
<file path=[Content_Types].xml><?xml version="1.0" encoding="utf-8"?>
<Types xmlns="http://schemas.openxmlformats.org/package/2006/content-types">
  <Override PartName="/xl/pivotCache/pivotCacheRecords2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1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worksheets/sheet10.xml" ContentType="application/vnd.openxmlformats-officedocument.spreadsheetml.worksheet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xl/worksheets/sheet8.xml" ContentType="application/vnd.openxmlformats-officedocument.spreadsheetml.worksheet+xml"/>
  <Override PartName="/xl/pivotTables/pivotTable16.xml" ContentType="application/vnd.openxmlformats-officedocument.spreadsheetml.pivotTable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xl/pivotCache/pivotCacheRecords5.xml" ContentType="application/vnd.openxmlformats-officedocument.spreadsheetml.pivotCacheRecords+xml"/>
  <Override PartName="/xl/pivotTables/pivotTable9.xml" ContentType="application/vnd.openxmlformats-officedocument.spreadsheetml.pivotTable+xml"/>
  <Override PartName="/xl/pivotTables/pivotTable14.xml" ContentType="application/vnd.openxmlformats-officedocument.spreadsheetml.pivotTable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12.xml" ContentType="application/vnd.openxmlformats-officedocument.spreadsheetml.pivotTable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pivotTables/pivotTable5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pivotTables/pivotTable17.xml" ContentType="application/vnd.openxmlformats-officedocument.spreadsheetml.pivotTable+xml"/>
  <Override PartName="/xl/theme/theme1.xml" ContentType="application/vnd.openxmlformats-officedocument.theme+xml"/>
  <Override PartName="/xl/pivotTables/pivotTable1.xml" ContentType="application/vnd.openxmlformats-officedocument.spreadsheetml.pivotTable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Tables/pivotTable15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pivotTables/pivotTable8.xml" ContentType="application/vnd.openxmlformats-officedocument.spreadsheetml.pivotTable+xml"/>
  <Override PartName="/xl/pivotTables/pivotTable13.xml" ContentType="application/vnd.openxmlformats-officedocument.spreadsheetml.pivotTable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7600" yWindow="2340" windowWidth="23280" windowHeight="17220" tabRatio="824" activeTab="3"/>
  </bookViews>
  <sheets>
    <sheet name="data" sheetId="1" r:id="rId1"/>
    <sheet name="summaryCount" sheetId="12" r:id="rId2"/>
    <sheet name="Gender_by_Sector" sheetId="4" r:id="rId3"/>
    <sheet name="Gender by Category" sheetId="5" r:id="rId4"/>
    <sheet name="Median gender tranche" sheetId="9" r:id="rId5"/>
    <sheet name="Median of Total by Sector" sheetId="7" r:id="rId6"/>
    <sheet name="top50_top100_million" sheetId="24" r:id="rId7"/>
    <sheet name="TOP25WomenByEarningsFullYear" sheetId="23" r:id="rId8"/>
    <sheet name="aboveBelowMedian" sheetId="25" r:id="rId9"/>
    <sheet name="payIncreaseByCatAndGender" sheetId="26" r:id="rId10"/>
  </sheets>
  <definedNames>
    <definedName name="_xlnm._FilterDatabase" localSheetId="0" hidden="1">data!$A$1:$AK$647</definedName>
    <definedName name="_xlnm._FilterDatabase" localSheetId="5" hidden="1">'Median of Total by Sector'!$A$1:$D$25</definedName>
    <definedName name="_xlnm._FilterDatabase" localSheetId="7" hidden="1">TOP25WomenByEarningsFullYear!$A$1:$AH$36</definedName>
  </definedNames>
  <calcPr calcId="130407" concurrentCalc="0"/>
  <pivotCaches>
    <pivotCache cacheId="75" r:id="rId11"/>
    <pivotCache cacheId="79" r:id="rId12"/>
    <pivotCache cacheId="81" r:id="rId13"/>
    <pivotCache cacheId="83" r:id="rId14"/>
    <pivotCache cacheId="72" r:id="rId15"/>
    <pivotCache cacheId="68" r:id="rId16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D579" i="1"/>
  <c r="AD106"/>
  <c r="AD497"/>
  <c r="AD27"/>
  <c r="AD32"/>
  <c r="AD20"/>
  <c r="AD19"/>
  <c r="AD9"/>
  <c r="AD23"/>
  <c r="AD26"/>
  <c r="AD99"/>
  <c r="AD31"/>
  <c r="AD11"/>
  <c r="AD53"/>
  <c r="AD85"/>
  <c r="AD41"/>
  <c r="AD42"/>
  <c r="AD46"/>
  <c r="AD118"/>
  <c r="AD39"/>
  <c r="AD58"/>
  <c r="AD52"/>
  <c r="AD45"/>
  <c r="AD34"/>
  <c r="AD216"/>
  <c r="AD502"/>
  <c r="AD51"/>
  <c r="AD8"/>
  <c r="AD37"/>
  <c r="AD67"/>
  <c r="AD68"/>
  <c r="AD61"/>
  <c r="AD62"/>
  <c r="AD77"/>
  <c r="AD72"/>
  <c r="AD75"/>
  <c r="AD18"/>
  <c r="AD78"/>
  <c r="AD107"/>
  <c r="AD48"/>
  <c r="AD80"/>
  <c r="AD82"/>
  <c r="AD24"/>
  <c r="AD379"/>
  <c r="AD374"/>
  <c r="AD87"/>
  <c r="AD88"/>
  <c r="AD93"/>
  <c r="AD91"/>
  <c r="AD494"/>
  <c r="AD43"/>
  <c r="AD92"/>
  <c r="AD57"/>
  <c r="AD64"/>
  <c r="AD104"/>
  <c r="AD56"/>
  <c r="AD284"/>
  <c r="AD71"/>
  <c r="AD108"/>
  <c r="AD7"/>
  <c r="AD98"/>
  <c r="AD201"/>
  <c r="AD299"/>
  <c r="AD122"/>
  <c r="AD137"/>
  <c r="AD113"/>
  <c r="AD114"/>
  <c r="AD115"/>
  <c r="AD323"/>
  <c r="AD309"/>
  <c r="AD25"/>
  <c r="AD119"/>
  <c r="AD120"/>
  <c r="AD121"/>
  <c r="AD278"/>
  <c r="AD102"/>
  <c r="AD73"/>
  <c r="AD198"/>
  <c r="AD128"/>
  <c r="AD69"/>
  <c r="AD86"/>
  <c r="AD50"/>
  <c r="AD105"/>
  <c r="AD134"/>
  <c r="AD135"/>
  <c r="AD138"/>
  <c r="AD139"/>
  <c r="AD136"/>
  <c r="AD125"/>
  <c r="AD17"/>
  <c r="AD188"/>
  <c r="AD141"/>
  <c r="AD150"/>
  <c r="AD441"/>
  <c r="AD146"/>
  <c r="AD147"/>
  <c r="AD123"/>
  <c r="AD101"/>
  <c r="AD2"/>
  <c r="AD164"/>
  <c r="AD356"/>
  <c r="AD489"/>
  <c r="AD149"/>
  <c r="AD148"/>
  <c r="AD151"/>
  <c r="AD89"/>
  <c r="AD152"/>
  <c r="AD131"/>
  <c r="AD454"/>
  <c r="AD116"/>
  <c r="AD16"/>
  <c r="AD130"/>
  <c r="AD38"/>
  <c r="AD238"/>
  <c r="AD44"/>
  <c r="AD90"/>
  <c r="AD160"/>
  <c r="AD143"/>
  <c r="AD163"/>
  <c r="AD165"/>
  <c r="AD166"/>
  <c r="AD167"/>
  <c r="AD140"/>
  <c r="AD158"/>
  <c r="AD521"/>
  <c r="AD249"/>
  <c r="AD144"/>
  <c r="AD70"/>
  <c r="AD111"/>
  <c r="AD266"/>
  <c r="AD176"/>
  <c r="AD178"/>
  <c r="AD14"/>
  <c r="AD127"/>
  <c r="AD179"/>
  <c r="AD182"/>
  <c r="AD153"/>
  <c r="AD196"/>
  <c r="AD124"/>
  <c r="AD185"/>
  <c r="AD183"/>
  <c r="AD180"/>
  <c r="AD173"/>
  <c r="AD97"/>
  <c r="AD154"/>
  <c r="AD10"/>
  <c r="AD186"/>
  <c r="AD84"/>
  <c r="AD189"/>
  <c r="AD204"/>
  <c r="AD191"/>
  <c r="AD192"/>
  <c r="AD368"/>
  <c r="AD425"/>
  <c r="AD187"/>
  <c r="AD3"/>
  <c r="AD79"/>
  <c r="AD194"/>
  <c r="AD208"/>
  <c r="AD195"/>
  <c r="AD365"/>
  <c r="AD254"/>
  <c r="AD202"/>
  <c r="AD177"/>
  <c r="AD214"/>
  <c r="AD190"/>
  <c r="AD220"/>
  <c r="AD76"/>
  <c r="AD222"/>
  <c r="AD205"/>
  <c r="AD206"/>
  <c r="AD207"/>
  <c r="AD281"/>
  <c r="AD223"/>
  <c r="AD430"/>
  <c r="AD212"/>
  <c r="AD213"/>
  <c r="AD203"/>
  <c r="AD317"/>
  <c r="AD117"/>
  <c r="AD36"/>
  <c r="AD215"/>
  <c r="AD219"/>
  <c r="AD217"/>
  <c r="AD218"/>
  <c r="AD96"/>
  <c r="AD133"/>
  <c r="AD459"/>
  <c r="AD467"/>
  <c r="AD224"/>
  <c r="AD431"/>
  <c r="AD227"/>
  <c r="AD229"/>
  <c r="AD250"/>
  <c r="AD230"/>
  <c r="AD231"/>
  <c r="AD162"/>
  <c r="AD13"/>
  <c r="AD234"/>
  <c r="AD142"/>
  <c r="AD236"/>
  <c r="AD237"/>
  <c r="AD225"/>
  <c r="AD239"/>
  <c r="AD256"/>
  <c r="AD476"/>
  <c r="AD175"/>
  <c r="AD427"/>
  <c r="AD211"/>
  <c r="AD242"/>
  <c r="AD209"/>
  <c r="AD244"/>
  <c r="AD243"/>
  <c r="AD412"/>
  <c r="AD181"/>
  <c r="AD155"/>
  <c r="AD247"/>
  <c r="AD251"/>
  <c r="AD276"/>
  <c r="AD81"/>
  <c r="AD95"/>
  <c r="AD200"/>
  <c r="AD252"/>
  <c r="AD255"/>
  <c r="AD35"/>
  <c r="AD109"/>
  <c r="AD257"/>
  <c r="AD261"/>
  <c r="AD260"/>
  <c r="AD228"/>
  <c r="AD169"/>
  <c r="AD264"/>
  <c r="AD340"/>
  <c r="AD59"/>
  <c r="AD267"/>
  <c r="AD268"/>
  <c r="AD270"/>
  <c r="AD145"/>
  <c r="AD272"/>
  <c r="AD280"/>
  <c r="AD492"/>
  <c r="AD274"/>
  <c r="AD282"/>
  <c r="AD273"/>
  <c r="AD324"/>
  <c r="AD308"/>
  <c r="AD258"/>
  <c r="AD279"/>
  <c r="AD157"/>
  <c r="AD269"/>
  <c r="AD161"/>
  <c r="AD483"/>
  <c r="AD479"/>
  <c r="AD283"/>
  <c r="AD329"/>
  <c r="AD233"/>
  <c r="AD491"/>
  <c r="AD285"/>
  <c r="AD286"/>
  <c r="AD302"/>
  <c r="AD288"/>
  <c r="AD289"/>
  <c r="AD4"/>
  <c r="AD290"/>
  <c r="AD291"/>
  <c r="AD292"/>
  <c r="AD293"/>
  <c r="AD416"/>
  <c r="AD168"/>
  <c r="AD112"/>
  <c r="AD294"/>
  <c r="AD60"/>
  <c r="AD295"/>
  <c r="AD21"/>
  <c r="AD296"/>
  <c r="AD297"/>
  <c r="AD210"/>
  <c r="AD277"/>
  <c r="AD174"/>
  <c r="AD298"/>
  <c r="AD300"/>
  <c r="AD322"/>
  <c r="AD301"/>
  <c r="AD304"/>
  <c r="AD22"/>
  <c r="AD306"/>
  <c r="AD363"/>
  <c r="AD307"/>
  <c r="AD245"/>
  <c r="AD33"/>
  <c r="AD303"/>
  <c r="AD5"/>
  <c r="AD29"/>
  <c r="AD193"/>
  <c r="AD310"/>
  <c r="AD311"/>
  <c r="AD312"/>
  <c r="AD54"/>
  <c r="AD474"/>
  <c r="AD313"/>
  <c r="AD320"/>
  <c r="AD132"/>
  <c r="AD316"/>
  <c r="AD171"/>
  <c r="AD339"/>
  <c r="AD318"/>
  <c r="AD319"/>
  <c r="AD129"/>
  <c r="AD321"/>
  <c r="AD314"/>
  <c r="AD170"/>
  <c r="AD65"/>
  <c r="AD461"/>
  <c r="AD259"/>
  <c r="AD326"/>
  <c r="AD455"/>
  <c r="AD346"/>
  <c r="AD327"/>
  <c r="AD287"/>
  <c r="AD328"/>
  <c r="AD334"/>
  <c r="AD330"/>
  <c r="AD417"/>
  <c r="AD226"/>
  <c r="AD345"/>
  <c r="AD335"/>
  <c r="AD435"/>
  <c r="AD336"/>
  <c r="AD337"/>
  <c r="AD344"/>
  <c r="AD338"/>
  <c r="AD15"/>
  <c r="AD305"/>
  <c r="AD342"/>
  <c r="AD433"/>
  <c r="AD47"/>
  <c r="AD341"/>
  <c r="AD235"/>
  <c r="AD262"/>
  <c r="AD263"/>
  <c r="AD353"/>
  <c r="AD348"/>
  <c r="AD49"/>
  <c r="AD172"/>
  <c r="AD347"/>
  <c r="AD241"/>
  <c r="AD349"/>
  <c r="AD350"/>
  <c r="AD351"/>
  <c r="AD355"/>
  <c r="AD357"/>
  <c r="AD358"/>
  <c r="AD359"/>
  <c r="AD197"/>
  <c r="AD360"/>
  <c r="AD332"/>
  <c r="AD362"/>
  <c r="AD199"/>
  <c r="AD364"/>
  <c r="AD367"/>
  <c r="AD415"/>
  <c r="AD240"/>
  <c r="AD246"/>
  <c r="AD369"/>
  <c r="AD352"/>
  <c r="AD28"/>
  <c r="AD422"/>
  <c r="AD370"/>
  <c r="AD490"/>
  <c r="AD103"/>
  <c r="AD481"/>
  <c r="AD371"/>
  <c r="AD373"/>
  <c r="AD375"/>
  <c r="AD468"/>
  <c r="AD159"/>
  <c r="AD376"/>
  <c r="AD156"/>
  <c r="AD30"/>
  <c r="AD378"/>
  <c r="AD333"/>
  <c r="AD443"/>
  <c r="AD66"/>
  <c r="AD385"/>
  <c r="AD382"/>
  <c r="AD401"/>
  <c r="AD380"/>
  <c r="AD354"/>
  <c r="AD12"/>
  <c r="AD381"/>
  <c r="AD487"/>
  <c r="AD386"/>
  <c r="AD383"/>
  <c r="AD439"/>
  <c r="AD384"/>
  <c r="AD387"/>
  <c r="AD184"/>
  <c r="AD388"/>
  <c r="AD477"/>
  <c r="AD391"/>
  <c r="AD392"/>
  <c r="AD393"/>
  <c r="AD74"/>
  <c r="AD438"/>
  <c r="AD394"/>
  <c r="AD390"/>
  <c r="AD83"/>
  <c r="AD395"/>
  <c r="AD397"/>
  <c r="AD440"/>
  <c r="AD398"/>
  <c r="AD396"/>
  <c r="AD399"/>
  <c r="AD366"/>
  <c r="AD126"/>
  <c r="AD402"/>
  <c r="AD55"/>
  <c r="AD325"/>
  <c r="AD372"/>
  <c r="AD404"/>
  <c r="AD405"/>
  <c r="AD343"/>
  <c r="AD221"/>
  <c r="AD406"/>
  <c r="AD271"/>
  <c r="AD407"/>
  <c r="AD100"/>
  <c r="AD409"/>
  <c r="AD410"/>
  <c r="AD408"/>
  <c r="AD411"/>
  <c r="AD414"/>
  <c r="AD418"/>
  <c r="AD420"/>
  <c r="AD413"/>
  <c r="AD421"/>
  <c r="AD424"/>
  <c r="AD423"/>
  <c r="AD265"/>
  <c r="AD403"/>
  <c r="AD6"/>
  <c r="AD478"/>
  <c r="AD377"/>
  <c r="AD426"/>
  <c r="AD470"/>
  <c r="AD428"/>
  <c r="AD429"/>
  <c r="AD452"/>
  <c r="AD315"/>
  <c r="AD434"/>
  <c r="AD253"/>
  <c r="AD419"/>
  <c r="AD444"/>
  <c r="AD445"/>
  <c r="AD446"/>
  <c r="AD447"/>
  <c r="AD361"/>
  <c r="AD449"/>
  <c r="AD275"/>
  <c r="AD442"/>
  <c r="AD110"/>
  <c r="AD453"/>
  <c r="AD437"/>
  <c r="AD451"/>
  <c r="AD432"/>
  <c r="AD456"/>
  <c r="AD457"/>
  <c r="AD248"/>
  <c r="AD458"/>
  <c r="AD460"/>
  <c r="AD436"/>
  <c r="AD463"/>
  <c r="AD482"/>
  <c r="AD464"/>
  <c r="AD475"/>
  <c r="AD466"/>
  <c r="AD331"/>
  <c r="AD480"/>
  <c r="AD462"/>
  <c r="AD469"/>
  <c r="AD471"/>
  <c r="AD473"/>
  <c r="AD40"/>
  <c r="AD389"/>
  <c r="AD472"/>
  <c r="AD465"/>
  <c r="AD484"/>
  <c r="AD485"/>
  <c r="AD486"/>
  <c r="AD488"/>
  <c r="AD633"/>
  <c r="AD572"/>
  <c r="AD641"/>
  <c r="AD613"/>
  <c r="AD513"/>
  <c r="AD498"/>
  <c r="AD599"/>
  <c r="AD516"/>
  <c r="AD644"/>
  <c r="AD600"/>
  <c r="AD598"/>
  <c r="AD562"/>
  <c r="AD542"/>
  <c r="AD560"/>
  <c r="AD642"/>
  <c r="AD636"/>
  <c r="AD525"/>
  <c r="AD94"/>
  <c r="AD508"/>
  <c r="AD635"/>
  <c r="AD232"/>
  <c r="AD570"/>
  <c r="AD509"/>
  <c r="AD543"/>
  <c r="AD538"/>
  <c r="AD533"/>
  <c r="AD630"/>
  <c r="AD578"/>
  <c r="AD632"/>
  <c r="AD624"/>
  <c r="AD574"/>
  <c r="AD512"/>
  <c r="AD507"/>
  <c r="AD567"/>
  <c r="AD450"/>
  <c r="AD605"/>
  <c r="AD541"/>
  <c r="AD514"/>
  <c r="AD621"/>
  <c r="AD638"/>
  <c r="AD532"/>
  <c r="AD554"/>
  <c r="AD629"/>
  <c r="AD544"/>
  <c r="AD400"/>
  <c r="AD551"/>
  <c r="AD561"/>
  <c r="AD553"/>
  <c r="AD527"/>
  <c r="AD627"/>
  <c r="AD585"/>
  <c r="AD545"/>
  <c r="AD531"/>
  <c r="AD501"/>
  <c r="AD499"/>
  <c r="AD534"/>
  <c r="AD535"/>
  <c r="AD590"/>
  <c r="AD503"/>
  <c r="AD596"/>
  <c r="AD580"/>
  <c r="AD550"/>
  <c r="AD530"/>
  <c r="AD616"/>
  <c r="AD619"/>
  <c r="AD628"/>
  <c r="AD604"/>
  <c r="AD622"/>
  <c r="AD587"/>
  <c r="AD517"/>
  <c r="AD594"/>
  <c r="AD586"/>
  <c r="AD523"/>
  <c r="AD614"/>
  <c r="AD548"/>
  <c r="AD583"/>
  <c r="AD500"/>
  <c r="AD625"/>
  <c r="AD582"/>
  <c r="AD515"/>
  <c r="AD524"/>
  <c r="AD448"/>
  <c r="AD575"/>
  <c r="AD610"/>
  <c r="AD603"/>
  <c r="AD608"/>
  <c r="AD568"/>
  <c r="AD555"/>
  <c r="AD504"/>
  <c r="AD612"/>
  <c r="AD588"/>
  <c r="AD540"/>
  <c r="AD546"/>
  <c r="AD581"/>
  <c r="AD537"/>
  <c r="AD529"/>
  <c r="AD519"/>
  <c r="AD495"/>
  <c r="AD645"/>
  <c r="AD637"/>
  <c r="AD589"/>
  <c r="AD601"/>
  <c r="AD576"/>
  <c r="AD640"/>
  <c r="AD559"/>
  <c r="AD571"/>
  <c r="AD510"/>
  <c r="AD617"/>
  <c r="AD615"/>
  <c r="AD549"/>
  <c r="AD520"/>
  <c r="AD566"/>
  <c r="AD496"/>
  <c r="AD607"/>
  <c r="AD536"/>
  <c r="AD506"/>
  <c r="AD573"/>
  <c r="AD577"/>
  <c r="AD631"/>
  <c r="AD609"/>
  <c r="AD564"/>
  <c r="AD63"/>
  <c r="AD639"/>
  <c r="AD611"/>
  <c r="AD602"/>
  <c r="AD511"/>
  <c r="AD584"/>
  <c r="AD556"/>
  <c r="AD595"/>
  <c r="AD643"/>
  <c r="AD528"/>
  <c r="AD592"/>
  <c r="AD623"/>
  <c r="AD563"/>
  <c r="AD626"/>
  <c r="AD591"/>
  <c r="AD547"/>
  <c r="AD522"/>
  <c r="AD505"/>
  <c r="AD606"/>
  <c r="AD565"/>
  <c r="AD557"/>
  <c r="AD634"/>
  <c r="AD618"/>
  <c r="AD539"/>
  <c r="AD552"/>
  <c r="AD518"/>
  <c r="AD526"/>
  <c r="AD558"/>
  <c r="AD620"/>
  <c r="AD569"/>
  <c r="AD593"/>
  <c r="AD597"/>
  <c r="AD493"/>
  <c r="T178"/>
  <c r="T572"/>
  <c r="T309"/>
  <c r="T5"/>
  <c r="T113"/>
  <c r="T493"/>
  <c r="T112"/>
  <c r="T435"/>
  <c r="T65"/>
  <c r="T542"/>
  <c r="T271"/>
  <c r="T80"/>
  <c r="T252"/>
  <c r="T279"/>
  <c r="T635"/>
  <c r="T245"/>
  <c r="T76"/>
  <c r="T630"/>
  <c r="T438"/>
  <c r="T255"/>
  <c r="T369"/>
  <c r="T144"/>
  <c r="T468"/>
  <c r="T95"/>
  <c r="T463"/>
  <c r="T30"/>
  <c r="T347"/>
  <c r="T306"/>
  <c r="T265"/>
  <c r="T385"/>
  <c r="T133"/>
  <c r="T82"/>
  <c r="T260"/>
  <c r="T627"/>
  <c r="T254"/>
  <c r="T58"/>
  <c r="T431"/>
  <c r="T43"/>
  <c r="T596"/>
  <c r="T166"/>
  <c r="T409"/>
  <c r="T517"/>
  <c r="T489"/>
  <c r="T168"/>
  <c r="T186"/>
  <c r="T140"/>
  <c r="T524"/>
  <c r="T418"/>
  <c r="T269"/>
  <c r="T285"/>
  <c r="T608"/>
  <c r="T159"/>
  <c r="T299"/>
  <c r="T361"/>
  <c r="T537"/>
  <c r="T2"/>
  <c r="T194"/>
  <c r="T447"/>
  <c r="T231"/>
  <c r="T56"/>
  <c r="T195"/>
  <c r="T78"/>
  <c r="T281"/>
  <c r="T266"/>
  <c r="T283"/>
  <c r="T383"/>
  <c r="T420"/>
  <c r="T623"/>
  <c r="T243"/>
  <c r="T14"/>
  <c r="T188"/>
  <c r="T257"/>
  <c r="T626"/>
  <c r="T88"/>
  <c r="T199"/>
  <c r="T210"/>
  <c r="T216"/>
  <c r="T557"/>
  <c r="T384"/>
  <c r="T387"/>
  <c r="T278"/>
  <c r="T569"/>
  <c r="T459"/>
  <c r="T155"/>
  <c r="T213"/>
  <c r="T17"/>
  <c r="T457"/>
  <c r="T276"/>
  <c r="T390"/>
  <c r="T513"/>
  <c r="T498"/>
  <c r="T428"/>
  <c r="T193"/>
  <c r="T348"/>
  <c r="T84"/>
  <c r="T598"/>
  <c r="T406"/>
  <c r="T75"/>
  <c r="T29"/>
  <c r="T642"/>
  <c r="T135"/>
  <c r="T368"/>
  <c r="T421"/>
  <c r="T202"/>
  <c r="T274"/>
  <c r="T502"/>
  <c r="T46"/>
  <c r="T525"/>
  <c r="T508"/>
  <c r="T232"/>
  <c r="T234"/>
  <c r="T570"/>
  <c r="T342"/>
  <c r="T244"/>
  <c r="T538"/>
  <c r="T533"/>
  <c r="T446"/>
  <c r="T247"/>
  <c r="T180"/>
  <c r="T33"/>
  <c r="T241"/>
  <c r="T111"/>
  <c r="T25"/>
  <c r="T219"/>
  <c r="T104"/>
  <c r="T23"/>
  <c r="T632"/>
  <c r="T191"/>
  <c r="T308"/>
  <c r="T507"/>
  <c r="T161"/>
  <c r="T321"/>
  <c r="T541"/>
  <c r="T73"/>
  <c r="T521"/>
  <c r="T142"/>
  <c r="T141"/>
  <c r="T455"/>
  <c r="T481"/>
  <c r="T514"/>
  <c r="T319"/>
  <c r="T131"/>
  <c r="T297"/>
  <c r="T621"/>
  <c r="T153"/>
  <c r="T425"/>
  <c r="T287"/>
  <c r="T217"/>
  <c r="T336"/>
  <c r="T417"/>
  <c r="T21"/>
  <c r="T71"/>
  <c r="T343"/>
  <c r="T554"/>
  <c r="T629"/>
  <c r="T18"/>
  <c r="T485"/>
  <c r="T53"/>
  <c r="T238"/>
  <c r="T208"/>
  <c r="T551"/>
  <c r="T91"/>
  <c r="T270"/>
  <c r="T206"/>
  <c r="T469"/>
  <c r="T105"/>
  <c r="T236"/>
  <c r="T81"/>
  <c r="T205"/>
  <c r="T38"/>
  <c r="T158"/>
  <c r="T413"/>
  <c r="T225"/>
  <c r="T458"/>
  <c r="T553"/>
  <c r="T363"/>
  <c r="T393"/>
  <c r="T527"/>
  <c r="T235"/>
  <c r="T59"/>
  <c r="T332"/>
  <c r="T110"/>
  <c r="T227"/>
  <c r="T129"/>
  <c r="T585"/>
  <c r="T35"/>
  <c r="T49"/>
  <c r="T302"/>
  <c r="T157"/>
  <c r="T74"/>
  <c r="T87"/>
  <c r="T483"/>
  <c r="T531"/>
  <c r="T197"/>
  <c r="T499"/>
  <c r="T590"/>
  <c r="T426"/>
  <c r="T392"/>
  <c r="T167"/>
  <c r="T429"/>
  <c r="T320"/>
  <c r="T263"/>
  <c r="T42"/>
  <c r="T83"/>
  <c r="T530"/>
  <c r="T121"/>
  <c r="T433"/>
  <c r="T349"/>
  <c r="T616"/>
  <c r="T85"/>
  <c r="T10"/>
  <c r="T482"/>
  <c r="T377"/>
  <c r="T365"/>
  <c r="T127"/>
  <c r="T284"/>
  <c r="T317"/>
  <c r="T177"/>
  <c r="T619"/>
  <c r="T264"/>
  <c r="T100"/>
  <c r="T215"/>
  <c r="T258"/>
  <c r="T222"/>
  <c r="T47"/>
  <c r="T92"/>
  <c r="T441"/>
  <c r="T50"/>
  <c r="T480"/>
  <c r="T114"/>
  <c r="T256"/>
  <c r="T280"/>
  <c r="T44"/>
  <c r="T303"/>
  <c r="T491"/>
  <c r="T204"/>
  <c r="T449"/>
  <c r="T379"/>
  <c r="T183"/>
  <c r="T223"/>
  <c r="T325"/>
  <c r="T583"/>
  <c r="T8"/>
  <c r="T515"/>
  <c r="T416"/>
  <c r="T61"/>
  <c r="T9"/>
  <c r="T301"/>
  <c r="T26"/>
  <c r="T292"/>
  <c r="T460"/>
  <c r="T330"/>
  <c r="T96"/>
  <c r="T335"/>
  <c r="T187"/>
  <c r="T289"/>
  <c r="T424"/>
  <c r="T120"/>
  <c r="T250"/>
  <c r="T108"/>
  <c r="T11"/>
  <c r="T354"/>
  <c r="T331"/>
  <c r="T273"/>
  <c r="T27"/>
  <c r="T40"/>
  <c r="T555"/>
  <c r="T588"/>
  <c r="T290"/>
  <c r="T358"/>
  <c r="T356"/>
  <c r="T132"/>
  <c r="T218"/>
  <c r="T67"/>
  <c r="T540"/>
  <c r="T259"/>
  <c r="T478"/>
  <c r="T471"/>
  <c r="T12"/>
  <c r="T267"/>
  <c r="T546"/>
  <c r="T172"/>
  <c r="T581"/>
  <c r="T90"/>
  <c r="T294"/>
  <c r="T411"/>
  <c r="T470"/>
  <c r="T456"/>
  <c r="T396"/>
  <c r="T312"/>
  <c r="T106"/>
  <c r="T79"/>
  <c r="T492"/>
  <c r="T495"/>
  <c r="T645"/>
  <c r="T19"/>
  <c r="T362"/>
  <c r="T310"/>
  <c r="T637"/>
  <c r="T589"/>
  <c r="T394"/>
  <c r="T487"/>
  <c r="T52"/>
  <c r="T296"/>
  <c r="T230"/>
  <c r="T228"/>
  <c r="T36"/>
  <c r="T440"/>
  <c r="T640"/>
  <c r="T371"/>
  <c r="T6"/>
  <c r="T3"/>
  <c r="T275"/>
  <c r="T322"/>
  <c r="T171"/>
  <c r="T300"/>
  <c r="T291"/>
  <c r="T484"/>
  <c r="T566"/>
  <c r="T262"/>
  <c r="T496"/>
  <c r="T607"/>
  <c r="T573"/>
  <c r="T249"/>
  <c r="T437"/>
  <c r="T282"/>
  <c r="T473"/>
  <c r="T564"/>
  <c r="T432"/>
  <c r="T63"/>
  <c r="T386"/>
  <c r="T174"/>
  <c r="T7"/>
  <c r="T497"/>
  <c r="T453"/>
  <c r="T611"/>
  <c r="T69"/>
  <c r="T154"/>
  <c r="T62"/>
  <c r="T211"/>
  <c r="T490"/>
  <c r="T344"/>
  <c r="T240"/>
  <c r="T405"/>
  <c r="T97"/>
  <c r="T372"/>
  <c r="T128"/>
  <c r="T324"/>
  <c r="T445"/>
  <c r="T86"/>
  <c r="T373"/>
  <c r="T116"/>
  <c r="T397"/>
  <c r="T165"/>
  <c r="T563"/>
  <c r="T298"/>
  <c r="T475"/>
  <c r="T101"/>
  <c r="T408"/>
  <c r="T55"/>
  <c r="T60"/>
  <c r="T288"/>
  <c r="T16"/>
  <c r="T591"/>
  <c r="T22"/>
  <c r="T323"/>
  <c r="T505"/>
  <c r="T277"/>
  <c r="T451"/>
  <c r="T427"/>
  <c r="T494"/>
  <c r="T539"/>
  <c r="T229"/>
  <c r="T518"/>
  <c r="T54"/>
  <c r="T89"/>
  <c r="T184"/>
  <c r="T526"/>
  <c r="T185"/>
  <c r="T366"/>
  <c r="T558"/>
  <c r="T486"/>
  <c r="T164"/>
  <c r="T355"/>
  <c r="T212"/>
  <c r="T126"/>
  <c r="T192"/>
  <c r="T31"/>
  <c r="T398"/>
  <c r="T138"/>
  <c r="T444"/>
  <c r="T378"/>
  <c r="T152"/>
  <c r="T311"/>
  <c r="T388"/>
  <c r="T341"/>
  <c r="T350"/>
  <c r="T156"/>
  <c r="T465"/>
  <c r="T170"/>
  <c r="T316"/>
  <c r="T374"/>
  <c r="T201"/>
  <c r="T367"/>
  <c r="T98"/>
  <c r="T224"/>
  <c r="T389"/>
  <c r="Y534"/>
  <c r="Y535"/>
  <c r="K10" i="5" a="1"/>
  <c r="J10" a="1"/>
  <c r="M10"/>
  <c r="K9" a="1"/>
  <c r="J9" a="1"/>
  <c r="M9"/>
  <c r="K8" a="1"/>
  <c r="J8" a="1"/>
  <c r="M8"/>
  <c r="K7" a="1"/>
  <c r="J7" a="1"/>
  <c r="M7"/>
  <c r="K6" a="1"/>
  <c r="J6" a="1"/>
  <c r="M6"/>
  <c r="K5" a="1"/>
  <c r="J5" a="1"/>
  <c r="M5"/>
  <c r="F6" a="1"/>
  <c r="E6" a="1"/>
  <c r="H6"/>
  <c r="F7" a="1"/>
  <c r="E7" a="1"/>
  <c r="H7"/>
  <c r="F8" a="1"/>
  <c r="E8" a="1"/>
  <c r="H8"/>
  <c r="F9" a="1"/>
  <c r="E9" a="1"/>
  <c r="H9"/>
  <c r="F10" a="1"/>
  <c r="E10" a="1"/>
  <c r="H10"/>
  <c r="F5" a="1"/>
  <c r="E5" a="1"/>
  <c r="H5"/>
  <c r="L10" a="1"/>
  <c r="L10"/>
  <c r="K10"/>
  <c r="J10"/>
  <c r="L6" a="1"/>
  <c r="L6"/>
  <c r="L7" a="1"/>
  <c r="L7"/>
  <c r="L8" a="1"/>
  <c r="L8"/>
  <c r="L9" a="1"/>
  <c r="L9"/>
  <c r="L5" a="1"/>
  <c r="L5"/>
  <c r="K6"/>
  <c r="K7"/>
  <c r="K8"/>
  <c r="K9"/>
  <c r="K5"/>
  <c r="J6"/>
  <c r="J7"/>
  <c r="J8"/>
  <c r="J9"/>
  <c r="J5"/>
  <c r="G10" a="1"/>
  <c r="G10"/>
  <c r="G6" a="1"/>
  <c r="G6"/>
  <c r="G7" a="1"/>
  <c r="G7"/>
  <c r="G8" a="1"/>
  <c r="G8"/>
  <c r="G9" a="1"/>
  <c r="G9"/>
  <c r="G5" a="1"/>
  <c r="G5"/>
  <c r="F10"/>
  <c r="E10"/>
  <c r="F6"/>
  <c r="F7"/>
  <c r="F8"/>
  <c r="F9"/>
  <c r="F5"/>
  <c r="E6"/>
  <c r="E7"/>
  <c r="E8"/>
  <c r="E9"/>
  <c r="E5"/>
  <c r="F29" i="4" a="1"/>
  <c r="E29" a="1"/>
  <c r="H29"/>
  <c r="F28" a="1"/>
  <c r="E28" a="1"/>
  <c r="H28"/>
  <c r="F27" a="1"/>
  <c r="E27" a="1"/>
  <c r="H27"/>
  <c r="F25" a="1"/>
  <c r="E25" a="1"/>
  <c r="H25"/>
  <c r="F24" a="1"/>
  <c r="E24" a="1"/>
  <c r="H24"/>
  <c r="F23" a="1"/>
  <c r="E23" a="1"/>
  <c r="H23"/>
  <c r="F22" a="1"/>
  <c r="E22" a="1"/>
  <c r="H22"/>
  <c r="F21" a="1"/>
  <c r="E21" a="1"/>
  <c r="H21"/>
  <c r="F20" a="1"/>
  <c r="E20" a="1"/>
  <c r="H20"/>
  <c r="F19" a="1"/>
  <c r="E19" a="1"/>
  <c r="H19"/>
  <c r="F18" a="1"/>
  <c r="E18" a="1"/>
  <c r="H18"/>
  <c r="F17" a="1"/>
  <c r="E17" a="1"/>
  <c r="H17"/>
  <c r="F16" a="1"/>
  <c r="E16" a="1"/>
  <c r="H16"/>
  <c r="F15" a="1"/>
  <c r="E15" a="1"/>
  <c r="H15"/>
  <c r="F14" a="1"/>
  <c r="E14" a="1"/>
  <c r="H14"/>
  <c r="F13" a="1"/>
  <c r="E13" a="1"/>
  <c r="H13"/>
  <c r="F12" a="1"/>
  <c r="E12" a="1"/>
  <c r="H12"/>
  <c r="F11" a="1"/>
  <c r="E11" a="1"/>
  <c r="H11"/>
  <c r="F9" a="1"/>
  <c r="E9" a="1"/>
  <c r="H9"/>
  <c r="F8" a="1"/>
  <c r="E8" a="1"/>
  <c r="H8"/>
  <c r="F7" a="1"/>
  <c r="E7" a="1"/>
  <c r="H7"/>
  <c r="F5" a="1"/>
  <c r="E5" a="1"/>
  <c r="H5"/>
  <c r="K29" a="1"/>
  <c r="J29" a="1"/>
  <c r="M29"/>
  <c r="L29" a="1"/>
  <c r="L29"/>
  <c r="K29"/>
  <c r="J29"/>
  <c r="J6" a="1"/>
  <c r="J6"/>
  <c r="L6" a="1"/>
  <c r="L6"/>
  <c r="J7" a="1"/>
  <c r="J7"/>
  <c r="K7" a="1"/>
  <c r="K7"/>
  <c r="L7" a="1"/>
  <c r="L7"/>
  <c r="M7"/>
  <c r="J8" a="1"/>
  <c r="J8"/>
  <c r="K8" a="1"/>
  <c r="K8"/>
  <c r="L8" a="1"/>
  <c r="L8"/>
  <c r="M8"/>
  <c r="J9" a="1"/>
  <c r="J9"/>
  <c r="K9" a="1"/>
  <c r="K9"/>
  <c r="L9" a="1"/>
  <c r="L9"/>
  <c r="M9"/>
  <c r="K10" a="1"/>
  <c r="K10"/>
  <c r="L10" a="1"/>
  <c r="L10"/>
  <c r="J11" a="1"/>
  <c r="J11"/>
  <c r="K11" a="1"/>
  <c r="K11"/>
  <c r="L11" a="1"/>
  <c r="L11"/>
  <c r="M11"/>
  <c r="J12" a="1"/>
  <c r="J12"/>
  <c r="K12" a="1"/>
  <c r="K12"/>
  <c r="L12" a="1"/>
  <c r="L12"/>
  <c r="M12"/>
  <c r="J13" a="1"/>
  <c r="J13"/>
  <c r="K13" a="1"/>
  <c r="K13"/>
  <c r="L13" a="1"/>
  <c r="L13"/>
  <c r="M13"/>
  <c r="J14" a="1"/>
  <c r="J14"/>
  <c r="K14" a="1"/>
  <c r="K14"/>
  <c r="L14" a="1"/>
  <c r="L14"/>
  <c r="M14"/>
  <c r="J15" a="1"/>
  <c r="J15"/>
  <c r="K15" a="1"/>
  <c r="K15"/>
  <c r="L15" a="1"/>
  <c r="L15"/>
  <c r="M15"/>
  <c r="J16" a="1"/>
  <c r="J16"/>
  <c r="K16" a="1"/>
  <c r="K16"/>
  <c r="L16" a="1"/>
  <c r="L16"/>
  <c r="M16"/>
  <c r="J17" a="1"/>
  <c r="J17"/>
  <c r="K17" a="1"/>
  <c r="K17"/>
  <c r="L17" a="1"/>
  <c r="L17"/>
  <c r="M17"/>
  <c r="J18" a="1"/>
  <c r="J18"/>
  <c r="K18" a="1"/>
  <c r="K18"/>
  <c r="L18" a="1"/>
  <c r="L18"/>
  <c r="M18"/>
  <c r="J19" a="1"/>
  <c r="J19"/>
  <c r="K19" a="1"/>
  <c r="K19"/>
  <c r="L19" a="1"/>
  <c r="L19"/>
  <c r="M19"/>
  <c r="J20" a="1"/>
  <c r="J20"/>
  <c r="K20" a="1"/>
  <c r="K20"/>
  <c r="L20" a="1"/>
  <c r="L20"/>
  <c r="M20"/>
  <c r="J21" a="1"/>
  <c r="J21"/>
  <c r="K21" a="1"/>
  <c r="K21"/>
  <c r="L21" a="1"/>
  <c r="L21"/>
  <c r="M21"/>
  <c r="J22" a="1"/>
  <c r="J22"/>
  <c r="K22" a="1"/>
  <c r="K22"/>
  <c r="L22" a="1"/>
  <c r="L22"/>
  <c r="M22"/>
  <c r="J23" a="1"/>
  <c r="J23"/>
  <c r="K23" a="1"/>
  <c r="K23"/>
  <c r="L23" a="1"/>
  <c r="L23"/>
  <c r="M23"/>
  <c r="J24" a="1"/>
  <c r="J24"/>
  <c r="K24" a="1"/>
  <c r="K24"/>
  <c r="L24" a="1"/>
  <c r="L24"/>
  <c r="M24"/>
  <c r="J25" a="1"/>
  <c r="J25"/>
  <c r="K25" a="1"/>
  <c r="K25"/>
  <c r="L25" a="1"/>
  <c r="L25"/>
  <c r="M25"/>
  <c r="K26" a="1"/>
  <c r="K26"/>
  <c r="L26" a="1"/>
  <c r="L26"/>
  <c r="J27" a="1"/>
  <c r="J27"/>
  <c r="K27" a="1"/>
  <c r="K27"/>
  <c r="L27" a="1"/>
  <c r="L27"/>
  <c r="M27"/>
  <c r="J28" a="1"/>
  <c r="J28"/>
  <c r="K28" a="1"/>
  <c r="K28"/>
  <c r="L28" a="1"/>
  <c r="L28"/>
  <c r="M28"/>
  <c r="L5" a="1"/>
  <c r="L5"/>
  <c r="K5" a="1"/>
  <c r="K5"/>
  <c r="J5" a="1"/>
  <c r="J5"/>
  <c r="M5"/>
  <c r="G29" a="1"/>
  <c r="G29"/>
  <c r="G6" a="1"/>
  <c r="G6"/>
  <c r="G7" a="1"/>
  <c r="G7"/>
  <c r="G8" a="1"/>
  <c r="G8"/>
  <c r="G9" a="1"/>
  <c r="G9"/>
  <c r="G10" a="1"/>
  <c r="G10"/>
  <c r="G11" a="1"/>
  <c r="G11"/>
  <c r="G12" a="1"/>
  <c r="G12"/>
  <c r="G13" a="1"/>
  <c r="G13"/>
  <c r="G14" a="1"/>
  <c r="G14"/>
  <c r="G15" a="1"/>
  <c r="G15"/>
  <c r="G16" a="1"/>
  <c r="G16"/>
  <c r="G17" a="1"/>
  <c r="G17"/>
  <c r="G18" a="1"/>
  <c r="G18"/>
  <c r="G19" a="1"/>
  <c r="G19"/>
  <c r="G20" a="1"/>
  <c r="G20"/>
  <c r="G21" a="1"/>
  <c r="G21"/>
  <c r="G22" a="1"/>
  <c r="G22"/>
  <c r="G23" a="1"/>
  <c r="G23"/>
  <c r="G24" a="1"/>
  <c r="G24"/>
  <c r="G25" a="1"/>
  <c r="G25"/>
  <c r="G26" a="1"/>
  <c r="G26"/>
  <c r="G27" a="1"/>
  <c r="G27"/>
  <c r="G28" a="1"/>
  <c r="G28"/>
  <c r="G5" a="1"/>
  <c r="G5"/>
  <c r="F29"/>
  <c r="E29"/>
  <c r="E6" a="1"/>
  <c r="E6"/>
  <c r="E7"/>
  <c r="F7"/>
  <c r="E8"/>
  <c r="F8"/>
  <c r="E9"/>
  <c r="F9"/>
  <c r="F10" a="1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F26" a="1"/>
  <c r="F26"/>
  <c r="E27"/>
  <c r="F27"/>
  <c r="E28"/>
  <c r="F28"/>
  <c r="F5"/>
  <c r="E5"/>
  <c r="H10" i="9"/>
  <c r="G10" a="1"/>
  <c r="G10"/>
  <c r="G6" a="1"/>
  <c r="G6"/>
  <c r="G7" a="1"/>
  <c r="G7"/>
  <c r="G8" a="1"/>
  <c r="G8"/>
  <c r="G9" a="1"/>
  <c r="G9"/>
  <c r="G5" a="1"/>
  <c r="G5"/>
  <c r="F6" a="1"/>
  <c r="F6"/>
  <c r="F7" a="1"/>
  <c r="F7"/>
  <c r="F8" a="1"/>
  <c r="F8"/>
  <c r="F9" a="1"/>
  <c r="F9"/>
  <c r="F5" a="1"/>
  <c r="F5"/>
  <c r="F10" a="1"/>
  <c r="F10"/>
  <c r="E10" a="1"/>
  <c r="E10"/>
  <c r="E6" a="1"/>
  <c r="E6"/>
  <c r="E7" a="1"/>
  <c r="E7"/>
  <c r="E8" a="1"/>
  <c r="E8"/>
  <c r="E9" a="1"/>
  <c r="E9"/>
  <c r="E5" a="1"/>
  <c r="E5"/>
  <c r="B3" i="7" a="1"/>
  <c r="B3"/>
  <c r="C3" a="1"/>
  <c r="C3"/>
  <c r="D3" a="1"/>
  <c r="D3"/>
  <c r="B4" a="1"/>
  <c r="B4"/>
  <c r="C4" a="1"/>
  <c r="C4"/>
  <c r="D4" a="1"/>
  <c r="D4"/>
  <c r="B5" a="1"/>
  <c r="B5"/>
  <c r="C5" a="1"/>
  <c r="C5"/>
  <c r="D5" a="1"/>
  <c r="D5"/>
  <c r="B6" a="1"/>
  <c r="B6"/>
  <c r="C6" a="1"/>
  <c r="C6"/>
  <c r="D6" a="1"/>
  <c r="D6"/>
  <c r="B7" a="1"/>
  <c r="B7"/>
  <c r="C7" a="1"/>
  <c r="C7"/>
  <c r="D7" a="1"/>
  <c r="D7"/>
  <c r="B8" a="1"/>
  <c r="B8"/>
  <c r="C8" a="1"/>
  <c r="C8"/>
  <c r="D8" a="1"/>
  <c r="D8"/>
  <c r="B9" a="1"/>
  <c r="B9"/>
  <c r="C9" a="1"/>
  <c r="C9"/>
  <c r="D9" a="1"/>
  <c r="D9"/>
  <c r="B10" a="1"/>
  <c r="B10"/>
  <c r="C10" a="1"/>
  <c r="C10"/>
  <c r="D10" a="1"/>
  <c r="D10"/>
  <c r="B11" a="1"/>
  <c r="B11"/>
  <c r="C11" a="1"/>
  <c r="C11"/>
  <c r="D11" a="1"/>
  <c r="D11"/>
  <c r="B12" a="1"/>
  <c r="B12"/>
  <c r="C12" a="1"/>
  <c r="C12"/>
  <c r="D12" a="1"/>
  <c r="D12"/>
  <c r="B13" a="1"/>
  <c r="B13"/>
  <c r="C13" a="1"/>
  <c r="C13"/>
  <c r="D13" a="1"/>
  <c r="D13"/>
  <c r="B14" a="1"/>
  <c r="B14"/>
  <c r="C14" a="1"/>
  <c r="C14"/>
  <c r="D14" a="1"/>
  <c r="D14"/>
  <c r="B15" a="1"/>
  <c r="B15"/>
  <c r="C15" a="1"/>
  <c r="C15"/>
  <c r="D15" a="1"/>
  <c r="D15"/>
  <c r="B16" a="1"/>
  <c r="B16"/>
  <c r="C16" a="1"/>
  <c r="C16"/>
  <c r="D16" a="1"/>
  <c r="D16"/>
  <c r="B17" a="1"/>
  <c r="B17"/>
  <c r="C17" a="1"/>
  <c r="C17"/>
  <c r="D17" a="1"/>
  <c r="D17"/>
  <c r="B18" a="1"/>
  <c r="B18"/>
  <c r="C18" a="1"/>
  <c r="C18"/>
  <c r="D18" a="1"/>
  <c r="D18"/>
  <c r="B19" a="1"/>
  <c r="B19"/>
  <c r="C19" a="1"/>
  <c r="C19"/>
  <c r="D19" a="1"/>
  <c r="D19"/>
  <c r="B20" a="1"/>
  <c r="B20"/>
  <c r="C20" a="1"/>
  <c r="C20"/>
  <c r="D20" a="1"/>
  <c r="D20"/>
  <c r="B21" a="1"/>
  <c r="B21"/>
  <c r="C21" a="1"/>
  <c r="C21"/>
  <c r="D21" a="1"/>
  <c r="D21"/>
  <c r="B22" a="1"/>
  <c r="B22"/>
  <c r="C22" a="1"/>
  <c r="C22"/>
  <c r="D22" a="1"/>
  <c r="D22"/>
  <c r="B23" a="1"/>
  <c r="B23"/>
  <c r="C23" a="1"/>
  <c r="C23"/>
  <c r="D23" a="1"/>
  <c r="D23"/>
  <c r="B24" a="1"/>
  <c r="B24"/>
  <c r="C24" a="1"/>
  <c r="C24"/>
  <c r="D24" a="1"/>
  <c r="D24"/>
  <c r="B25" a="1"/>
  <c r="B25"/>
  <c r="C25" a="1"/>
  <c r="C25"/>
  <c r="D25" a="1"/>
  <c r="D25"/>
  <c r="D2" a="1"/>
  <c r="D2"/>
  <c r="C2" a="1"/>
  <c r="C2"/>
  <c r="B2" a="1"/>
  <c r="B2"/>
  <c r="H10" i="26" a="1"/>
  <c r="H10"/>
  <c r="H6" a="1"/>
  <c r="H6"/>
  <c r="H7" a="1"/>
  <c r="H7"/>
  <c r="H8" a="1"/>
  <c r="H8"/>
  <c r="H9" a="1"/>
  <c r="H9"/>
  <c r="H5" a="1"/>
  <c r="H5"/>
  <c r="G10" a="1"/>
  <c r="G10"/>
  <c r="F10" a="1"/>
  <c r="F10"/>
  <c r="G6" a="1"/>
  <c r="G6"/>
  <c r="G7" a="1"/>
  <c r="G7"/>
  <c r="G8" a="1"/>
  <c r="G8"/>
  <c r="G9" a="1"/>
  <c r="G9"/>
  <c r="G5" a="1"/>
  <c r="G5"/>
  <c r="F5" a="1"/>
  <c r="F5"/>
  <c r="F6" a="1"/>
  <c r="F6"/>
  <c r="F7" a="1"/>
  <c r="F7"/>
  <c r="F8" a="1"/>
  <c r="F8"/>
  <c r="F9" a="1"/>
  <c r="F9"/>
</calcChain>
</file>

<file path=xl/sharedStrings.xml><?xml version="1.0" encoding="utf-8"?>
<sst xmlns="http://schemas.openxmlformats.org/spreadsheetml/2006/main" count="11114" uniqueCount="2445">
  <si>
    <t>MEDIAN_MALE_PAY_INCREASE</t>
    <phoneticPr fontId="4" type="noConversion"/>
  </si>
  <si>
    <t>Count of BB</t>
  </si>
  <si>
    <t>TOTAL_MEDIAN_PAY_INCREASE</t>
    <phoneticPr fontId="4" type="noConversion"/>
  </si>
  <si>
    <t>562307147</t>
  </si>
  <si>
    <t>Pew Charitable Trusts</t>
  </si>
  <si>
    <t>Rebecca W. Rimel</t>
  </si>
  <si>
    <t>$353,264 toward SERP</t>
  </si>
  <si>
    <t>840751854</t>
  </si>
  <si>
    <t>C-SPAN</t>
  </si>
  <si>
    <t xml:space="preserve">Rob Kennedy and Susan Swain </t>
  </si>
  <si>
    <t>001NAIC</t>
  </si>
  <si>
    <t>National Association of Insurance Commissioners</t>
  </si>
  <si>
    <t>Ben Nelson</t>
  </si>
  <si>
    <t>Therese M. Vaughan</t>
  </si>
  <si>
    <t>Tranche</t>
  </si>
  <si>
    <t>Tranche</t>
    <phoneticPr fontId="4" type="noConversion"/>
  </si>
  <si>
    <t>1 under 20</t>
  </si>
  <si>
    <t>1 under 20</t>
    <phoneticPr fontId="4" type="noConversion"/>
  </si>
  <si>
    <t>2 20_30</t>
  </si>
  <si>
    <t>2 20_30</t>
    <phoneticPr fontId="4" type="noConversion"/>
  </si>
  <si>
    <t>3 30_50</t>
  </si>
  <si>
    <t>3 30_50</t>
    <phoneticPr fontId="4" type="noConversion"/>
  </si>
  <si>
    <t>4 50_100</t>
  </si>
  <si>
    <t>4 50_100</t>
    <phoneticPr fontId="4" type="noConversion"/>
  </si>
  <si>
    <t>5 100_more</t>
  </si>
  <si>
    <t>5 100_more</t>
    <phoneticPr fontId="4" type="noConversion"/>
  </si>
  <si>
    <t>Only includes those executives who were paid for a full year.</t>
    <phoneticPr fontId="4" type="noConversion"/>
  </si>
  <si>
    <t>$405,000 SERP payout; $65,801 toward SERP</t>
  </si>
  <si>
    <t>Recording Industry Association of America</t>
  </si>
  <si>
    <t>Cary Sherman</t>
  </si>
  <si>
    <t>042395151</t>
  </si>
  <si>
    <t>Retail Industry Leaders Association</t>
  </si>
  <si>
    <t>Sandra L. Kennedy</t>
  </si>
  <si>
    <t>4.5 months’ salary as CEO and 7.5 months salary as staff</t>
  </si>
  <si>
    <t>$93,424 toward SERP</t>
  </si>
  <si>
    <t>$7,302 toward SERP.</t>
  </si>
  <si>
    <t xml:space="preserve">Society of Nuclear Medicine and Molecular Imaging	</t>
  </si>
  <si>
    <t>Virginia Pappas</t>
  </si>
  <si>
    <t>131760110</t>
  </si>
  <si>
    <t>U.S. Fund for UNICEF</t>
  </si>
  <si>
    <t>Caryl M. Stern</t>
  </si>
  <si>
    <t>042535767</t>
  </si>
  <si>
    <t>Union of Concerned Scientists</t>
  </si>
  <si>
    <t>Kathleen Rest</t>
  </si>
  <si>
    <t>Kevin T. Knobloch</t>
  </si>
  <si>
    <t>521740069</t>
  </si>
  <si>
    <t>URAC</t>
  </si>
  <si>
    <t>Kylanne Green</t>
  </si>
  <si>
    <t>Alan Spielman</t>
  </si>
  <si>
    <t>541727616</t>
  </si>
  <si>
    <t>USA Rice Federation</t>
  </si>
  <si>
    <t>Betsy Ward</t>
  </si>
  <si>
    <t>$165,000 toward SERP</t>
  </si>
  <si>
    <t>$130,000 SERP payout</t>
  </si>
  <si>
    <t>$128,336 toward SERP</t>
  </si>
  <si>
    <t>$125,925 toward SERP</t>
  </si>
  <si>
    <t>$122,050 toward SERP</t>
  </si>
  <si>
    <t>CU Category</t>
  </si>
  <si>
    <t>Transportation Defense</t>
  </si>
  <si>
    <t>Manufacturing</t>
  </si>
  <si>
    <t>Professional</t>
  </si>
  <si>
    <t>Real Estate</t>
  </si>
  <si>
    <t>Sports</t>
  </si>
  <si>
    <t>Sales, Service</t>
  </si>
  <si>
    <t>Agriculture, Livestock</t>
  </si>
  <si>
    <t>Communications, IT</t>
  </si>
  <si>
    <t>Construction</t>
  </si>
  <si>
    <t>Education, Arts and Sciences</t>
  </si>
  <si>
    <t>Government</t>
  </si>
  <si>
    <t>Energy</t>
  </si>
  <si>
    <t>Food and Beverage</t>
  </si>
  <si>
    <t>Current</t>
  </si>
  <si>
    <t>Co-CEO</t>
  </si>
  <si>
    <t>Nine months’ salary as CEO; three months’ salary as staff</t>
  </si>
  <si>
    <t>NACS—The Association for Convenience &amp; Fuel Retailing</t>
  </si>
  <si>
    <t>Sales, service</t>
  </si>
  <si>
    <t>Jack Lewin</t>
  </si>
  <si>
    <t>Average of BB</t>
  </si>
  <si>
    <t>MEDIAN_FEMALE_PAY_INCREASE</t>
    <phoneticPr fontId="4" type="noConversion"/>
  </si>
  <si>
    <t>Revenue figure is adjusted to exclude pass through monies received by NALC for its affiliated branches and state associations.</t>
  </si>
  <si>
    <t>American Management Association</t>
  </si>
  <si>
    <t>Edward T. Reilly</t>
  </si>
  <si>
    <t>753148958</t>
  </si>
  <si>
    <t>Americans for Prosperity</t>
  </si>
  <si>
    <t>Tim Phillips</t>
  </si>
  <si>
    <t>530196517</t>
  </si>
  <si>
    <t>Goodwill Industries International</t>
  </si>
  <si>
    <t>Jim Gibbons</t>
  </si>
  <si>
    <t>James Gibbons</t>
  </si>
  <si>
    <t>$55,500 toward SERP</t>
  </si>
  <si>
    <t>132503656</t>
  </si>
  <si>
    <t>International Executive Service Corps</t>
  </si>
  <si>
    <t>Thomas Miller</t>
  </si>
  <si>
    <t>042751357</t>
  </si>
  <si>
    <t>Land Trust Alliance</t>
  </si>
  <si>
    <t>National Committee for Quality Assurance</t>
  </si>
  <si>
    <t>Margaret E. O'Kane</t>
  </si>
  <si>
    <t>Margaret E. O’Kane</t>
  </si>
  <si>
    <t>536001972</t>
  </si>
  <si>
    <t>Sheet Metal Workers' International Association</t>
  </si>
  <si>
    <t>Joseph J. Nigro</t>
  </si>
  <si>
    <t>Joseph Nigro</t>
  </si>
  <si>
    <t>341031303</t>
  </si>
  <si>
    <t>National Council of State Boards of Nursing</t>
  </si>
  <si>
    <t>Kathy Apple</t>
  </si>
  <si>
    <t>522175544</t>
  </si>
  <si>
    <t>National Quality Forum</t>
  </si>
  <si>
    <t>Christine Cassel</t>
  </si>
  <si>
    <t>Janet M. Corrigan</t>
  </si>
  <si>
    <t>135563001</t>
  </si>
  <si>
    <t>National Recreation and Park Association</t>
  </si>
  <si>
    <t>Barbara Tulipane</t>
  </si>
  <si>
    <t>361525480</t>
  </si>
  <si>
    <t>National Restaurant Association</t>
  </si>
  <si>
    <t>Dawn Sweeney</t>
  </si>
  <si>
    <t>530116145</t>
  </si>
  <si>
    <t>11 months’ salary; $430,353 severance</t>
  </si>
  <si>
    <t>Insurance</t>
  </si>
  <si>
    <t>521081024</t>
  </si>
  <si>
    <t>Independent Sector</t>
  </si>
  <si>
    <t>Diana Aviv</t>
  </si>
  <si>
    <t>Academy of Nutrition and Dietetics</t>
  </si>
  <si>
    <t>ASCD</t>
  </si>
  <si>
    <t>ASAE</t>
  </si>
  <si>
    <t>BrightFocus Foundation</t>
  </si>
  <si>
    <t>Children’s Hospital Association</t>
  </si>
  <si>
    <t>Feeding America</t>
  </si>
  <si>
    <t>Good360</t>
  </si>
  <si>
    <t>LeadingAge</t>
  </si>
  <si>
    <t>National Council for Behavioral Health</t>
  </si>
  <si>
    <t>National Multifamily Housing Council</t>
  </si>
  <si>
    <t>NTCA, The Rural Broadband Association</t>
  </si>
  <si>
    <t>Association of Private Sector Colleges and Universities</t>
  </si>
  <si>
    <t>Rand Wentworth</t>
  </si>
  <si>
    <t>431201653</t>
  </si>
  <si>
    <t>National Alliance on Mental Illness</t>
  </si>
  <si>
    <t>Michael J. Fitzpatrick</t>
  </si>
  <si>
    <t>Michael Fitzpatrick</t>
  </si>
  <si>
    <t>Carnegie Institution for Science</t>
  </si>
  <si>
    <t>BASE+BONUS</t>
  </si>
  <si>
    <t>FOOTNOTES</t>
  </si>
  <si>
    <t>Six months’ salary; $976,877 SERP payout</t>
  </si>
  <si>
    <t>Seven months' salary; $304,638 in severance</t>
  </si>
  <si>
    <t>Seven months' salary</t>
  </si>
  <si>
    <t>530114650</t>
  </si>
  <si>
    <t>National Association of Letter Carriers</t>
  </si>
  <si>
    <t>Fredric V. Rolando</t>
  </si>
  <si>
    <t>United Transportation Union</t>
  </si>
  <si>
    <t>John Previsich</t>
  </si>
  <si>
    <t>Plasma Protein Therapeutics Association</t>
  </si>
  <si>
    <t>Jan Bult</t>
  </si>
  <si>
    <t>650206641</t>
  </si>
  <si>
    <t>Points of Light Foundation</t>
  </si>
  <si>
    <t>Tracy Hoover</t>
  </si>
  <si>
    <t>Michelle Nunn</t>
  </si>
  <si>
    <t>Nunn taking leave of absence to run for Senate.</t>
  </si>
  <si>
    <t>520899215</t>
  </si>
  <si>
    <t>Public Broadcasting Service (PBS)</t>
  </si>
  <si>
    <t>Paula Kerger</t>
  </si>
  <si>
    <t>Paula A. Kerger</t>
  </si>
  <si>
    <t>520976257</t>
  </si>
  <si>
    <t>Reading Is Fundamental</t>
  </si>
  <si>
    <t xml:space="preserve">Carol H. Rasco </t>
  </si>
  <si>
    <t>131669037</t>
  </si>
  <si>
    <t>Endowment of the U.S. Institute of Peace</t>
  </si>
  <si>
    <t>Kristin Lord</t>
  </si>
  <si>
    <t>Richard H. Solomon</t>
  </si>
  <si>
    <t>363673599</t>
  </si>
  <si>
    <t>Vicki B. Escarra</t>
  </si>
  <si>
    <t>237211935</t>
  </si>
  <si>
    <t>131860397</t>
  </si>
  <si>
    <t>Risk and Insurance Management Society</t>
  </si>
  <si>
    <t>Mary Roth</t>
  </si>
  <si>
    <t>060726487</t>
  </si>
  <si>
    <t>Save the Children</t>
  </si>
  <si>
    <t>Carolyn Miles</t>
  </si>
  <si>
    <t>362496678</t>
  </si>
  <si>
    <t>320160439</t>
  </si>
  <si>
    <t xml:space="preserve">Food and Water Watch </t>
  </si>
  <si>
    <t>Wenonah Hauter</t>
  </si>
  <si>
    <t>362900465</t>
  </si>
  <si>
    <t>Food Marketing Institute</t>
  </si>
  <si>
    <t>Leslie Sarasin</t>
  </si>
  <si>
    <t>522252820</t>
  </si>
  <si>
    <t>Generic Pharmaceutical Association</t>
  </si>
  <si>
    <t>Ralph Neas</t>
  </si>
  <si>
    <t>541282616</t>
  </si>
  <si>
    <t>Cindy Hallberlin</t>
  </si>
  <si>
    <t>530114930</t>
  </si>
  <si>
    <t>Grocery Manufacturers Association</t>
  </si>
  <si>
    <t>510182830</t>
  </si>
  <si>
    <t>530225129</t>
  </si>
  <si>
    <t>Water Environment Federation</t>
  </si>
  <si>
    <t>Eileen O’Neill</t>
  </si>
  <si>
    <t>Jeff Eger</t>
  </si>
  <si>
    <t>430684708</t>
  </si>
  <si>
    <t>American Optometric Association</t>
  </si>
  <si>
    <t>Vacant 3/3/2014</t>
  </si>
  <si>
    <t>Barry J. Barresi</t>
  </si>
  <si>
    <t>362136957</t>
  </si>
  <si>
    <t>Institute of Food Technologists</t>
  </si>
  <si>
    <t>362167809</t>
  </si>
  <si>
    <t>National Safety Council</t>
  </si>
  <si>
    <t>Janet Froetscher</t>
  </si>
  <si>
    <t>530196483</t>
  </si>
  <si>
    <t>Society for Science and the Public</t>
  </si>
  <si>
    <t>Elizabeth Marincola</t>
  </si>
  <si>
    <t>3nd</t>
  </si>
  <si>
    <t>2nd</t>
  </si>
  <si>
    <t>Chief Executive Officer (former)</t>
  </si>
  <si>
    <t>Two months' salary</t>
  </si>
  <si>
    <t>8.5 months' salary</t>
  </si>
  <si>
    <t>General Business</t>
  </si>
  <si>
    <t>Legal</t>
  </si>
  <si>
    <t>Natural Resources</t>
  </si>
  <si>
    <t>Mike Geiger</t>
  </si>
  <si>
    <t>Rob Kennedy</t>
  </si>
  <si>
    <t>Susan Swain</t>
  </si>
  <si>
    <t>10 months' salary as staff and two months' salary as CEO; $115,000 from change-of-control payment</t>
  </si>
  <si>
    <t>Salary 19 days; severance $150,000.</t>
  </si>
  <si>
    <t xml:space="preserve">Five months’ salary </t>
  </si>
  <si>
    <t>131788491</t>
  </si>
  <si>
    <t>CEO Update Sector</t>
  </si>
  <si>
    <t>NJ Sector</t>
  </si>
  <si>
    <t>Organization</t>
  </si>
  <si>
    <t>EARNINGS (BASE+BONUS+OTHER)</t>
  </si>
  <si>
    <t>Alt Category for NJ</t>
  </si>
  <si>
    <t>$2,093,272 SERP payout</t>
  </si>
  <si>
    <t>National Alliance of State and Territorial AIDS Directors</t>
  </si>
  <si>
    <t>Julie Scofield</t>
  </si>
  <si>
    <t>261909449</t>
  </si>
  <si>
    <t>National Association for College Admission Counseling</t>
  </si>
  <si>
    <t>Joyce E. Smith</t>
  </si>
  <si>
    <t>Joyce Smith</t>
  </si>
  <si>
    <t>366009499</t>
  </si>
  <si>
    <t>National Association for the Education of Young Children</t>
  </si>
  <si>
    <t>Rhian Evans-Allvin</t>
  </si>
  <si>
    <t>Jerlean Daniel</t>
  </si>
  <si>
    <t>520914250</t>
  </si>
  <si>
    <t>National Center for State Courts</t>
  </si>
  <si>
    <t>Mary C. McQueen</t>
  </si>
  <si>
    <t>521191985</t>
  </si>
  <si>
    <t>John H. Klippel</t>
  </si>
  <si>
    <t>274379277</t>
  </si>
  <si>
    <t>Association for the Advancement of Medical Instrumentation</t>
  </si>
  <si>
    <t>$914,963 SERP payout</t>
  </si>
  <si>
    <t>237092671</t>
  </si>
  <si>
    <t>Linda Rosenberg</t>
  </si>
  <si>
    <t>860212873</t>
  </si>
  <si>
    <t>National Council of La Raza</t>
  </si>
  <si>
    <t>Janet Murguia</t>
  </si>
  <si>
    <t>363481016</t>
  </si>
  <si>
    <t>Association of Corporate Counsel</t>
  </si>
  <si>
    <t>Veta Richardson</t>
  </si>
  <si>
    <t>521788738</t>
  </si>
  <si>
    <t>Association of Women's Health, Obstetric and Neonatal Nurses</t>
  </si>
  <si>
    <t>Lynn Erdman</t>
  </si>
  <si>
    <t>Karen Peddicord</t>
  </si>
  <si>
    <t>Chief Executive Officer/Ex-Officio Member</t>
  </si>
  <si>
    <t>522172219</t>
  </si>
  <si>
    <t>Automotive Aftermarket Industry Association</t>
  </si>
  <si>
    <t>Kathleen Schmatz</t>
  </si>
  <si>
    <t>522187678</t>
  </si>
  <si>
    <t>BioOne</t>
  </si>
  <si>
    <t>National Rural Electric Cooperative Association</t>
  </si>
  <si>
    <t>Jo Ann Emerson</t>
  </si>
  <si>
    <t>Glenn L. English</t>
  </si>
  <si>
    <t>530116149</t>
  </si>
  <si>
    <t>National Rural Letter Carriers' Association</t>
  </si>
  <si>
    <t>Jeanette Dwyer</t>
  </si>
  <si>
    <t>530244795</t>
  </si>
  <si>
    <t>National Treasury Employees Union</t>
  </si>
  <si>
    <t>Colleen M. Kelley</t>
  </si>
  <si>
    <t>132654926</t>
  </si>
  <si>
    <t>Natural Resources Defense Council</t>
  </si>
  <si>
    <t>Frances Beinecke</t>
  </si>
  <si>
    <t>Beinecke retiring end of 2014.</t>
  </si>
  <si>
    <t>521148078</t>
  </si>
  <si>
    <t>NeighborhoodWorks (Neighborhood Reinvestment Corporation)</t>
  </si>
  <si>
    <t>Eileen M. Fitzgerald</t>
  </si>
  <si>
    <t>Child Care Aware of America</t>
  </si>
  <si>
    <t>UAW-International Union</t>
  </si>
  <si>
    <t>triple check</t>
  </si>
  <si>
    <t>former</t>
  </si>
  <si>
    <t>current</t>
  </si>
  <si>
    <t>237245152</t>
  </si>
  <si>
    <t>Ocean Conservancy</t>
  </si>
  <si>
    <t>Janis Jones</t>
  </si>
  <si>
    <t>Veronique Spruill</t>
  </si>
  <si>
    <t>530259696</t>
  </si>
  <si>
    <t>Optical Society</t>
  </si>
  <si>
    <t>Elizabeth A. Rogan</t>
  </si>
  <si>
    <t>$72,000 toward SERP</t>
  </si>
  <si>
    <t>131390920</t>
  </si>
  <si>
    <t>One month's salary</t>
  </si>
  <si>
    <t>Five months’ salary; $25,000 severance</t>
  </si>
  <si>
    <t>9.5 months as staff and 2.5 months as CEO</t>
  </si>
  <si>
    <t>521923733</t>
  </si>
  <si>
    <t>Pharmacy Technician Certification Board</t>
  </si>
  <si>
    <t>Everett McAllister</t>
  </si>
  <si>
    <t>521800187</t>
  </si>
  <si>
    <t>Arnold L. Mitchem</t>
  </si>
  <si>
    <t>$35,255 toward SERP</t>
  </si>
  <si>
    <t>132600946</t>
  </si>
  <si>
    <t>Cruise Lines International Association</t>
  </si>
  <si>
    <t>Christine Duffy</t>
  </si>
  <si>
    <t>131810859</t>
  </si>
  <si>
    <t>Direct Marketing Association</t>
  </si>
  <si>
    <t>Linda Woolley</t>
  </si>
  <si>
    <t>Lawrence Kimmel</t>
  </si>
  <si>
    <t>730531256</t>
  </si>
  <si>
    <t>Endocrine Society</t>
  </si>
  <si>
    <t>Barbara Byrd Keenan</t>
  </si>
  <si>
    <t>Scott Hunt</t>
  </si>
  <si>
    <t>521503251</t>
  </si>
  <si>
    <t>Felice J. Levine</t>
  </si>
  <si>
    <t>360725240</t>
  </si>
  <si>
    <t>American Federation of Teachers</t>
  </si>
  <si>
    <t>Financial Accounting Foundation</t>
  </si>
  <si>
    <t>Teresa S. Polley</t>
  </si>
  <si>
    <t>841521488</t>
  </si>
  <si>
    <t>Financial Planning Association</t>
  </si>
  <si>
    <t>Lauren M. Schadle</t>
  </si>
  <si>
    <t>Marvin Tuttle Jr.</t>
  </si>
  <si>
    <t>Donna Harman</t>
  </si>
  <si>
    <t>520955532</t>
  </si>
  <si>
    <t>American Geophysical Union</t>
  </si>
  <si>
    <t>135613797</t>
  </si>
  <si>
    <t>American Heart Association</t>
  </si>
  <si>
    <t>Nancy Brown</t>
  </si>
  <si>
    <t>840432950</t>
  </si>
  <si>
    <t>American Humane Association</t>
  </si>
  <si>
    <t>Robin Ganzert</t>
  </si>
  <si>
    <t>Robin R. Ganzert</t>
  </si>
  <si>
    <t>237085097</t>
  </si>
  <si>
    <t>American Immigration Lawyers Association</t>
  </si>
  <si>
    <t>Crystal L. Williams</t>
  </si>
  <si>
    <t>Crystal Williams</t>
  </si>
  <si>
    <t>521238026</t>
  </si>
  <si>
    <t>Human Resource Certification Institute</t>
  </si>
  <si>
    <t>Amy Schabaker Dufrane</t>
  </si>
  <si>
    <t>Mary Power</t>
  </si>
  <si>
    <t>521898636</t>
  </si>
  <si>
    <t>INFORMS: Institute for Operations Research and the Management Sciences</t>
  </si>
  <si>
    <t>Melissa Moore</t>
  </si>
  <si>
    <t>522109035</t>
  </si>
  <si>
    <t>Institute for Legal Reform, U.S. Chamber of Commerce</t>
  </si>
  <si>
    <t>Lisa Rickard</t>
  </si>
  <si>
    <t>$211,206 pension payout</t>
  </si>
  <si>
    <t>311205596</t>
  </si>
  <si>
    <t>Institute of Scrap Recycling Industries</t>
  </si>
  <si>
    <t>Robin K. Wiener</t>
  </si>
  <si>
    <t>541650477</t>
  </si>
  <si>
    <t>Internet Society</t>
  </si>
  <si>
    <t>Kathryn C. Brown</t>
  </si>
  <si>
    <t>Lynn St. Amour</t>
  </si>
  <si>
    <t>$146,673 in deferred bonus</t>
  </si>
  <si>
    <t>Six months’ salary; $188,515 change in control payment (severance).</t>
  </si>
  <si>
    <t>Three months' salary</t>
  </si>
  <si>
    <t>Municipal Securities Rulemaking Board</t>
  </si>
  <si>
    <t>Lynnette Kelly Hotchkiss</t>
  </si>
  <si>
    <t>Lynnette Kelly</t>
  </si>
  <si>
    <t>$126,312 SERP payout</t>
  </si>
  <si>
    <t>237451693</t>
  </si>
  <si>
    <t>NACHA-The Electronic Payments Association</t>
  </si>
  <si>
    <t>Janet O. Estep</t>
  </si>
  <si>
    <t>American Society for Radiation Oncology</t>
  </si>
  <si>
    <t>American Cancer Society</t>
  </si>
  <si>
    <t>John Seffrin</t>
  </si>
  <si>
    <t>John R. Seffrin</t>
  </si>
  <si>
    <t>237259445</t>
  </si>
  <si>
    <t>131878953</t>
  </si>
  <si>
    <t>NAFSA: Association of International Educators</t>
  </si>
  <si>
    <t>Marlene M. Johnson</t>
  </si>
  <si>
    <t>911568650</t>
  </si>
  <si>
    <t>American Society of Landscape Architects</t>
  </si>
  <si>
    <t>Nancy C. Somerville</t>
  </si>
  <si>
    <t>530240474</t>
  </si>
  <si>
    <t>American Speech-Language-Hearing Association</t>
  </si>
  <si>
    <t>Arlene Pietranton</t>
  </si>
  <si>
    <t>Arlene A. Pietranton</t>
  </si>
  <si>
    <t>581341679</t>
  </si>
  <si>
    <t>Arthritis Foundation</t>
  </si>
  <si>
    <t>Ann M. Palmer</t>
  </si>
  <si>
    <t>American Academy of Dermatology</t>
  </si>
  <si>
    <t>Elaine Weiss</t>
  </si>
  <si>
    <t>Ronald A. Henrichs</t>
  </si>
  <si>
    <t>Mary Logan</t>
  </si>
  <si>
    <t>Mary K. Logan</t>
  </si>
  <si>
    <t>521945674</t>
  </si>
  <si>
    <t>Association of American Colleges and Universities</t>
  </si>
  <si>
    <t>Carol Geary Schneider</t>
  </si>
  <si>
    <t>521267965</t>
  </si>
  <si>
    <t>410726167</t>
  </si>
  <si>
    <t>American Academy of Neurology</t>
  </si>
  <si>
    <t>Catherine M. Rydell</t>
  </si>
  <si>
    <t>362110592</t>
  </si>
  <si>
    <t>American Academy of Orthopaedic Surgeons</t>
  </si>
  <si>
    <t>Karen L. Hackett</t>
  </si>
  <si>
    <t>130429745</t>
  </si>
  <si>
    <t>American Arbitration Association</t>
  </si>
  <si>
    <t>India Johnson</t>
  </si>
  <si>
    <t>William K. Slate, II</t>
  </si>
  <si>
    <t>042114561</t>
  </si>
  <si>
    <t>American Association for Justice</t>
  </si>
  <si>
    <t>Linda Lipsen</t>
  </si>
  <si>
    <t>Susan Skomal</t>
  </si>
  <si>
    <t>Susan B. Skomal</t>
  </si>
  <si>
    <t>237337229</t>
  </si>
  <si>
    <t>Stacy Pagos Haller</t>
  </si>
  <si>
    <t>061242574</t>
  </si>
  <si>
    <t>BSA—The Software Alliance</t>
  </si>
  <si>
    <t>Victoria Espinel</t>
  </si>
  <si>
    <t>Robert W. Holleyman, II</t>
  </si>
  <si>
    <t>130552040</t>
  </si>
  <si>
    <t>Carnegie Endowment for International Peace</t>
  </si>
  <si>
    <t>Jessica T. Mathews</t>
  </si>
  <si>
    <t>430653271</t>
  </si>
  <si>
    <t>Catholic Health Association of the United States</t>
  </si>
  <si>
    <t>Carol Keehan</t>
  </si>
  <si>
    <t xml:space="preserve">Part of take-home pay represents payment made to nonprofit Daughters of Charity, except for certain fringe benefits.  </t>
  </si>
  <si>
    <t>300126510</t>
  </si>
  <si>
    <t>Center for American Progress</t>
  </si>
  <si>
    <t>Neera Tanden</t>
  </si>
  <si>
    <t>Seven months’ salary as CEO and five months’ salary as staff</t>
  </si>
  <si>
    <t>522096845</t>
  </si>
  <si>
    <t>New America Foundation</t>
  </si>
  <si>
    <t>Anne-Marie Slaughter</t>
  </si>
  <si>
    <t>Steve Coll</t>
  </si>
  <si>
    <t>Carol Emig</t>
  </si>
  <si>
    <t>520895622</t>
  </si>
  <si>
    <t>Children's Defense Fund/Action Council</t>
  </si>
  <si>
    <t>Marian Wright Edelman</t>
  </si>
  <si>
    <t>133506107</t>
  </si>
  <si>
    <t>Susan K. Neely</t>
  </si>
  <si>
    <t>521984713</t>
  </si>
  <si>
    <t>American Center for International Labor Solidarity</t>
  </si>
  <si>
    <t>Shawna Bader-Blau</t>
  </si>
  <si>
    <t>530196572</t>
  </si>
  <si>
    <t>Personal Care Products Council</t>
  </si>
  <si>
    <t>Lezlee Westine</t>
  </si>
  <si>
    <t>Community Health Accreditation Program</t>
  </si>
  <si>
    <t>Karen Collishaw</t>
  </si>
  <si>
    <t>Terry A. Duncombe</t>
  </si>
  <si>
    <t>521221301</t>
  </si>
  <si>
    <t>Council for Opportunity in Education</t>
  </si>
  <si>
    <t>Maureen Hoyler</t>
  </si>
  <si>
    <t>Molly Broad</t>
  </si>
  <si>
    <t>360724690</t>
  </si>
  <si>
    <t>American Dental Association</t>
  </si>
  <si>
    <t>Kathleen T. O'Loughlin</t>
  </si>
  <si>
    <t>$76,021 toward a SERP</t>
  </si>
  <si>
    <t>237003537</t>
  </si>
  <si>
    <t>American Educational Research Association</t>
  </si>
  <si>
    <t>General President &amp; Chair</t>
  </si>
  <si>
    <t>530220586</t>
  </si>
  <si>
    <t>United Food and Commercial Workers</t>
  </si>
  <si>
    <t>Joseph T. Hansen</t>
  </si>
  <si>
    <t>530159200</t>
  </si>
  <si>
    <t>United Mine Workers of America</t>
  </si>
  <si>
    <t>Randi Weingarten</t>
  </si>
  <si>
    <t>521802251</t>
  </si>
  <si>
    <t>American Forest and Paper Association</t>
  </si>
  <si>
    <t>Timothy E. Wirth</t>
  </si>
  <si>
    <t>520788987</t>
  </si>
  <si>
    <t>United Planning Organization</t>
  </si>
  <si>
    <t>Dana M. Jones</t>
  </si>
  <si>
    <t>131610451</t>
  </si>
  <si>
    <t>United Service Organization  (USO)</t>
  </si>
  <si>
    <t>John I. Pray, Jr.</t>
  </si>
  <si>
    <t>Sloan Gibson</t>
  </si>
  <si>
    <t>135612621</t>
  </si>
  <si>
    <t>United Spinal Association</t>
  </si>
  <si>
    <t>Paul Tobin</t>
  </si>
  <si>
    <t>250818080</t>
  </si>
  <si>
    <t>United Steelworkers</t>
  </si>
  <si>
    <t>Leo W. Gerard</t>
  </si>
  <si>
    <t>131635294</t>
  </si>
  <si>
    <t>American Institute for Cancer Research</t>
  </si>
  <si>
    <t>Marilyn Gentry</t>
  </si>
  <si>
    <t>$137,207 SERP payout</t>
  </si>
  <si>
    <t>131623892</t>
  </si>
  <si>
    <t>American Institute of Chemical Engineers</t>
  </si>
  <si>
    <t>June Wispelwey</t>
  </si>
  <si>
    <t>June C. Wispelwey</t>
  </si>
  <si>
    <t>133173374</t>
  </si>
  <si>
    <t>American Insurance Association</t>
  </si>
  <si>
    <t>Leigh Ann Pusey</t>
  </si>
  <si>
    <t>911956621</t>
  </si>
  <si>
    <t>American Legacy Foundation</t>
  </si>
  <si>
    <t xml:space="preserve">Cheryl Healton </t>
  </si>
  <si>
    <t>$80,000 toward SERP</t>
  </si>
  <si>
    <t>530196605</t>
  </si>
  <si>
    <t>American National Red Cross, National Headquarters</t>
  </si>
  <si>
    <t>Gail J. McGovern</t>
  </si>
  <si>
    <t>Gail McGovern</t>
  </si>
  <si>
    <t>131893923</t>
  </si>
  <si>
    <t>American Nurses Association</t>
  </si>
  <si>
    <t>Marla J. Weston</t>
  </si>
  <si>
    <t>431131436</t>
  </si>
  <si>
    <t>Lupus Foundation of America</t>
  </si>
  <si>
    <t>Sandra C. Raymond</t>
  </si>
  <si>
    <t>452766110</t>
  </si>
  <si>
    <t>Medical Group Management Association</t>
  </si>
  <si>
    <t>Susan Turney</t>
  </si>
  <si>
    <t>521042433</t>
  </si>
  <si>
    <t>362425015</t>
  </si>
  <si>
    <t>American Rental Association</t>
  </si>
  <si>
    <t>Christine Wehrman</t>
  </si>
  <si>
    <t>526050165</t>
  </si>
  <si>
    <t>American Society for Biochemistry and Molecular Biology</t>
  </si>
  <si>
    <t>Barbara A. Gordon</t>
  </si>
  <si>
    <t>420943164</t>
  </si>
  <si>
    <t>541564919</t>
  </si>
  <si>
    <t>60-Plus Association</t>
  </si>
  <si>
    <t>Amy Noone Frederick</t>
  </si>
  <si>
    <t>360724760</t>
  </si>
  <si>
    <t>Laura Thevenot</t>
  </si>
  <si>
    <t>237058604</t>
  </si>
  <si>
    <t>American Society of Gastrointestinal Endoscopy</t>
  </si>
  <si>
    <t>Patricia Blake</t>
  </si>
  <si>
    <t>237080568</t>
  </si>
  <si>
    <t>American Society of Hematology</t>
  </si>
  <si>
    <t>Martha L. Liggett</t>
  </si>
  <si>
    <t>Martha Liggett</t>
  </si>
  <si>
    <t>530259019</t>
  </si>
  <si>
    <t>Jane H. Gilbert</t>
  </si>
  <si>
    <t>362087641</t>
  </si>
  <si>
    <t>America’s Health Insurance Plans (AHIP)</t>
  </si>
  <si>
    <t>Karen Ignagni</t>
  </si>
  <si>
    <t>366142798</t>
  </si>
  <si>
    <t>American Academy of Actuaries</t>
  </si>
  <si>
    <t>Mary Downs</t>
  </si>
  <si>
    <t>410793046</t>
  </si>
  <si>
    <t>$71,250 toward SERP</t>
  </si>
  <si>
    <t>360852885</t>
  </si>
  <si>
    <t>Service Employees International Union</t>
  </si>
  <si>
    <t>Mary Kay Henry</t>
  </si>
  <si>
    <t>941153307</t>
  </si>
  <si>
    <t>Sierra Club</t>
  </si>
  <si>
    <t>Michael Brune</t>
  </si>
  <si>
    <t>340948453</t>
  </si>
  <si>
    <t>5 months’ salary. $325,862 in severance and due $320,904 in severance in 2013</t>
  </si>
  <si>
    <t>Society for Neuroscience</t>
  </si>
  <si>
    <t>Marty Saggese</t>
  </si>
  <si>
    <t>363022713</t>
  </si>
  <si>
    <t>Society of Thoracic Surgeons</t>
  </si>
  <si>
    <t>Robert A. Wynbrandt</t>
  </si>
  <si>
    <t>Executive Director and General Counsel</t>
  </si>
  <si>
    <t>521329859</t>
  </si>
  <si>
    <t>Software and Information Industry Association</t>
  </si>
  <si>
    <t>Kenneth Wasch</t>
  </si>
  <si>
    <t>760742496</t>
  </si>
  <si>
    <t>SoundExchange</t>
  </si>
  <si>
    <t>Michael Huppe</t>
  </si>
  <si>
    <t>521007153</t>
  </si>
  <si>
    <t>$78,643 toward SERP</t>
  </si>
  <si>
    <t>237373091</t>
  </si>
  <si>
    <t>American Association for the Study of Liver Diseases</t>
  </si>
  <si>
    <t>Sherrie H. Cathcart</t>
  </si>
  <si>
    <t>Sherrie Cathcart</t>
  </si>
  <si>
    <t>131621786</t>
  </si>
  <si>
    <t>American Association of Advertising Agencies</t>
  </si>
  <si>
    <t>Nancy Hill</t>
  </si>
  <si>
    <t>362384118</t>
  </si>
  <si>
    <t>American Association of Blood Banks</t>
  </si>
  <si>
    <t>Miriam A. Markowitz</t>
  </si>
  <si>
    <t>Karen Shoos Lipton</t>
  </si>
  <si>
    <t>$153,805 SERP payout</t>
  </si>
  <si>
    <t>520971333</t>
  </si>
  <si>
    <t>American Association of Colleges of Nursing</t>
  </si>
  <si>
    <t>Geraldine Bednash</t>
  </si>
  <si>
    <t>Geraldine D. Bednash</t>
  </si>
  <si>
    <t>Bednash retiring June 15, 2014.</t>
  </si>
  <si>
    <t>362376972</t>
  </si>
  <si>
    <t>205778912</t>
  </si>
  <si>
    <t>Chief Executives Organization</t>
  </si>
  <si>
    <t>Barbara Reno</t>
  </si>
  <si>
    <t>943060756</t>
  </si>
  <si>
    <t>Lynette M. Fraga</t>
  </si>
  <si>
    <t>Linda K. Smith</t>
  </si>
  <si>
    <t>10.5 months’ salary</t>
  </si>
  <si>
    <t>132982969</t>
  </si>
  <si>
    <t>Child Trends</t>
  </si>
  <si>
    <t>American Association of Nurse Anesthetists</t>
  </si>
  <si>
    <t>Wanda Wilson</t>
  </si>
  <si>
    <t>520747578</t>
  </si>
  <si>
    <t>American Association of State Colleges and Universities</t>
  </si>
  <si>
    <t>Muriel A. Howard, Ph.D.</t>
  </si>
  <si>
    <t>Muriel Howard</t>
  </si>
  <si>
    <t>President, AASCU</t>
  </si>
  <si>
    <t>530025510</t>
  </si>
  <si>
    <t>American Beverage Association</t>
  </si>
  <si>
    <t>American Chemical Society</t>
  </si>
  <si>
    <t>Madeleine Jacobs</t>
  </si>
  <si>
    <t>363208430</t>
  </si>
  <si>
    <t>American College of Healthcare Executives</t>
  </si>
  <si>
    <t>Deborah J. Bowen</t>
  </si>
  <si>
    <t>Thomas C. Dolan</t>
  </si>
  <si>
    <t>$111,076 toward SERP</t>
  </si>
  <si>
    <t>530196573</t>
  </si>
  <si>
    <t>American Council on Education</t>
  </si>
  <si>
    <t>Roger Dow</t>
  </si>
  <si>
    <t>480643776</t>
  </si>
  <si>
    <t>U.S. Wheat Associates</t>
  </si>
  <si>
    <t>Alan Tracy</t>
  </si>
  <si>
    <t>380679801</t>
  </si>
  <si>
    <t>Bob King</t>
  </si>
  <si>
    <t>350723065</t>
  </si>
  <si>
    <t>United Brotherhood of Carpenters and Joiners of America</t>
  </si>
  <si>
    <t>Douglas J. McCarron</t>
  </si>
  <si>
    <t>One Campaign</t>
  </si>
  <si>
    <t>Michael Elliott</t>
  </si>
  <si>
    <t>131142150</t>
  </si>
  <si>
    <t>Packaging Machinery Manufacturers Institute</t>
  </si>
  <si>
    <t xml:space="preserve">Charles D. Yuska </t>
  </si>
  <si>
    <t>526054268</t>
  </si>
  <si>
    <t>Pan American Development Foundation</t>
  </si>
  <si>
    <t>Cecil E. Roberts</t>
  </si>
  <si>
    <t>582368165</t>
  </si>
  <si>
    <t>United Nations Foundation</t>
  </si>
  <si>
    <t>Paralyzed Veterans of America</t>
  </si>
  <si>
    <t>Homer Townsend</t>
  </si>
  <si>
    <t>521906152</t>
  </si>
  <si>
    <t>Parenteral Drug Association</t>
  </si>
  <si>
    <t>Richard M. Johnson</t>
  </si>
  <si>
    <t>383676760</t>
  </si>
  <si>
    <t>Pharmaceutical Care Management Association</t>
  </si>
  <si>
    <t>Mark Merritt</t>
  </si>
  <si>
    <t>530241211</t>
  </si>
  <si>
    <t>Pharmaceutical Research and Manufacturers of America</t>
  </si>
  <si>
    <t>John Castellani</t>
  </si>
  <si>
    <t>$718,875 toward a SERP</t>
  </si>
  <si>
    <t>United Way Worldwide</t>
  </si>
  <si>
    <t>Brian Gallagher</t>
  </si>
  <si>
    <t>520892064</t>
  </si>
  <si>
    <t>Universities Space Research Association</t>
  </si>
  <si>
    <t>Fred Tarantino</t>
  </si>
  <si>
    <t>$90,000 toward SERP</t>
  </si>
  <si>
    <t>530159845</t>
  </si>
  <si>
    <t>Urban Land Institute</t>
  </si>
  <si>
    <t>Patrick L. Phillips</t>
  </si>
  <si>
    <t>530159345</t>
  </si>
  <si>
    <t>USTelecom</t>
  </si>
  <si>
    <t>Walter B. McCormick Jr.</t>
  </si>
  <si>
    <t>Walter McCormick</t>
  </si>
  <si>
    <t>530183102</t>
  </si>
  <si>
    <t>Utility Workers Union of America</t>
  </si>
  <si>
    <t>Michael Langford</t>
  </si>
  <si>
    <t>521437632</t>
  </si>
  <si>
    <t>Vision Council</t>
  </si>
  <si>
    <t>Ed Greene</t>
  </si>
  <si>
    <t>530167933</t>
  </si>
  <si>
    <t>Wilderness Society</t>
  </si>
  <si>
    <t>Jamie Williams</t>
  </si>
  <si>
    <t>William H. Meadows</t>
  </si>
  <si>
    <t>131656610</t>
  </si>
  <si>
    <t>American Physical Society</t>
  </si>
  <si>
    <t>Kate Kirby</t>
  </si>
  <si>
    <t>Kate P. Kirby</t>
  </si>
  <si>
    <t>530026315</t>
  </si>
  <si>
    <t>American Public Power Association</t>
  </si>
  <si>
    <t>Sue Kelly</t>
  </si>
  <si>
    <t>Mark Crisson</t>
  </si>
  <si>
    <t>940987020</t>
  </si>
  <si>
    <t>Wine Institute</t>
  </si>
  <si>
    <t>Bobby Koch</t>
  </si>
  <si>
    <t>521257057</t>
  </si>
  <si>
    <t>World Resources Institute</t>
  </si>
  <si>
    <t>Andrew D. Steer</t>
  </si>
  <si>
    <t>Jonathan Lash</t>
  </si>
  <si>
    <t>521693387</t>
  </si>
  <si>
    <t>World Wildlife Fund</t>
  </si>
  <si>
    <t>Carter S. Roberts</t>
  </si>
  <si>
    <t>521105189</t>
  </si>
  <si>
    <t>Zero to Three</t>
  </si>
  <si>
    <t>Matthew Melmed</t>
  </si>
  <si>
    <t>Patricia Babjak</t>
  </si>
  <si>
    <t>130417693</t>
  </si>
  <si>
    <t>Ad Council</t>
  </si>
  <si>
    <t>Peggy Conlon</t>
  </si>
  <si>
    <t>$986,061 SERP payout and $180,000 toward SERP</t>
  </si>
  <si>
    <t>530023710</t>
  </si>
  <si>
    <t>Aerospace Industries Association</t>
  </si>
  <si>
    <t>Marion Blakey</t>
  </si>
  <si>
    <t>133271855</t>
  </si>
  <si>
    <t>ALS Association</t>
  </si>
  <si>
    <t>520910763</t>
  </si>
  <si>
    <t>Securities Investor Protection Corporation</t>
  </si>
  <si>
    <t>Stephen P. Harbeck</t>
  </si>
  <si>
    <t>941751440</t>
  </si>
  <si>
    <t>Semiconductor Equipment and Materials International</t>
  </si>
  <si>
    <t>National League of Cities</t>
  </si>
  <si>
    <t>Clarence Anthony</t>
  </si>
  <si>
    <t>Donald Borut</t>
  </si>
  <si>
    <t>362369301</t>
  </si>
  <si>
    <t>National Marine Manufacturers Association</t>
  </si>
  <si>
    <t>Thomas Dammrich</t>
  </si>
  <si>
    <t>840865803</t>
  </si>
  <si>
    <t>Society for Human Resource Management</t>
  </si>
  <si>
    <t>Henry G. Jackson</t>
  </si>
  <si>
    <t>520895843</t>
  </si>
  <si>
    <t>Jeffrey W. Chell</t>
  </si>
  <si>
    <t>530115160</t>
  </si>
  <si>
    <t>National Milk Producers Federation</t>
  </si>
  <si>
    <t>Jim Mulhern</t>
  </si>
  <si>
    <t>Jerry Kozak</t>
  </si>
  <si>
    <t>$297,647 SERP payout</t>
  </si>
  <si>
    <t>521916480</t>
  </si>
  <si>
    <t>National Mining Association</t>
  </si>
  <si>
    <t>Harold Quinn</t>
  </si>
  <si>
    <t>521127504</t>
  </si>
  <si>
    <t>Douglas M. Bibby</t>
  </si>
  <si>
    <t>530225165</t>
  </si>
  <si>
    <t>National Parks Conservation Association</t>
  </si>
  <si>
    <t>W. Clark Bunting</t>
  </si>
  <si>
    <t>SourceAmerica (previously NISH)</t>
  </si>
  <si>
    <t>E. Robert Chamberlin</t>
  </si>
  <si>
    <t>952544340</t>
  </si>
  <si>
    <t>Specialty Equipment Market Association</t>
  </si>
  <si>
    <t>Chris Kersting</t>
  </si>
  <si>
    <t>520239291</t>
  </si>
  <si>
    <t>Tax Executives Institute</t>
  </si>
  <si>
    <t>Eli J. Dicker</t>
  </si>
  <si>
    <t>Timothy J. McCormally</t>
  </si>
  <si>
    <t>541966209</t>
  </si>
  <si>
    <t>TechAmerica</t>
  </si>
  <si>
    <t>Shawn Osborne</t>
  </si>
  <si>
    <t>9.5 months' salary</t>
  </si>
  <si>
    <t>363032798</t>
  </si>
  <si>
    <t>Telecommunications Industry Association</t>
  </si>
  <si>
    <t>Grant Seiffert</t>
  </si>
  <si>
    <t>131623965</t>
  </si>
  <si>
    <t>The College Board</t>
  </si>
  <si>
    <t>David Coleman</t>
  </si>
  <si>
    <t>Gaston Caperton</t>
  </si>
  <si>
    <t>$521,628 SERP payout</t>
  </si>
  <si>
    <t>135591570</t>
  </si>
  <si>
    <t>Toy Industry Association</t>
  </si>
  <si>
    <t>American Association of Colleges of Pharmacy</t>
  </si>
  <si>
    <t xml:space="preserve">Lucinda L. Maine </t>
  </si>
  <si>
    <t>522317193</t>
  </si>
  <si>
    <t>American Association of Immunologists</t>
  </si>
  <si>
    <t>M. Michele Hogan</t>
  </si>
  <si>
    <t>362113743</t>
  </si>
  <si>
    <t>Trust for Public Land</t>
  </si>
  <si>
    <t>William B. Rogers</t>
  </si>
  <si>
    <t>530045720</t>
  </si>
  <si>
    <t>U.S. Chamber of Commerce</t>
  </si>
  <si>
    <t>Thomas J. Donohue</t>
  </si>
  <si>
    <t>530260714</t>
  </si>
  <si>
    <t>U.S. Grains Council</t>
  </si>
  <si>
    <t>Tom Sleight</t>
  </si>
  <si>
    <t>Thomas Dorr</t>
  </si>
  <si>
    <t>521822816</t>
  </si>
  <si>
    <t>U.S. Green Building Council</t>
  </si>
  <si>
    <t>Schweiger retiring May 2014</t>
  </si>
  <si>
    <t>530242652</t>
  </si>
  <si>
    <t>Susan Neely</t>
  </si>
  <si>
    <t>S. Richard Fedrizzi</t>
  </si>
  <si>
    <t>President, CEO &amp; Founding Chairman</t>
  </si>
  <si>
    <t>131656692</t>
  </si>
  <si>
    <t xml:space="preserve">U.S. Pharmacopeial Convention </t>
  </si>
  <si>
    <t>Ron Piervincenzi</t>
  </si>
  <si>
    <t>Roger L. Williams</t>
  </si>
  <si>
    <t>530231139</t>
  </si>
  <si>
    <t>U.S. Travel Association</t>
  </si>
  <si>
    <t>Andrew F. Sharpless</t>
  </si>
  <si>
    <t>530175463</t>
  </si>
  <si>
    <t>Office and Professional Employees International Union</t>
  </si>
  <si>
    <t>Michael Goodwin</t>
  </si>
  <si>
    <t>010593565</t>
  </si>
  <si>
    <t>Rick Tolman</t>
  </si>
  <si>
    <t>620306045</t>
  </si>
  <si>
    <t>National Cotton Council of America</t>
  </si>
  <si>
    <t>Mark D. Lange</t>
  </si>
  <si>
    <t>526057004</t>
  </si>
  <si>
    <t>National Council of Teachers of Mathematics</t>
  </si>
  <si>
    <t>Bob Doucette</t>
  </si>
  <si>
    <t>Kichoon Yang</t>
  </si>
  <si>
    <t>John A. Sanbrailo</t>
  </si>
  <si>
    <t>John Sanbrailo</t>
  </si>
  <si>
    <t>131946868</t>
  </si>
  <si>
    <t>James Firman</t>
  </si>
  <si>
    <t>530196547</t>
  </si>
  <si>
    <t>National Defense Industrial Association</t>
  </si>
  <si>
    <t>Lawrence P. Farrell Jr.</t>
  </si>
  <si>
    <t>Lawrence P. Farrell, Jr.</t>
  </si>
  <si>
    <t>521338892</t>
  </si>
  <si>
    <t>National Democratic Institute for International Affairs</t>
  </si>
  <si>
    <t>Kenneth Wollack</t>
  </si>
  <si>
    <t>530115260</t>
  </si>
  <si>
    <t>National Education Association</t>
  </si>
  <si>
    <t>Dennis Van Roekel</t>
  </si>
  <si>
    <t>530115267</t>
  </si>
  <si>
    <t>522202924</t>
  </si>
  <si>
    <t>Pipeline Research Council International</t>
  </si>
  <si>
    <t>Cliff Johnson</t>
  </si>
  <si>
    <t>131644147</t>
  </si>
  <si>
    <t>Planned Parenthood Federation of America</t>
  </si>
  <si>
    <t>Cecile Richards</t>
  </si>
  <si>
    <t>$101,600 toward SERP</t>
  </si>
  <si>
    <t>131687001</t>
  </si>
  <si>
    <t>Population Council</t>
  </si>
  <si>
    <t>Peter J. Donaldson</t>
  </si>
  <si>
    <t>361638940</t>
  </si>
  <si>
    <t>Portland Cement Association</t>
  </si>
  <si>
    <t>Greg Scott</t>
  </si>
  <si>
    <t>Brian McCarthy</t>
  </si>
  <si>
    <t>$125,000 toward SERP</t>
  </si>
  <si>
    <t>231887442</t>
  </si>
  <si>
    <t>Project Management Institute</t>
  </si>
  <si>
    <t>Mark Langley</t>
  </si>
  <si>
    <t>$295,070 toward SERP</t>
  </si>
  <si>
    <t>362332840</t>
  </si>
  <si>
    <t>Promotional Products Association International</t>
  </si>
  <si>
    <t>Paul Bellantone</t>
  </si>
  <si>
    <t>131740011</t>
  </si>
  <si>
    <t>Wildlife Conservation Society</t>
  </si>
  <si>
    <t>Cristián Samper</t>
  </si>
  <si>
    <t>Steven E. Sanderson</t>
  </si>
  <si>
    <t>$66,847 toward SERP</t>
  </si>
  <si>
    <t>430590389</t>
  </si>
  <si>
    <t>Wine and Spirits Wholesalers of America</t>
  </si>
  <si>
    <t>Craig Wolf</t>
  </si>
  <si>
    <t>237380563</t>
  </si>
  <si>
    <t>RARE</t>
  </si>
  <si>
    <t>Brett Jenks</t>
  </si>
  <si>
    <t>381776441</t>
  </si>
  <si>
    <t>Recreation Vehicle Industry Association</t>
  </si>
  <si>
    <t>Richard A. Coon</t>
  </si>
  <si>
    <t>Richard Coon</t>
  </si>
  <si>
    <t>541915490</t>
  </si>
  <si>
    <t>Recreational Boating and Fishing Foundation</t>
  </si>
  <si>
    <t xml:space="preserve">Frank Peterson Jr. </t>
  </si>
  <si>
    <t>530220900</t>
  </si>
  <si>
    <t>National Industries for the Blind</t>
  </si>
  <si>
    <t>Resources for the Future</t>
  </si>
  <si>
    <t>Phil Sharp</t>
  </si>
  <si>
    <t>251494402</t>
  </si>
  <si>
    <t>SAE International</t>
  </si>
  <si>
    <t>David L. Schutt</t>
  </si>
  <si>
    <t>320178959</t>
  </si>
  <si>
    <t>Securities Industry and Financial Markets Association</t>
  </si>
  <si>
    <t>Kenneth Bentsen</t>
  </si>
  <si>
    <t>Timothy Ryan, Jr.</t>
  </si>
  <si>
    <t>President &amp; Executive Director</t>
  </si>
  <si>
    <t>521107937</t>
  </si>
  <si>
    <t>National Institute of Building Sciences</t>
  </si>
  <si>
    <t>Henry L. Green</t>
  </si>
  <si>
    <t>530226780</t>
  </si>
  <si>
    <t>National Association of Music Merchants</t>
  </si>
  <si>
    <t>Joe Lamond</t>
  </si>
  <si>
    <t>350539460</t>
  </si>
  <si>
    <t>National Association of Mutual Insurance Companies</t>
  </si>
  <si>
    <t>Chuck Chamness</t>
  </si>
  <si>
    <t>046111666</t>
  </si>
  <si>
    <t>National Association of Real Estate Investment Trusts</t>
  </si>
  <si>
    <t>National Marrow Donor Program</t>
  </si>
  <si>
    <t xml:space="preserve">Jeffrey W. Chell </t>
  </si>
  <si>
    <t>National Association of Realtors</t>
  </si>
  <si>
    <t>Dale A. Stinton</t>
  </si>
  <si>
    <t>530204609</t>
  </si>
  <si>
    <t>National Association of Regulatory Utility Commissioners</t>
  </si>
  <si>
    <t>Charles Gray</t>
  </si>
  <si>
    <t>Charles D. Gray</t>
  </si>
  <si>
    <t>135643515</t>
  </si>
  <si>
    <t>National Association of Social Workers</t>
  </si>
  <si>
    <t>Angelo McClain</t>
  </si>
  <si>
    <t>Elizabeth J. Clark</t>
  </si>
  <si>
    <t>520845105</t>
  </si>
  <si>
    <t>Thomas Kiernan</t>
  </si>
  <si>
    <t>420796455</t>
  </si>
  <si>
    <t>National Pork Producers Council</t>
  </si>
  <si>
    <t>Neil Dierks</t>
  </si>
  <si>
    <t>340702551</t>
  </si>
  <si>
    <t>National Postal Mail Handlers Union</t>
  </si>
  <si>
    <t>John Hegarty</t>
  </si>
  <si>
    <t>362169155</t>
  </si>
  <si>
    <t>National PTA</t>
  </si>
  <si>
    <t>Eric R. Hargis</t>
  </si>
  <si>
    <t>135582627</t>
  </si>
  <si>
    <t>National Retail Federation</t>
  </si>
  <si>
    <t>Matt Shay</t>
  </si>
  <si>
    <t>530116130</t>
  </si>
  <si>
    <t>National Rifle Association</t>
  </si>
  <si>
    <t>Wayne LaPierre</t>
  </si>
  <si>
    <t>$84,821 toward SERP</t>
  </si>
  <si>
    <t>510147724</t>
  </si>
  <si>
    <t>National Right to Work Committee</t>
  </si>
  <si>
    <t>Mark A. Mix</t>
  </si>
  <si>
    <t>731006395</t>
  </si>
  <si>
    <t>National Rural Water Association</t>
  </si>
  <si>
    <t>Sam Wade</t>
  </si>
  <si>
    <t>Robert K. Johnson</t>
  </si>
  <si>
    <t>362210015</t>
  </si>
  <si>
    <t>Carter Keithley</t>
  </si>
  <si>
    <t>131395075</t>
  </si>
  <si>
    <t>Transport Workers Union of America</t>
  </si>
  <si>
    <t>Harry Lombardo</t>
  </si>
  <si>
    <t>James C. Little</t>
  </si>
  <si>
    <t>381612715</t>
  </si>
  <si>
    <t>Trout Unlimited</t>
  </si>
  <si>
    <t>Chris Wood</t>
  </si>
  <si>
    <t>237222333</t>
  </si>
  <si>
    <t>060860132</t>
  </si>
  <si>
    <t>National Shooting Sports Foundation</t>
  </si>
  <si>
    <t>Steve Sanetti</t>
  </si>
  <si>
    <t>521353803</t>
  </si>
  <si>
    <t>National Society of Professional Engineers</t>
  </si>
  <si>
    <t>Mark Golden</t>
  </si>
  <si>
    <t>Lawrence A. Jacobson</t>
  </si>
  <si>
    <t>530204616</t>
  </si>
  <si>
    <t>National Wildlife Federation</t>
  </si>
  <si>
    <t>Larry J. Schweiger</t>
  </si>
  <si>
    <t>President, NWF</t>
  </si>
  <si>
    <t>Nature Conservancy</t>
  </si>
  <si>
    <t>Mark Tercek</t>
  </si>
  <si>
    <t>942607722</t>
  </si>
  <si>
    <t>New Israel Fund</t>
  </si>
  <si>
    <t>Daniel Sokatch</t>
  </si>
  <si>
    <t>521209124</t>
  </si>
  <si>
    <t>Nuclear Energy Institute</t>
  </si>
  <si>
    <t>Marvin S. Fertel</t>
  </si>
  <si>
    <t>$1,163,493 SERP payout</t>
  </si>
  <si>
    <t>510401308</t>
  </si>
  <si>
    <t>Oceana</t>
  </si>
  <si>
    <t>Michael Beall</t>
  </si>
  <si>
    <t>Paul Hazen</t>
  </si>
  <si>
    <t>One month salary; $233,896 severance</t>
  </si>
  <si>
    <t>420897662</t>
  </si>
  <si>
    <t>National Corn Growers Association</t>
  </si>
  <si>
    <t>$40,000 toward SERP</t>
  </si>
  <si>
    <t>530172821</t>
  </si>
  <si>
    <t>Military Officers Association of America</t>
  </si>
  <si>
    <t>Norbert R. Ryan Jr.</t>
  </si>
  <si>
    <t>$14,188 SERP payout.</t>
  </si>
  <si>
    <t>131068220</t>
  </si>
  <si>
    <t>Motion Picture Association of America</t>
  </si>
  <si>
    <t>Chris Dodd</t>
  </si>
  <si>
    <t>Chairman and CEO</t>
  </si>
  <si>
    <t>131084135</t>
  </si>
  <si>
    <t xml:space="preserve">NAACP
</t>
  </si>
  <si>
    <t>131932384</t>
  </si>
  <si>
    <t>National Council on Aging</t>
  </si>
  <si>
    <t>James P. Firman</t>
  </si>
  <si>
    <t>National Academy of Recording Arts and Sciences</t>
  </si>
  <si>
    <t>Neil Portnow</t>
  </si>
  <si>
    <t>$536,947 SERP payout</t>
  </si>
  <si>
    <t>530196932</t>
  </si>
  <si>
    <t>National Academy of Sciences</t>
  </si>
  <si>
    <t>Ralph J. Cicerone</t>
  </si>
  <si>
    <t>530114700</t>
  </si>
  <si>
    <t>National Active and Retired Federal Employees Association</t>
  </si>
  <si>
    <t>Joseph A. Beaudoin</t>
  </si>
  <si>
    <t>521522639</t>
  </si>
  <si>
    <t>National Electrical Contractors Association</t>
  </si>
  <si>
    <t>John Grau</t>
  </si>
  <si>
    <t>131085700</t>
  </si>
  <si>
    <t>National Electrical Manufacturers Association</t>
  </si>
  <si>
    <t>Evan R. Gaddis</t>
  </si>
  <si>
    <t>521344831</t>
  </si>
  <si>
    <t>National Endowment for Democracy</t>
  </si>
  <si>
    <t>Carl Gershman</t>
  </si>
  <si>
    <t>940707299</t>
  </si>
  <si>
    <t>National Federation of Independent Business</t>
  </si>
  <si>
    <t>Dan Danner</t>
  </si>
  <si>
    <t>041653090</t>
  </si>
  <si>
    <t>National Fire Protection Association</t>
  </si>
  <si>
    <t>Jim Pauley</t>
  </si>
  <si>
    <t>James Shannon</t>
  </si>
  <si>
    <t>521384139</t>
  </si>
  <si>
    <t>National Fish And Wildlife Foundation</t>
  </si>
  <si>
    <t>Jeff Trandahl</t>
  </si>
  <si>
    <t>Jeffrey Trandahl</t>
  </si>
  <si>
    <t>131922622</t>
  </si>
  <si>
    <t>364192410</t>
  </si>
  <si>
    <t>Propane Education &amp; Research Council</t>
  </si>
  <si>
    <t>Roy W. Willis</t>
  </si>
  <si>
    <t>Roy Willis</t>
  </si>
  <si>
    <t>200487810</t>
  </si>
  <si>
    <t>Property Casualty Insurers Association of America</t>
  </si>
  <si>
    <t>David A. Sampson</t>
  </si>
  <si>
    <t>530132493</t>
  </si>
  <si>
    <t>National Foundation for Credit Counseling</t>
  </si>
  <si>
    <t>Susan C. Keating</t>
  </si>
  <si>
    <t>President and Chief Executive Officer</t>
  </si>
  <si>
    <t>530193519</t>
  </si>
  <si>
    <t>National Geographic Society</t>
  </si>
  <si>
    <t>John Fahey</t>
  </si>
  <si>
    <t>541096334</t>
  </si>
  <si>
    <t>National Hospice and Palliative Care Organization</t>
  </si>
  <si>
    <t>Kevin A. Lynch</t>
  </si>
  <si>
    <t>520954597</t>
  </si>
  <si>
    <t>National Institute for Automotive Service Excellence</t>
  </si>
  <si>
    <t>Timothy Zilke</t>
  </si>
  <si>
    <t>Timothy A. Zilke</t>
  </si>
  <si>
    <t>542065665</t>
  </si>
  <si>
    <t>National Institute of Aerospace</t>
  </si>
  <si>
    <t>Doug Stanley</t>
  </si>
  <si>
    <t>Robert E. Lindberg</t>
  </si>
  <si>
    <t>Patrick F. Bassett</t>
  </si>
  <si>
    <t>131084330</t>
  </si>
  <si>
    <t>National Association of Manufacturers</t>
  </si>
  <si>
    <t>Jay Timmons</t>
  </si>
  <si>
    <t>$250,000 toward SERP</t>
  </si>
  <si>
    <t>362026009</t>
  </si>
  <si>
    <t>Stephen Caldeira</t>
  </si>
  <si>
    <t>363133254</t>
  </si>
  <si>
    <t>International Health, Racquet and Sportsclub Association</t>
  </si>
  <si>
    <t>Joe Moore</t>
  </si>
  <si>
    <t>136400405</t>
  </si>
  <si>
    <t>International Longshoremen's Association</t>
  </si>
  <si>
    <t>Harold J. Daggett</t>
  </si>
  <si>
    <t>Harold Daggett</t>
  </si>
  <si>
    <t>541889077</t>
  </si>
  <si>
    <t>International Relief and Development</t>
  </si>
  <si>
    <t>Arthur B. Keys, Jr.</t>
  </si>
  <si>
    <t>$119,775 toward SERP</t>
  </si>
  <si>
    <t>Steven A. Wechsler</t>
  </si>
  <si>
    <t>361520690</t>
  </si>
  <si>
    <t>Mark Green</t>
  </si>
  <si>
    <t>Lorne W. Craner</t>
  </si>
  <si>
    <t>223087809</t>
  </si>
  <si>
    <t>International Research and Exchanges Board</t>
  </si>
  <si>
    <t>W. Robert Pearson</t>
  </si>
  <si>
    <t>930746782</t>
  </si>
  <si>
    <t>International Society for Technology in Education</t>
  </si>
  <si>
    <t>Brian Lewis</t>
  </si>
  <si>
    <t>Donald Knezek</t>
  </si>
  <si>
    <t>133298818</t>
  </si>
  <si>
    <t>National Association of State Departments of Agriculture</t>
  </si>
  <si>
    <t>Stephen Haterius</t>
  </si>
  <si>
    <t>Stephen B. Haterius</t>
  </si>
  <si>
    <t>520784740</t>
  </si>
  <si>
    <t>National Association of State Mental Health Program Directors</t>
  </si>
  <si>
    <t xml:space="preserve">Robert W. Glover </t>
  </si>
  <si>
    <t>530114725</t>
  </si>
  <si>
    <t>National Automobile Dealers Association</t>
  </si>
  <si>
    <t>Peter K. Welch</t>
  </si>
  <si>
    <t>Phillip D. Brady</t>
  </si>
  <si>
    <t>361521005</t>
  </si>
  <si>
    <t>National Beer Wholesalers Association</t>
  </si>
  <si>
    <t>Craig A. Purser</t>
  </si>
  <si>
    <t>Craig Purser</t>
  </si>
  <si>
    <t>$217,000 toward SERP</t>
  </si>
  <si>
    <t>431623643</t>
  </si>
  <si>
    <t>National Biodiesel Board</t>
  </si>
  <si>
    <t>Joe Jobe</t>
  </si>
  <si>
    <t>Joseph Jobe</t>
  </si>
  <si>
    <t>National School Boards Association</t>
  </si>
  <si>
    <t>Thomas J. Gentzel</t>
  </si>
  <si>
    <t>Anne L. Bryant</t>
  </si>
  <si>
    <t>526055229</t>
  </si>
  <si>
    <t>National Science Teachers Association</t>
  </si>
  <si>
    <t>David L. Evans</t>
  </si>
  <si>
    <t>Francis Q. Eberle</t>
  </si>
  <si>
    <t>National Cable and Telecommunications Association</t>
  </si>
  <si>
    <t>Michael K. Powell</t>
  </si>
  <si>
    <t>840738973</t>
  </si>
  <si>
    <t>National Cattlemen's Beef Association</t>
  </si>
  <si>
    <t>Forrest Roberts</t>
  </si>
  <si>
    <t>Forrest L. Roberts</t>
  </si>
  <si>
    <t>440567264</t>
  </si>
  <si>
    <t>National Collegiate Athletic Association</t>
  </si>
  <si>
    <t>Mark A. Emmert</t>
  </si>
  <si>
    <t>National Committee to Preserve Social Security and Medicare</t>
  </si>
  <si>
    <t>Max Richtman</t>
  </si>
  <si>
    <t>361521980</t>
  </si>
  <si>
    <t>National Confectioners Association</t>
  </si>
  <si>
    <t>Larry Graham</t>
  </si>
  <si>
    <t>$150,000 SERP payout</t>
  </si>
  <si>
    <t>362007481</t>
  </si>
  <si>
    <t>National Cooperative Business Association</t>
  </si>
  <si>
    <t>John Arthur Nunes</t>
  </si>
  <si>
    <t>770277826</t>
  </si>
  <si>
    <t>Managed Funds Association</t>
  </si>
  <si>
    <t>Richard H. Baker</t>
  </si>
  <si>
    <t>130831270</t>
  </si>
  <si>
    <t>Mechanical Contractors Association of America</t>
  </si>
  <si>
    <t>John Gentille</t>
  </si>
  <si>
    <t>InfoComm International</t>
  </si>
  <si>
    <t>David Labuskes</t>
  </si>
  <si>
    <t>Randy Lemke</t>
  </si>
  <si>
    <t>521744337</t>
  </si>
  <si>
    <t>Institute for Justice</t>
  </si>
  <si>
    <t>William H. Mellor</t>
  </si>
  <si>
    <t>President &amp; General Counsel</t>
  </si>
  <si>
    <t>131656633</t>
  </si>
  <si>
    <t>Institute of Electrical and Electronics Engineers (IEEE)</t>
  </si>
  <si>
    <t>E. James Prendergast</t>
  </si>
  <si>
    <t>521289843</t>
  </si>
  <si>
    <t>Institute of International Finance</t>
  </si>
  <si>
    <t>Tim Adams</t>
  </si>
  <si>
    <t>Benjamin Jealous</t>
  </si>
  <si>
    <t>956052058</t>
  </si>
  <si>
    <t>Institute of Real Estate Management</t>
  </si>
  <si>
    <t>Russell Salzman</t>
  </si>
  <si>
    <t>Russell C. Salzman</t>
  </si>
  <si>
    <t>530246204</t>
  </si>
  <si>
    <t>Insurance Institute for Highway Safety</t>
  </si>
  <si>
    <t>Adrian K. Lund</t>
  </si>
  <si>
    <t>Adrian Lund</t>
  </si>
  <si>
    <t>$36,000 toward a SERP</t>
  </si>
  <si>
    <t>133900517</t>
  </si>
  <si>
    <t>Interactive Advertising Bureau</t>
  </si>
  <si>
    <t>National Air Traffic Controllers Association</t>
  </si>
  <si>
    <t>Paul Rinaldi</t>
  </si>
  <si>
    <t>530191129</t>
  </si>
  <si>
    <t>National Apartment Association</t>
  </si>
  <si>
    <t>Doug Culkin</t>
  </si>
  <si>
    <t>840617736</t>
  </si>
  <si>
    <t>National Association for Home Care and Hospice</t>
  </si>
  <si>
    <t>Val J. Halamandaris</t>
  </si>
  <si>
    <t>751875027</t>
  </si>
  <si>
    <t>National Association for the Self-Employed</t>
  </si>
  <si>
    <t>Keith Hall</t>
  </si>
  <si>
    <t>Kristie Arslan</t>
  </si>
  <si>
    <t>530114600</t>
  </si>
  <si>
    <t>National Association of Broadcasters</t>
  </si>
  <si>
    <t>Gordon Smith</t>
  </si>
  <si>
    <t>135582579</t>
  </si>
  <si>
    <t>National Association of Chain Drug Stores</t>
  </si>
  <si>
    <t>Steve Anderson</t>
  </si>
  <si>
    <t>530259954</t>
  </si>
  <si>
    <t>National Football League</t>
  </si>
  <si>
    <t>Roger Goodell</t>
  </si>
  <si>
    <t>Commissioner</t>
  </si>
  <si>
    <t>521169809</t>
  </si>
  <si>
    <t>National Football League Players Association</t>
  </si>
  <si>
    <t>DeMaurice Smith</t>
  </si>
  <si>
    <t>2/29/2013</t>
  </si>
  <si>
    <t>Demaurice Smith</t>
  </si>
  <si>
    <t>National Association of Community Health Centers</t>
  </si>
  <si>
    <t>Thomas J. Van Coverden</t>
  </si>
  <si>
    <t>952237749</t>
  </si>
  <si>
    <t>Henry O. Armour</t>
  </si>
  <si>
    <t>522314113</t>
  </si>
  <si>
    <t>National Association of Corporate Directors</t>
  </si>
  <si>
    <t>Kenneth Daly</t>
  </si>
  <si>
    <t>521426663</t>
  </si>
  <si>
    <t>Donald Schumacher</t>
  </si>
  <si>
    <t>135596799</t>
  </si>
  <si>
    <t>Fred Becker</t>
  </si>
  <si>
    <t>$319,646 SERP payout</t>
  </si>
  <si>
    <t>880359303</t>
  </si>
  <si>
    <t>National Association of Home Builders</t>
  </si>
  <si>
    <t>Jerry M. Howard</t>
  </si>
  <si>
    <t>042104741</t>
  </si>
  <si>
    <t>National Association of Independent Schools</t>
  </si>
  <si>
    <t>John Chubb</t>
  </si>
  <si>
    <t>International Food Policy Research Institute</t>
  </si>
  <si>
    <t>Shenggen Fan</t>
  </si>
  <si>
    <t>Director General</t>
  </si>
  <si>
    <t>521527835</t>
  </si>
  <si>
    <t>International Foundation for Electoral Systems</t>
  </si>
  <si>
    <t>Bill Sweeney</t>
  </si>
  <si>
    <t>366108621</t>
  </si>
  <si>
    <t>International Franchise Association</t>
  </si>
  <si>
    <t>520954751</t>
  </si>
  <si>
    <t>German Marshall Fund of the United States</t>
  </si>
  <si>
    <t>Craig Kennedy</t>
  </si>
  <si>
    <t>237058143</t>
  </si>
  <si>
    <t>Global Business Travel Association</t>
  </si>
  <si>
    <t xml:space="preserve">Michael W. McCormick </t>
  </si>
  <si>
    <t>Executive Director and COO</t>
  </si>
  <si>
    <t>521273585</t>
  </si>
  <si>
    <t>Global Impact</t>
  </si>
  <si>
    <t>Scott Jackson</t>
  </si>
  <si>
    <t>Renee Acosta</t>
  </si>
  <si>
    <t>362167796</t>
  </si>
  <si>
    <t>Government Finance Officers Association</t>
  </si>
  <si>
    <t>Jeffrey L. Esser</t>
  </si>
  <si>
    <t>521340267</t>
  </si>
  <si>
    <t>International Republican Institute</t>
  </si>
  <si>
    <t>$745,485 SERP payout</t>
  </si>
  <si>
    <t>731502797</t>
  </si>
  <si>
    <t>Grameen Foundation USA</t>
  </si>
  <si>
    <t>Alex Counts</t>
  </si>
  <si>
    <t>521541501</t>
  </si>
  <si>
    <t>Greenpeace</t>
  </si>
  <si>
    <t>Phil Radford</t>
  </si>
  <si>
    <t>911914868</t>
  </si>
  <si>
    <t>Habitat for Humanity International</t>
  </si>
  <si>
    <t>Jonathan T.M. Reckford</t>
  </si>
  <si>
    <t>131088150</t>
  </si>
  <si>
    <t>International Swaps and Derivatives Association</t>
  </si>
  <si>
    <t>Robert G. Pickel</t>
  </si>
  <si>
    <t>530038250</t>
  </si>
  <si>
    <t>International Union of Bricklayers and Allied Craftworkers</t>
  </si>
  <si>
    <t>James Boland</t>
  </si>
  <si>
    <t>530088590</t>
  </si>
  <si>
    <t>International Union of Operating Engineers</t>
  </si>
  <si>
    <t>James T. Callahan</t>
  </si>
  <si>
    <t>350198600</t>
  </si>
  <si>
    <t>International Union of Painters and Allied Trades</t>
  </si>
  <si>
    <t>Kenneth Rigmaiden</t>
  </si>
  <si>
    <t>James A. Williams</t>
  </si>
  <si>
    <t>General President/Director of Organizing</t>
  </si>
  <si>
    <t>135266605</t>
  </si>
  <si>
    <t>Investment Company Institute</t>
  </si>
  <si>
    <t>Paul Schott Stevens</t>
  </si>
  <si>
    <t>521620299</t>
  </si>
  <si>
    <t>National Board for Certification in Occupational Therapy</t>
  </si>
  <si>
    <t>Paul Grace</t>
  </si>
  <si>
    <t>521633654</t>
  </si>
  <si>
    <t>National Business Aviation Association</t>
  </si>
  <si>
    <t>Ed Bolen</t>
  </si>
  <si>
    <t>530222396</t>
  </si>
  <si>
    <t>362027076</t>
  </si>
  <si>
    <t>ISSA-The Worldwide Cleaning Industry Association</t>
  </si>
  <si>
    <t>John Garfinkel</t>
  </si>
  <si>
    <t>John P. Garfinkel</t>
  </si>
  <si>
    <t>530088501</t>
  </si>
  <si>
    <t>Laborers' International Union of North America</t>
  </si>
  <si>
    <t>Terry O’Sullivan</t>
  </si>
  <si>
    <t>136213525</t>
  </si>
  <si>
    <t>Mark Emmert</t>
  </si>
  <si>
    <t>Recreation, Sports, Leisure, Athletics</t>
  </si>
  <si>
    <t>521312579</t>
  </si>
  <si>
    <t>133867347</t>
  </si>
  <si>
    <t>Loan Syndications and Trading Association</t>
  </si>
  <si>
    <t>Bram Smith</t>
  </si>
  <si>
    <t>132574963</t>
  </si>
  <si>
    <t>Lutheran World Relief</t>
  </si>
  <si>
    <t>DeGennaro is interim</t>
  </si>
  <si>
    <t>Robert A. Rusbuldt</t>
  </si>
  <si>
    <t>730296927</t>
  </si>
  <si>
    <t>Independent Petroleum Association of America</t>
  </si>
  <si>
    <t>Barry Russell</t>
  </si>
  <si>
    <t>237045686</t>
  </si>
  <si>
    <t>Infectious Diseases Society of America</t>
  </si>
  <si>
    <t>Mark Leasure</t>
  </si>
  <si>
    <t>Mark A. Leasure</t>
  </si>
  <si>
    <t>540621493</t>
  </si>
  <si>
    <t>Steve Largent</t>
  </si>
  <si>
    <t>$300,000 toward SERP</t>
  </si>
  <si>
    <t>131930701</t>
  </si>
  <si>
    <t>Cystic Fibrosis Foundation</t>
  </si>
  <si>
    <t>Robert J. Beall</t>
  </si>
  <si>
    <t>363992031</t>
  </si>
  <si>
    <t>Dairy Management</t>
  </si>
  <si>
    <t>Thomas Gallagher</t>
  </si>
  <si>
    <t>$169,944 SERP payout</t>
  </si>
  <si>
    <t>520971454</t>
  </si>
  <si>
    <t>Distilled Spirits Council of the United States</t>
  </si>
  <si>
    <t>Peter H. Cressy</t>
  </si>
  <si>
    <t>521516692</t>
  </si>
  <si>
    <t>Drug Policy Alliance</t>
  </si>
  <si>
    <t>Ethan Nadelmann</t>
  </si>
  <si>
    <t>Charles H. Dallara</t>
  </si>
  <si>
    <t>Managing Director</t>
  </si>
  <si>
    <t>366214767</t>
  </si>
  <si>
    <t>Edison Electric Institute</t>
  </si>
  <si>
    <t>Thomas R. Kuhn</t>
  </si>
  <si>
    <t>This largely reflects the value of the required reporting, for FICA purposes only, of a deferred SERP accrual</t>
  </si>
  <si>
    <t>954191698</t>
  </si>
  <si>
    <t>Elizabeth Glaser Pediatric AIDS Foundation</t>
  </si>
  <si>
    <t>Charles (Chip) Lyons</t>
  </si>
  <si>
    <t>Randall Rothenberg</t>
  </si>
  <si>
    <t>362079990</t>
  </si>
  <si>
    <t>International Association of Amusement Parks and Attractions</t>
  </si>
  <si>
    <t>Paul Noland</t>
  </si>
  <si>
    <t>James Cleary</t>
  </si>
  <si>
    <t>530227813</t>
  </si>
  <si>
    <t>International Association of Chiefs of Police</t>
  </si>
  <si>
    <t>Bart R. Johnson</t>
  </si>
  <si>
    <t>Daniel N. Rosenblatt</t>
  </si>
  <si>
    <t>10 months’ salary.</t>
  </si>
  <si>
    <t>131846552</t>
  </si>
  <si>
    <t>International Association of Fire Chiefs</t>
  </si>
  <si>
    <t>Mark W. Light</t>
  </si>
  <si>
    <t>Mark Light</t>
  </si>
  <si>
    <t>530088290</t>
  </si>
  <si>
    <t>International Association of Firefighters</t>
  </si>
  <si>
    <t>Harold A. Schaitberger</t>
  </si>
  <si>
    <t>National Association of College and University Business Officers</t>
  </si>
  <si>
    <t>John Walda</t>
  </si>
  <si>
    <t>340711559</t>
  </si>
  <si>
    <t>National Association of College Stores</t>
  </si>
  <si>
    <t>Brian E. Cartier</t>
  </si>
  <si>
    <t>520939952</t>
  </si>
  <si>
    <t>International Brotherhood of Boilermakers</t>
  </si>
  <si>
    <t>Newton Jones</t>
  </si>
  <si>
    <t>Newton B. Jones</t>
  </si>
  <si>
    <t>530088380</t>
  </si>
  <si>
    <t>International Brotherhood of Electrical Workers</t>
  </si>
  <si>
    <t>Edwin D. Hill</t>
  </si>
  <si>
    <t>530215427</t>
  </si>
  <si>
    <t>National Association of County and City Health Officials</t>
  </si>
  <si>
    <t xml:space="preserve">Robert M. Pestronk </t>
  </si>
  <si>
    <t>952642719</t>
  </si>
  <si>
    <t>National Association of Federal Credit Unions</t>
  </si>
  <si>
    <t>Dan Berger</t>
  </si>
  <si>
    <t>521041632</t>
  </si>
  <si>
    <t>International Council of Shopping Centers</t>
  </si>
  <si>
    <t>Michael P. Kercheval</t>
  </si>
  <si>
    <t>$73,249 toward SERP</t>
  </si>
  <si>
    <t>131656647</t>
  </si>
  <si>
    <t>Freedom House</t>
  </si>
  <si>
    <t>David Kramer</t>
  </si>
  <si>
    <t>David J. Kramer</t>
  </si>
  <si>
    <t>521349353</t>
  </si>
  <si>
    <t>FreedomWorks</t>
  </si>
  <si>
    <t>Matt Kibbe</t>
  </si>
  <si>
    <t>362170137</t>
  </si>
  <si>
    <t>Gas Technology Institute</t>
  </si>
  <si>
    <t>David C. Carroll</t>
  </si>
  <si>
    <t>530246709</t>
  </si>
  <si>
    <t>Communications Workers of America</t>
  </si>
  <si>
    <t>Lawrence Cohen</t>
  </si>
  <si>
    <t>237392984</t>
  </si>
  <si>
    <t>Community Associations Institute</t>
  </si>
  <si>
    <t>Tom Skiba</t>
  </si>
  <si>
    <t>061058206</t>
  </si>
  <si>
    <t>CompTIA</t>
  </si>
  <si>
    <t>Todd Thibodeaux</t>
  </si>
  <si>
    <t>$435,000 SERP payout</t>
  </si>
  <si>
    <t>521622336</t>
  </si>
  <si>
    <t>Computing Research Association</t>
  </si>
  <si>
    <t>Andrew Bernat</t>
  </si>
  <si>
    <t>Andrew C. Bernat</t>
  </si>
  <si>
    <t>131624108</t>
  </si>
  <si>
    <t>237084339</t>
  </si>
  <si>
    <t>Graduate Management Admission Council</t>
  </si>
  <si>
    <t>David A. Wilson</t>
  </si>
  <si>
    <t>522080072</t>
  </si>
  <si>
    <t>Conference of State Bank Supervisors</t>
  </si>
  <si>
    <t>John W. Ryan</t>
  </si>
  <si>
    <t>521388917</t>
  </si>
  <si>
    <t>Conservation Fund</t>
  </si>
  <si>
    <t>Lawrence A. Selzer</t>
  </si>
  <si>
    <t>$25,000 toward SERP</t>
  </si>
  <si>
    <t>521497470</t>
  </si>
  <si>
    <t>Conservation International</t>
  </si>
  <si>
    <t>Peter Seligmann</t>
  </si>
  <si>
    <t>521892964</t>
  </si>
  <si>
    <t>Healthcare Distribution Management Association</t>
  </si>
  <si>
    <t>John M. Gray</t>
  </si>
  <si>
    <t>$1,126,312 SERP payout and $201,132 toward SERP</t>
  </si>
  <si>
    <t>362318336</t>
  </si>
  <si>
    <t>Healthcare Financial Management Association</t>
  </si>
  <si>
    <t>Joseph J. Fifer</t>
  </si>
  <si>
    <t>Richard L. Clarke</t>
  </si>
  <si>
    <t>363906745</t>
  </si>
  <si>
    <t>Healthcare Information and Management Systems Society (HIMSS)</t>
  </si>
  <si>
    <t xml:space="preserve">H. Stephen Lieber </t>
  </si>
  <si>
    <t>H. Stephen Lieber</t>
  </si>
  <si>
    <t>042694458</t>
  </si>
  <si>
    <t>Heart Rhythm Society</t>
  </si>
  <si>
    <t>James H. Youngblood</t>
  </si>
  <si>
    <t>James Youngblood</t>
  </si>
  <si>
    <t>530261213</t>
  </si>
  <si>
    <t>$180,000 toward SERP and $180,000 SERP payout</t>
  </si>
  <si>
    <t>237091810</t>
  </si>
  <si>
    <t>IPC - Association Connecting Electronics Industries</t>
  </si>
  <si>
    <t>John W. Mitchell</t>
  </si>
  <si>
    <t>Denny McGuirk</t>
  </si>
  <si>
    <t>Hispanic Association of Colleges and Universities</t>
  </si>
  <si>
    <t>Antonio R. Flores</t>
  </si>
  <si>
    <t>521266885</t>
  </si>
  <si>
    <t>Home Builders Institute</t>
  </si>
  <si>
    <t>131945157</t>
  </si>
  <si>
    <t>Hudson Institute</t>
  </si>
  <si>
    <t>Kenneth Weinstein</t>
  </si>
  <si>
    <t>132875808</t>
  </si>
  <si>
    <t>William L. Minnix Jr.</t>
  </si>
  <si>
    <t>521733698</t>
  </si>
  <si>
    <t>League of Conservation Voters</t>
  </si>
  <si>
    <t>Gene Karpinski</t>
  </si>
  <si>
    <t>135644916</t>
  </si>
  <si>
    <t>Leukemia and Lymphoma Society</t>
  </si>
  <si>
    <t>Louis J. DeGennaro</t>
  </si>
  <si>
    <t>John Walter</t>
  </si>
  <si>
    <t>Independent Insurance Agents and Brokers of America</t>
  </si>
  <si>
    <t xml:space="preserve">Richard N. Haass  </t>
  </si>
  <si>
    <t>237065623</t>
  </si>
  <si>
    <t>Credit Union National Association (CUNA)</t>
  </si>
  <si>
    <t>William Cheney</t>
  </si>
  <si>
    <t>$142,140 toward SERP</t>
  </si>
  <si>
    <t>530190293</t>
  </si>
  <si>
    <t>CropLife America</t>
  </si>
  <si>
    <t>Jay J. Vroom</t>
  </si>
  <si>
    <t>521347628</t>
  </si>
  <si>
    <t>CTIA-The Wireless Association</t>
  </si>
  <si>
    <t>Association of State and Territorial Health Officials</t>
  </si>
  <si>
    <t>Paul E. Jarris</t>
  </si>
  <si>
    <t>Paul Jarris</t>
  </si>
  <si>
    <t>530193361</t>
  </si>
  <si>
    <t>Association of the United States Army</t>
  </si>
  <si>
    <t>Gordon R. Sullivan</t>
  </si>
  <si>
    <t>521224577</t>
  </si>
  <si>
    <t>Biotechnology Industry Organization</t>
  </si>
  <si>
    <t>James C. Greenwood</t>
  </si>
  <si>
    <t>731628382</t>
  </si>
  <si>
    <t>Bipartisan Policy Center</t>
  </si>
  <si>
    <t>Jason Grumet</t>
  </si>
  <si>
    <t>135656874</t>
  </si>
  <si>
    <t>941730465</t>
  </si>
  <si>
    <t>Earthjustice</t>
  </si>
  <si>
    <t>Trip Van Noppen</t>
  </si>
  <si>
    <t>130659550</t>
  </si>
  <si>
    <t>Scott Serota</t>
  </si>
  <si>
    <t>530196577</t>
  </si>
  <si>
    <t>Brookings Institution</t>
  </si>
  <si>
    <t>Strobe Talbott</t>
  </si>
  <si>
    <t>530025755</t>
  </si>
  <si>
    <t>Building and Construction Trades, AFL-CIO</t>
  </si>
  <si>
    <t>Sean McGarvey</t>
  </si>
  <si>
    <t>Mark H. Ayers</t>
  </si>
  <si>
    <t>Died on April 8, 2012.</t>
  </si>
  <si>
    <t>237236607</t>
  </si>
  <si>
    <t>Business Roundtable</t>
  </si>
  <si>
    <t>133768378</t>
  </si>
  <si>
    <t>Entertainment Software Association</t>
  </si>
  <si>
    <t>Michael D. Gallagher</t>
  </si>
  <si>
    <t>116107128</t>
  </si>
  <si>
    <t>Environmental Defense Fund</t>
  </si>
  <si>
    <t xml:space="preserve">Frederic D. Krupp
</t>
  </si>
  <si>
    <t>Frederic D. Krupp</t>
  </si>
  <si>
    <t>520856660</t>
  </si>
  <si>
    <t>Epilepsy Foundation of America</t>
  </si>
  <si>
    <t>Philip M. Gattone</t>
  </si>
  <si>
    <t>Richard Denness</t>
  </si>
  <si>
    <t>Eric Hargis</t>
  </si>
  <si>
    <t>521469738</t>
  </si>
  <si>
    <t>Equal Justice Works</t>
  </si>
  <si>
    <t>David Stern</t>
  </si>
  <si>
    <t>521792772</t>
  </si>
  <si>
    <t>Family Research Council</t>
  </si>
  <si>
    <t>Tony Perkins</t>
  </si>
  <si>
    <t>Presdient &amp; CEO</t>
  </si>
  <si>
    <t>363235550</t>
  </si>
  <si>
    <t>Harold Schaitberger</t>
  </si>
  <si>
    <t>536001417</t>
  </si>
  <si>
    <t>International Association of Machinists and Aerospace Workers</t>
  </si>
  <si>
    <t>R. Thomas Buffenbarger</t>
  </si>
  <si>
    <t>486031851</t>
  </si>
  <si>
    <t>Charles N. Kahn, III</t>
  </si>
  <si>
    <t>520700497</t>
  </si>
  <si>
    <t>Federation of American Societies for Experimental Biology</t>
  </si>
  <si>
    <t>Guy C. Fogleman</t>
  </si>
  <si>
    <t>630946217</t>
  </si>
  <si>
    <t>Federation of State Boards of Physical Therapy</t>
  </si>
  <si>
    <t>International Brotherhood of Teamsters, AFL-CIO</t>
  </si>
  <si>
    <t>James P. Hoffa</t>
  </si>
  <si>
    <t>362167755</t>
  </si>
  <si>
    <t>International City/County Management Association</t>
  </si>
  <si>
    <t>Robert O'Neill</t>
  </si>
  <si>
    <t>Robert O’Neill</t>
  </si>
  <si>
    <t>131854667</t>
  </si>
  <si>
    <t>Citizens United</t>
  </si>
  <si>
    <t>David Bossie</t>
  </si>
  <si>
    <t>237122882</t>
  </si>
  <si>
    <t>Close Up Foundation</t>
  </si>
  <si>
    <t>Timothy S. Davis</t>
  </si>
  <si>
    <t>Timothy Davis</t>
  </si>
  <si>
    <t>362118323</t>
  </si>
  <si>
    <t>College of American Pathologists</t>
  </si>
  <si>
    <t>Charles Roussel</t>
  </si>
  <si>
    <t>522007028</t>
  </si>
  <si>
    <t>College Summit</t>
  </si>
  <si>
    <t>J.B. Schramm</t>
  </si>
  <si>
    <t>Gene R. Carter</t>
  </si>
  <si>
    <t>Gene Carter</t>
  </si>
  <si>
    <t>Executive Director and CEO</t>
  </si>
  <si>
    <t>510255908</t>
  </si>
  <si>
    <t>Ashoka Innovators for the Public</t>
  </si>
  <si>
    <t>Bill Drayton</t>
  </si>
  <si>
    <t>CEO and founder</t>
  </si>
  <si>
    <t>CEO and Founder</t>
  </si>
  <si>
    <t>941191246</t>
  </si>
  <si>
    <t>Asia Foundation</t>
  </si>
  <si>
    <t>David Arnold</t>
  </si>
  <si>
    <t>530234507</t>
  </si>
  <si>
    <t>ASIS International</t>
  </si>
  <si>
    <t>Michael J. Stack</t>
  </si>
  <si>
    <t>Sales/Service/Retail</t>
  </si>
  <si>
    <t>840399006</t>
  </si>
  <si>
    <t>Conference Board</t>
  </si>
  <si>
    <t>Jonathan Spector</t>
  </si>
  <si>
    <t>Walter Isaacson</t>
  </si>
  <si>
    <t>135675095</t>
  </si>
  <si>
    <t>ASRAE (American Society of Heating, Refrigerating and Air-Conditioning Engineers)</t>
  </si>
  <si>
    <t>Jeff Littleton</t>
  </si>
  <si>
    <t>Jeff H. Littleton</t>
  </si>
  <si>
    <t>CEO/Secretary</t>
  </si>
  <si>
    <t>520579380</t>
  </si>
  <si>
    <t>Associated Builders and Contractors</t>
  </si>
  <si>
    <t>Consortium for Ocean Leadership</t>
  </si>
  <si>
    <t>Robert Gagosian</t>
  </si>
  <si>
    <t>541963355</t>
  </si>
  <si>
    <t>Consumer Electronics Association</t>
  </si>
  <si>
    <t>Gary Shapiro</t>
  </si>
  <si>
    <t>$487,500 SERP payout</t>
  </si>
  <si>
    <t>530175639</t>
  </si>
  <si>
    <t>Consumer Healthcare Products Association</t>
  </si>
  <si>
    <t>Scott M. Melville</t>
  </si>
  <si>
    <t>131776434</t>
  </si>
  <si>
    <t>Consumers Union of United States</t>
  </si>
  <si>
    <t>James Guest</t>
  </si>
  <si>
    <t>James A. Guest</t>
  </si>
  <si>
    <t>520230814</t>
  </si>
  <si>
    <t>Corn Refiners Association</t>
  </si>
  <si>
    <t>John W. Bode</t>
  </si>
  <si>
    <t>Audrae Erickson</t>
  </si>
  <si>
    <t>132607374</t>
  </si>
  <si>
    <t>Corporation for Public Broadcasting</t>
  </si>
  <si>
    <t>Helicopter Association International</t>
  </si>
  <si>
    <t>Matt Zuccaro</t>
  </si>
  <si>
    <t>237327730</t>
  </si>
  <si>
    <t>Heritage Foundation</t>
  </si>
  <si>
    <t>Edwin J. Feulner</t>
  </si>
  <si>
    <t>742466103</t>
  </si>
  <si>
    <t>John Lippincott</t>
  </si>
  <si>
    <t>521247182</t>
  </si>
  <si>
    <t>Council for Christian Colleges &amp; Universities</t>
  </si>
  <si>
    <t>William P. Robinson</t>
  </si>
  <si>
    <t>Paul R. Corts</t>
  </si>
  <si>
    <t>530198090</t>
  </si>
  <si>
    <t>Council of Chief State School Officers</t>
  </si>
  <si>
    <t>Chris Minnich</t>
  </si>
  <si>
    <t>H. Gene Wilhoit</t>
  </si>
  <si>
    <t>Human Rights Watch</t>
  </si>
  <si>
    <t>Kenneth Roth</t>
  </si>
  <si>
    <t>530225390</t>
  </si>
  <si>
    <t xml:space="preserve">Humane Society of the U.S. </t>
  </si>
  <si>
    <t>Wayne Pacelle</t>
  </si>
  <si>
    <t>410327400</t>
  </si>
  <si>
    <t>Independent Community Bankers of America</t>
  </si>
  <si>
    <t>Camden R. Fine</t>
  </si>
  <si>
    <t>135665571</t>
  </si>
  <si>
    <t>521800436</t>
  </si>
  <si>
    <t>Association of Public Health Laboratories</t>
  </si>
  <si>
    <t>Scott J. Becker</t>
  </si>
  <si>
    <t>Scott Becker</t>
  </si>
  <si>
    <t>560734192</t>
  </si>
  <si>
    <t>Association of Schools and Programs of Public Health</t>
  </si>
  <si>
    <t>Harrison C. Spencer</t>
  </si>
  <si>
    <t>351044487</t>
  </si>
  <si>
    <t>131635293</t>
  </si>
  <si>
    <t>American Society of Civil Engineers</t>
  </si>
  <si>
    <t>Patrick J. Natale</t>
  </si>
  <si>
    <t>Executive Director &amp; Secretary</t>
  </si>
  <si>
    <t>136180380</t>
  </si>
  <si>
    <t>American Society of Clinical Oncology</t>
  </si>
  <si>
    <t>Allen S. Lichter</t>
  </si>
  <si>
    <t>Allen Lichter</t>
  </si>
  <si>
    <t>CEO, Ex Officio Director</t>
  </si>
  <si>
    <t>520807628</t>
  </si>
  <si>
    <t>American Society of Health-System Pharmacists</t>
  </si>
  <si>
    <t>Paul W. Abramowitz</t>
  </si>
  <si>
    <t>Henri Manasse</t>
  </si>
  <si>
    <t>Blue Cross and Blue Shield Association</t>
  </si>
  <si>
    <t>Chief Executive Officer &amp; Executive Vice President</t>
  </si>
  <si>
    <t>131623899</t>
  </si>
  <si>
    <t>American Society of Mechanical Engineers</t>
  </si>
  <si>
    <t>Thomas G. Loughlin</t>
  </si>
  <si>
    <t>526078378</t>
  </si>
  <si>
    <t>American Society of Nephrology</t>
  </si>
  <si>
    <t>Tod Ibrahim</t>
  </si>
  <si>
    <t>Todd Ibrahim</t>
  </si>
  <si>
    <t>751247887</t>
  </si>
  <si>
    <t>John Engler</t>
  </si>
  <si>
    <t>521969967</t>
  </si>
  <si>
    <t>Campaign for Tobacco-Free Kids</t>
  </si>
  <si>
    <t>Matthew L. Myers</t>
  </si>
  <si>
    <t>530196523</t>
  </si>
  <si>
    <t>Richard A. Meserve</t>
  </si>
  <si>
    <t>Richard Meserve</t>
  </si>
  <si>
    <t>237432162</t>
  </si>
  <si>
    <t>Cato Institute</t>
  </si>
  <si>
    <t>John A. Allison</t>
  </si>
  <si>
    <t>Edward H. Crane</t>
  </si>
  <si>
    <t>founder and president</t>
  </si>
  <si>
    <t>Nine months’ salary; compensation includes vested portion of his deferred compensation and $200,000 toward SERP</t>
  </si>
  <si>
    <t>520888113</t>
  </si>
  <si>
    <t>Center for Community Change</t>
  </si>
  <si>
    <t>Deepak Bhargava</t>
  </si>
  <si>
    <t>521398742</t>
  </si>
  <si>
    <t>Federalist Society for Law and Public Policy Studies</t>
  </si>
  <si>
    <t>Eugene B. Meyer</t>
  </si>
  <si>
    <t>Director/President</t>
  </si>
  <si>
    <t>136226549</t>
  </si>
  <si>
    <t>Federation of American Hospitals</t>
  </si>
  <si>
    <t>Charles N. Kahn III</t>
  </si>
  <si>
    <t>Center for Strategic and International Studies</t>
  </si>
  <si>
    <t>John J. Hamre</t>
  </si>
  <si>
    <t>521254948</t>
  </si>
  <si>
    <t>Center for the Study of Social Policy</t>
  </si>
  <si>
    <t>Frank Farrow</t>
  </si>
  <si>
    <t>President &amp; Director</t>
  </si>
  <si>
    <t>521234565</t>
  </si>
  <si>
    <t>Center on Budget and Policy Priorities</t>
  </si>
  <si>
    <t>William Hatherill</t>
  </si>
  <si>
    <t>$17,000 toward a SERP</t>
  </si>
  <si>
    <t>530088710</t>
  </si>
  <si>
    <t>Financial Industry Regulatory Authority</t>
  </si>
  <si>
    <t>Richard G. Ketchum</t>
  </si>
  <si>
    <t>133240109</t>
  </si>
  <si>
    <t>FINCA International</t>
  </si>
  <si>
    <t>Rupert Scofield</t>
  </si>
  <si>
    <t>Rupert W. Scofield</t>
  </si>
  <si>
    <t>911433368</t>
  </si>
  <si>
    <t>Abe Eshkenazi</t>
  </si>
  <si>
    <t>363739643</t>
  </si>
  <si>
    <t>Appraisal Institute</t>
  </si>
  <si>
    <t>Frederick H. Grubbe</t>
  </si>
  <si>
    <t>530180161</t>
  </si>
  <si>
    <t>Armed Forces Communications and Electronics Association</t>
  </si>
  <si>
    <t>Kent Schneider</t>
  </si>
  <si>
    <t>530026940</t>
  </si>
  <si>
    <t>John H. Graham IV</t>
  </si>
  <si>
    <t>526078980</t>
  </si>
  <si>
    <t>American Nuclear Society</t>
  </si>
  <si>
    <t>Robert C. Fine</t>
  </si>
  <si>
    <t>11 months’ salary</t>
  </si>
  <si>
    <t>131526422</t>
  </si>
  <si>
    <t>American Occupational Therapy Association</t>
  </si>
  <si>
    <t>Frederick P. Somers</t>
  </si>
  <si>
    <t>362170786</t>
  </si>
  <si>
    <t>American Osteopathic Association</t>
  </si>
  <si>
    <t>Adrienne White-Faines</t>
  </si>
  <si>
    <t>John Crosby</t>
  </si>
  <si>
    <t>130433430</t>
  </si>
  <si>
    <t>American Petroleum Institute</t>
  </si>
  <si>
    <t>Jack Gerard</t>
  </si>
  <si>
    <t>$1,658,422 toward SERP</t>
  </si>
  <si>
    <t>530026265</t>
  </si>
  <si>
    <t>Aspen Institute</t>
  </si>
  <si>
    <t>Thomas E. Menighan</t>
  </si>
  <si>
    <t>131512769</t>
  </si>
  <si>
    <t>American Physical Therapy Association</t>
  </si>
  <si>
    <t>J. Michael Bowers</t>
  </si>
  <si>
    <t>John D. Barnes</t>
  </si>
  <si>
    <t>530204660</t>
  </si>
  <si>
    <t>American Physiological Society</t>
  </si>
  <si>
    <t>Martin Frank</t>
  </si>
  <si>
    <t>521134021</t>
  </si>
  <si>
    <t>American Planning Association</t>
  </si>
  <si>
    <t>Michael D. Bellaman</t>
  </si>
  <si>
    <t>530029260</t>
  </si>
  <si>
    <t xml:space="preserve">Associated General Contractors of America </t>
  </si>
  <si>
    <t>Stephen Sandherr</t>
  </si>
  <si>
    <t>111630900</t>
  </si>
  <si>
    <t>Associated Universities</t>
  </si>
  <si>
    <t xml:space="preserve">Ethan J. Schreier </t>
  </si>
  <si>
    <t>Ethan Schreier</t>
  </si>
  <si>
    <t>President/Chief Executive Officer</t>
  </si>
  <si>
    <t>522118793</t>
  </si>
  <si>
    <t>Association for Advanced Life Underwriting</t>
  </si>
  <si>
    <t>David J. Stertzer</t>
  </si>
  <si>
    <t>581424769</t>
  </si>
  <si>
    <t>Association for Financial Professionals</t>
  </si>
  <si>
    <t xml:space="preserve">James A. Kaitz </t>
  </si>
  <si>
    <t>362169124</t>
  </si>
  <si>
    <t>Association of American Medical Colleges</t>
  </si>
  <si>
    <t>Patricia de Stacy Harrison</t>
  </si>
  <si>
    <t>626046706</t>
  </si>
  <si>
    <t>Cotton Council International</t>
  </si>
  <si>
    <t>Kevin Latner</t>
  </si>
  <si>
    <t>521012307</t>
  </si>
  <si>
    <t>Council for Advancement and Support of Education</t>
  </si>
  <si>
    <t>$633,069 toward SERP</t>
  </si>
  <si>
    <t>311796607</t>
  </si>
  <si>
    <t>Association of Equipment Manufacturers</t>
  </si>
  <si>
    <t>Dennis J. Slater</t>
  </si>
  <si>
    <t>President &amp; Secretary</t>
  </si>
  <si>
    <t>132590764</t>
  </si>
  <si>
    <t>Association of Fundraising Professionals</t>
  </si>
  <si>
    <t xml:space="preserve">Andrew Watt </t>
  </si>
  <si>
    <t>130453230</t>
  </si>
  <si>
    <t>131952497</t>
  </si>
  <si>
    <t>Council of Insurance Agents and Brokers</t>
  </si>
  <si>
    <t>Ken A. Crerar</t>
  </si>
  <si>
    <t>366000818</t>
  </si>
  <si>
    <t>Council of State Governments</t>
  </si>
  <si>
    <t>David Adkins</t>
  </si>
  <si>
    <t>131628168</t>
  </si>
  <si>
    <t>Council on Foreign Relations</t>
  </si>
  <si>
    <t>M. Peter McPherson</t>
  </si>
  <si>
    <t>American Society of Anesthesiologists</t>
  </si>
  <si>
    <t>Paul Pomerantz</t>
  </si>
  <si>
    <t>Six months’ salary; $237,622 severance</t>
  </si>
  <si>
    <t>953877992</t>
  </si>
  <si>
    <t>American Society of Cataract and Refractive Surgery</t>
  </si>
  <si>
    <t>David Karcher</t>
  </si>
  <si>
    <t>$232,000 toward SERP</t>
  </si>
  <si>
    <t>American Federation of Musicians of the U.S. and Canada</t>
  </si>
  <si>
    <t>Ray Hair</t>
  </si>
  <si>
    <t>Advertising, media, entertainment</t>
  </si>
  <si>
    <t>530115970</t>
  </si>
  <si>
    <t>American Fuel &amp; Petrochemical Manufacturers</t>
  </si>
  <si>
    <t>Charles Drevna</t>
  </si>
  <si>
    <t>130431590</t>
  </si>
  <si>
    <t>American Gas Association</t>
  </si>
  <si>
    <t>$341,000 toward SERP</t>
  </si>
  <si>
    <t>530260105</t>
  </si>
  <si>
    <t>American Health Care Association</t>
  </si>
  <si>
    <t>Mark Parkinson</t>
  </si>
  <si>
    <t>American Health Lawyers Association</t>
  </si>
  <si>
    <t>Peter M. Leibold</t>
  </si>
  <si>
    <t>360726140</t>
  </si>
  <si>
    <t>American Hospital Association</t>
  </si>
  <si>
    <t>Richard Umbdenstock</t>
  </si>
  <si>
    <t>$464,473 SERP payout</t>
  </si>
  <si>
    <t>381618683</t>
  </si>
  <si>
    <t>American Industrial Hygiene Association</t>
  </si>
  <si>
    <t>Peter O'Neil</t>
  </si>
  <si>
    <t>Peter O’Neil</t>
  </si>
  <si>
    <t>130432265</t>
  </si>
  <si>
    <t>American Society of Pension Professionals and Actuaries</t>
  </si>
  <si>
    <t>Brian H. Graff</t>
  </si>
  <si>
    <t>941535436</t>
  </si>
  <si>
    <t>American Society of Plastic Surgeons</t>
  </si>
  <si>
    <t>Michael D. Costelloe</t>
  </si>
  <si>
    <t>390128765</t>
  </si>
  <si>
    <t>American Society of Radiologic Technologists</t>
  </si>
  <si>
    <t>Sal Martino</t>
  </si>
  <si>
    <t>420688064</t>
  </si>
  <si>
    <t>American Soybean Association</t>
  </si>
  <si>
    <t>Steve Censky</t>
  </si>
  <si>
    <t>061548706</t>
  </si>
  <si>
    <t>American Thoracic Society</t>
  </si>
  <si>
    <t>Stephen C. Crane</t>
  </si>
  <si>
    <t>530026970</t>
  </si>
  <si>
    <t>American Trucking Associations</t>
  </si>
  <si>
    <t>William Graves</t>
  </si>
  <si>
    <t>430691437</t>
  </si>
  <si>
    <t>Center for International Private Enterprise</t>
  </si>
  <si>
    <t>John D. Sullivan</t>
  </si>
  <si>
    <t>237122879</t>
  </si>
  <si>
    <t>Center for Science in the Public Interest</t>
  </si>
  <si>
    <t>Michael Jacobson</t>
  </si>
  <si>
    <t>521501082</t>
  </si>
  <si>
    <t>David B. LaFrance</t>
  </si>
  <si>
    <t>David LaFrance</t>
  </si>
  <si>
    <t>521121931</t>
  </si>
  <si>
    <t>American Wind Energy Association</t>
  </si>
  <si>
    <t>Tom Kiernan</t>
  </si>
  <si>
    <t>Denise Bode</t>
  </si>
  <si>
    <t>133163817</t>
  </si>
  <si>
    <t>amfAR, The Foundation for AIDS Research</t>
  </si>
  <si>
    <t>Kevin Frost</t>
  </si>
  <si>
    <t>520851555</t>
  </si>
  <si>
    <t>Amnesty International USA</t>
  </si>
  <si>
    <t>Robert Greenstein</t>
  </si>
  <si>
    <t>Founder and Executive Director</t>
  </si>
  <si>
    <t>742385850</t>
  </si>
  <si>
    <t>Certified Financial Planner Board of Standards</t>
  </si>
  <si>
    <t>Kevin R. Keller</t>
  </si>
  <si>
    <t>$178,000 SERP payout</t>
  </si>
  <si>
    <t>541386480</t>
  </si>
  <si>
    <t>CFA Institute</t>
  </si>
  <si>
    <t>John Rogers</t>
  </si>
  <si>
    <t>131635253</t>
  </si>
  <si>
    <t>American National Standards Institute</t>
  </si>
  <si>
    <t>S. Joe Bhatia</t>
  </si>
  <si>
    <t>520882226</t>
  </si>
  <si>
    <t>American Near East Refugee AID (ANERA)</t>
  </si>
  <si>
    <t>William D. Corcoran</t>
  </si>
  <si>
    <t>362386176</t>
  </si>
  <si>
    <t>Jack L. Rives</t>
  </si>
  <si>
    <t>Insurance, legal</t>
  </si>
  <si>
    <t>390866228</t>
  </si>
  <si>
    <t>American Board of Internal Medicine</t>
  </si>
  <si>
    <t>Richard Baron</t>
  </si>
  <si>
    <t>Christine K. Cassel</t>
  </si>
  <si>
    <t>$105,314 toward SERP</t>
  </si>
  <si>
    <t>134921556</t>
  </si>
  <si>
    <t>American Bureau of Shipping</t>
  </si>
  <si>
    <t>Christopher Wiernicki</t>
  </si>
  <si>
    <t>$758,458 toward SERP</t>
  </si>
  <si>
    <t>American Pharmacists Association</t>
  </si>
  <si>
    <t>Calvin M. Dooley</t>
  </si>
  <si>
    <t>$219,094 toward SERP</t>
  </si>
  <si>
    <t>136213516</t>
  </si>
  <si>
    <t>American Civil Liberties Union (ACLU)</t>
  </si>
  <si>
    <t>Anthony Romero</t>
  </si>
  <si>
    <t>135641985</t>
  </si>
  <si>
    <t xml:space="preserve">American College of Cardiology </t>
  </si>
  <si>
    <t>Shalom Jacobovitz</t>
  </si>
  <si>
    <t>Four months salary; $299,570 severance</t>
  </si>
  <si>
    <t>381888798</t>
  </si>
  <si>
    <t>Paul Farmer</t>
  </si>
  <si>
    <t>530239502</t>
  </si>
  <si>
    <t>American Podiatric Medical Association</t>
  </si>
  <si>
    <t>Glenn Gastwirth</t>
  </si>
  <si>
    <t>520913725</t>
  </si>
  <si>
    <t>American Postal Workers Union</t>
  </si>
  <si>
    <t>Mark Dimondstein</t>
  </si>
  <si>
    <t>Clifford Guffey</t>
  </si>
  <si>
    <t>522168499</t>
  </si>
  <si>
    <t>American Psychiatric Association</t>
  </si>
  <si>
    <t>Saul Levin</t>
  </si>
  <si>
    <t>James Scully</t>
  </si>
  <si>
    <t>Medical Director</t>
  </si>
  <si>
    <t>530205890</t>
  </si>
  <si>
    <t>American Psychological Association</t>
  </si>
  <si>
    <t>Norman B. Anderson</t>
  </si>
  <si>
    <t>131628688</t>
  </si>
  <si>
    <t>American Public Health Association</t>
  </si>
  <si>
    <t>Georges C. Benjamin</t>
  </si>
  <si>
    <t>362202880</t>
  </si>
  <si>
    <t>American Public Works Association</t>
  </si>
  <si>
    <t>Peter King</t>
  </si>
  <si>
    <t xml:space="preserve">Darrell G. Kirch </t>
  </si>
  <si>
    <t>132660200</t>
  </si>
  <si>
    <t>Association of American Publishers</t>
  </si>
  <si>
    <t>Tom Allen</t>
  </si>
  <si>
    <t>536000125</t>
  </si>
  <si>
    <t>Association of American Railroads</t>
  </si>
  <si>
    <t>Edward Hamberger</t>
  </si>
  <si>
    <t>Edward R. Hamberger</t>
  </si>
  <si>
    <t>362406080</t>
  </si>
  <si>
    <t>American Society for Clinical Pathology</t>
  </si>
  <si>
    <t>E. Blair Holladay</t>
  </si>
  <si>
    <t>370730118</t>
  </si>
  <si>
    <t>American Society for Engineering Education</t>
  </si>
  <si>
    <t>Norman Fortenberry</t>
  </si>
  <si>
    <t>381616141</t>
  </si>
  <si>
    <t>American Society for Microbiology</t>
  </si>
  <si>
    <t>Michael I. Goldberg</t>
  </si>
  <si>
    <t>Association of National Advertisers</t>
  </si>
  <si>
    <t>Bob Liodice</t>
  </si>
  <si>
    <t>621469595</t>
  </si>
  <si>
    <t>Harris Miller</t>
  </si>
  <si>
    <t>5.5 months’ salary; $315,780 in severance</t>
  </si>
  <si>
    <t>530183246</t>
  </si>
  <si>
    <t>Association of Public and Land-grant Universities</t>
  </si>
  <si>
    <t>American Federation of Labor and Congress of Industrial Organizations (AFL-CIO)</t>
  </si>
  <si>
    <t>Richard L. Trumka</t>
  </si>
  <si>
    <t>Richard Trumka</t>
  </si>
  <si>
    <t>221476432</t>
  </si>
  <si>
    <t>Douglas E. Henley</t>
  </si>
  <si>
    <t>411336784</t>
  </si>
  <si>
    <t>American Academy of Ophthalmology</t>
  </si>
  <si>
    <t>David W. Parke</t>
  </si>
  <si>
    <t>362275597</t>
  </si>
  <si>
    <t>American Academy of Pediatrics</t>
  </si>
  <si>
    <t>Errol Alden</t>
  </si>
  <si>
    <t>520886491</t>
  </si>
  <si>
    <t>American Alliance of Health, Physical Education, Recreation and Dance</t>
  </si>
  <si>
    <t>Mark V. Parkinson</t>
  </si>
  <si>
    <t>237333380</t>
  </si>
  <si>
    <t>530205889</t>
  </si>
  <si>
    <t>American Alliance of Museums</t>
  </si>
  <si>
    <t>Ford Watson Bell</t>
  </si>
  <si>
    <t>363037240</t>
  </si>
  <si>
    <t>American Association for Laboratory Accreditation</t>
  </si>
  <si>
    <t>Peter S. Unger</t>
  </si>
  <si>
    <t>530196568</t>
  </si>
  <si>
    <t>American Association for the Advancement of Science</t>
  </si>
  <si>
    <t>Alan I. Leshner</t>
  </si>
  <si>
    <t>CEO &amp; Secretary</t>
  </si>
  <si>
    <t>American Institute for CPAs</t>
  </si>
  <si>
    <t xml:space="preserve">Barry C. Melancon </t>
  </si>
  <si>
    <t>Barry C. Melancon</t>
  </si>
  <si>
    <t>131677290</t>
  </si>
  <si>
    <t>American Institute of Aeronautics and Astronautics</t>
  </si>
  <si>
    <t>Sandra H. Magnus</t>
  </si>
  <si>
    <t>Bob Dickman</t>
  </si>
  <si>
    <t>530025930</t>
  </si>
  <si>
    <t>American Institute of Architects</t>
  </si>
  <si>
    <t>Robert Ivy</t>
  </si>
  <si>
    <t>Christine McEntee</t>
  </si>
  <si>
    <t>131667053</t>
  </si>
  <si>
    <t>American Institute of Physics</t>
  </si>
  <si>
    <t>H. Frederick Dylla</t>
  </si>
  <si>
    <t>250965219</t>
  </si>
  <si>
    <t>American Institutes for Research</t>
  </si>
  <si>
    <t>David Myers</t>
  </si>
  <si>
    <t>521773753</t>
  </si>
  <si>
    <t>American International Health Alliance</t>
  </si>
  <si>
    <t>James P. Smith</t>
  </si>
  <si>
    <t>James Smith</t>
  </si>
  <si>
    <t>131832448</t>
  </si>
  <si>
    <t>American Iron and Steel Institute</t>
  </si>
  <si>
    <t>American Urological Association</t>
  </si>
  <si>
    <t>Michael Sheppard</t>
  </si>
  <si>
    <t>360731170</t>
  </si>
  <si>
    <t>American Veterinary Medical Association</t>
  </si>
  <si>
    <t>W. Ron DeHaven</t>
  </si>
  <si>
    <t>135660277</t>
  </si>
  <si>
    <t>American Water Works Association</t>
  </si>
  <si>
    <t>American Library Association</t>
  </si>
  <si>
    <t>Keith Michael Fiels</t>
  </si>
  <si>
    <t>Keith Fiels</t>
  </si>
  <si>
    <t>131632524</t>
  </si>
  <si>
    <t>American Lung Association</t>
  </si>
  <si>
    <t>Harold Wimmer</t>
  </si>
  <si>
    <t>Charles D. Connor</t>
  </si>
  <si>
    <t>360727175</t>
  </si>
  <si>
    <t>American Medical Association</t>
  </si>
  <si>
    <t>James Madara</t>
  </si>
  <si>
    <t>314115710</t>
  </si>
  <si>
    <t xml:space="preserve">Steven W. Hawkins </t>
  </si>
  <si>
    <t>Suzanne Nossel</t>
  </si>
  <si>
    <t>520859087</t>
  </si>
  <si>
    <t>AMT–The Association for Manufacturing Technology</t>
  </si>
  <si>
    <t xml:space="preserve">Douglas K. Woods </t>
  </si>
  <si>
    <t>Douglas K. Woods</t>
  </si>
  <si>
    <t>366066976</t>
  </si>
  <si>
    <t>APICS The Association for Operations Management</t>
  </si>
  <si>
    <t>American Bankruptcy Institute</t>
  </si>
  <si>
    <t>Samuel J. Gerdano</t>
  </si>
  <si>
    <t>360723150</t>
  </si>
  <si>
    <t>American Bar Association</t>
  </si>
  <si>
    <t>Agriculture, food, natural resources</t>
  </si>
  <si>
    <t>520880375</t>
  </si>
  <si>
    <t>Urban Institute</t>
  </si>
  <si>
    <t>Sarah Rosen Wartell</t>
  </si>
  <si>
    <t>Robert D. Reischauer</t>
  </si>
  <si>
    <t>520907625</t>
  </si>
  <si>
    <t>National Public Radio</t>
  </si>
  <si>
    <t>vacant 3/3/2014</t>
  </si>
  <si>
    <t>Vivian Schiller</t>
  </si>
  <si>
    <t>CEO and President</t>
  </si>
  <si>
    <t>530104410</t>
  </si>
  <si>
    <t>American Chemistry Council</t>
  </si>
  <si>
    <t>Two months’ salary; $532,212 severance</t>
  </si>
  <si>
    <t>Gary E. Knell</t>
  </si>
  <si>
    <t>One month’s salary</t>
  </si>
  <si>
    <t>951985500</t>
  </si>
  <si>
    <t>AARP</t>
  </si>
  <si>
    <t>A. Barry Rand</t>
  </si>
  <si>
    <t>366107533</t>
  </si>
  <si>
    <t>Academy of General Dentistry</t>
  </si>
  <si>
    <t>John A. Thorner</t>
  </si>
  <si>
    <t>Charles J. Macfarlane</t>
  </si>
  <si>
    <t>Eight months’ salary</t>
  </si>
  <si>
    <t>521829463</t>
  </si>
  <si>
    <t>American College of Emergency Physicians</t>
  </si>
  <si>
    <t>Dean Wilkerson</t>
  </si>
  <si>
    <t>131883814</t>
  </si>
  <si>
    <t>American College of Gastroenterology</t>
  </si>
  <si>
    <t>Bradley Stillman</t>
  </si>
  <si>
    <t>362261602</t>
  </si>
  <si>
    <t>American College of Radiology</t>
  </si>
  <si>
    <t>William T. Thorwarth</t>
  </si>
  <si>
    <t xml:space="preserve">Harvey L. Neiman </t>
  </si>
  <si>
    <t>581627547</t>
  </si>
  <si>
    <t>American College of Rheumatology</t>
  </si>
  <si>
    <t>Mark A. Andrejeski</t>
  </si>
  <si>
    <t>362192800</t>
  </si>
  <si>
    <t>American College of Surgeons</t>
  </si>
  <si>
    <t>David B. Hoyt</t>
  </si>
  <si>
    <t>520745115</t>
  </si>
  <si>
    <t>American Council of Engineering Companies</t>
  </si>
  <si>
    <t>David A. Raymond</t>
  </si>
  <si>
    <t>521044350</t>
  </si>
  <si>
    <t>American Council of Life Insurers</t>
  </si>
  <si>
    <t>Dirk Kempthorne</t>
  </si>
  <si>
    <t>$9,246 SERP payment.</t>
  </si>
  <si>
    <t>521067256</t>
  </si>
  <si>
    <t>Peter B. King</t>
  </si>
  <si>
    <t>510184277</t>
  </si>
  <si>
    <t>American Registry for Diagnostic Medical Sonography</t>
  </si>
  <si>
    <t>Dale R. Cyr</t>
  </si>
  <si>
    <t>Dale Cyr</t>
  </si>
  <si>
    <t>541860956</t>
  </si>
  <si>
    <t>American Registry for Internet Numbers</t>
  </si>
  <si>
    <t>John Curran</t>
  </si>
  <si>
    <t>Richard W. Valachovic</t>
  </si>
  <si>
    <t>131623888</t>
  </si>
  <si>
    <t>American Diabetes Association</t>
  </si>
  <si>
    <t>Larry Hausner</t>
  </si>
  <si>
    <t>$76,919 toward SERP; $58,385 toward long term incentive plan</t>
  </si>
  <si>
    <t>530218495</t>
  </si>
  <si>
    <t>American Enterprise Institute</t>
  </si>
  <si>
    <t>Arthur C. Brooks</t>
  </si>
  <si>
    <t>Michael Goldberg</t>
  </si>
  <si>
    <t>390852310</t>
  </si>
  <si>
    <t>American Society for Training and Development</t>
  </si>
  <si>
    <t>Tony Bingham</t>
  </si>
  <si>
    <t>362181944</t>
  </si>
  <si>
    <t>American Farm Bureau Federation</t>
  </si>
  <si>
    <t>Bob Stallman</t>
  </si>
  <si>
    <t>$210,000 toward SERP</t>
  </si>
  <si>
    <t>530228172</t>
  </si>
  <si>
    <t>Regina D. Hopper</t>
  </si>
  <si>
    <t>440536051</t>
  </si>
  <si>
    <t>American Academy of Family Physicians</t>
  </si>
  <si>
    <t>Edwin H. Futa</t>
  </si>
  <si>
    <t>General Secretary</t>
  </si>
  <si>
    <t>Six months' salary</t>
  </si>
  <si>
    <t>366066325</t>
  </si>
  <si>
    <t>American Gastroenterological Association</t>
  </si>
  <si>
    <t>Tom Serena and Lynn Robinson</t>
  </si>
  <si>
    <t>female and male, co ceos</t>
  </si>
  <si>
    <t>Lynn Robinson</t>
  </si>
  <si>
    <t>Co-Executive Vice President</t>
  </si>
  <si>
    <t>Tom Serena</t>
  </si>
  <si>
    <t>521260918</t>
  </si>
  <si>
    <t>AcademyHealth</t>
  </si>
  <si>
    <t>E. Paul Roetert</t>
  </si>
  <si>
    <t>Lisa Simpson</t>
  </si>
  <si>
    <t>female</t>
  </si>
  <si>
    <t>237067770</t>
  </si>
  <si>
    <t>American Academy of Physician Assistants</t>
  </si>
  <si>
    <t>Jenna Dorn</t>
  </si>
  <si>
    <t>James Potter</t>
  </si>
  <si>
    <t>Interim CEO &amp; EVP</t>
  </si>
  <si>
    <t>Interim from Jan. 1 to Oct. 31 2011.  10 months pay as CEO and two months pay as staff.</t>
  </si>
  <si>
    <t>390977801</t>
  </si>
  <si>
    <t>510094939</t>
  </si>
  <si>
    <t>American Association of Airport Executives</t>
  </si>
  <si>
    <t>Todd Hauptli</t>
  </si>
  <si>
    <t>530196569</t>
  </si>
  <si>
    <t>American Association of Community Colleges</t>
  </si>
  <si>
    <t>Walter G. Bumphus</t>
  </si>
  <si>
    <t>Walter Bumphus</t>
  </si>
  <si>
    <t>510161670</t>
  </si>
  <si>
    <t>American Association of Diabetes Educators</t>
  </si>
  <si>
    <t>Charles Macfarlane</t>
  </si>
  <si>
    <t>Charles MacFarlane</t>
  </si>
  <si>
    <t>Four months’ salary</t>
  </si>
  <si>
    <t>530172317</t>
  </si>
  <si>
    <t>American Association of Motor Vehicle Administrators</t>
  </si>
  <si>
    <t>Neil Schuster</t>
  </si>
  <si>
    <t>362958324</t>
  </si>
  <si>
    <t>American Association of Neurological Surgeons</t>
  </si>
  <si>
    <t>Thomas A. Marshall</t>
  </si>
  <si>
    <t>362405828</t>
  </si>
  <si>
    <t>American Association of Oral and Maxillofacial Surgeons</t>
  </si>
  <si>
    <t>Thomas J. Gibson</t>
  </si>
  <si>
    <t>530217164</t>
  </si>
  <si>
    <t>American Israel Public Affairs Committee</t>
  </si>
  <si>
    <t>Howard Kohr</t>
  </si>
  <si>
    <t>237124261</t>
  </si>
  <si>
    <t>American Kidney Fund</t>
  </si>
  <si>
    <t>LaVarne A. Burton</t>
  </si>
  <si>
    <t>362166947</t>
  </si>
  <si>
    <t>David Curtiss</t>
  </si>
  <si>
    <t>Rick Fritz</t>
  </si>
  <si>
    <t>521444968</t>
  </si>
  <si>
    <t>American Association of Pharmaceutical Scientists</t>
  </si>
  <si>
    <t>John Lisack, Jr.</t>
  </si>
  <si>
    <t>541999773</t>
  </si>
  <si>
    <t>American Association of School Administrators</t>
  </si>
  <si>
    <t>Daniel A. Domenech</t>
  </si>
  <si>
    <t>530204654</t>
  </si>
  <si>
    <t>Five months’ salary</t>
  </si>
  <si>
    <t>American Motorcyclist Association</t>
  </si>
  <si>
    <t>Rob Dingman</t>
  </si>
  <si>
    <t>American Association of State Highway and Transportation Officials</t>
  </si>
  <si>
    <t>Bud Wright</t>
  </si>
  <si>
    <t>John Horsley</t>
  </si>
  <si>
    <t>210735173</t>
  </si>
  <si>
    <t>American Astronomical Society</t>
  </si>
  <si>
    <t>Kevin Marvel</t>
  </si>
  <si>
    <t>Kevin B. Marvel</t>
  </si>
  <si>
    <t>521295453</t>
  </si>
  <si>
    <t>CEO (former)</t>
  </si>
  <si>
    <t>Barbara Belmont</t>
  </si>
  <si>
    <t>Financial Services Roundtable</t>
  </si>
  <si>
    <t>Tim Pawlenty</t>
  </si>
  <si>
    <t>Two months’ salary</t>
  </si>
  <si>
    <t>Steve Bartlett</t>
  </si>
  <si>
    <t>135642275</t>
  </si>
  <si>
    <t>Futures Industry Association</t>
  </si>
  <si>
    <t>Walter Lukken</t>
  </si>
  <si>
    <t>Chief Executive Officer</t>
  </si>
  <si>
    <t>10 months' salary</t>
  </si>
  <si>
    <t>John Damgard</t>
  </si>
  <si>
    <t>521243457</t>
  </si>
  <si>
    <t>Human Rights Campaign</t>
  </si>
  <si>
    <t>Chad H. Griffin</t>
  </si>
  <si>
    <t>Chad Griffin</t>
  </si>
  <si>
    <t>6.5 months’ salary</t>
  </si>
  <si>
    <t>Joseph Solmonese</t>
  </si>
  <si>
    <t>5.5 months’ salary</t>
  </si>
  <si>
    <t>430337330</t>
  </si>
  <si>
    <t>International Association of Bridge, Structural, Ornamental and Reinforcing Iron Workers</t>
  </si>
  <si>
    <t>Walter Wise</t>
  </si>
  <si>
    <t>General President</t>
  </si>
  <si>
    <t>11 months' salary</t>
  </si>
  <si>
    <t>Joseph Hunt</t>
  </si>
  <si>
    <t>362229255</t>
  </si>
  <si>
    <t>Accrediting Council for Independent Colleges and Schools</t>
  </si>
  <si>
    <t>Albert Gray</t>
  </si>
  <si>
    <t>Albert C. Gray</t>
  </si>
  <si>
    <t>Executive Director &amp; CEO</t>
  </si>
  <si>
    <t>Executive Director/CEO</t>
  </si>
  <si>
    <t>520811461</t>
  </si>
  <si>
    <t>ACDI/VOCA</t>
  </si>
  <si>
    <t>Carl H. Leonard</t>
  </si>
  <si>
    <t>521006053</t>
  </si>
  <si>
    <t>AdvaMed (Advanced Medical Technology Association)</t>
  </si>
  <si>
    <t>Stephen J. Ubl</t>
  </si>
  <si>
    <t>Pamela Bailey</t>
  </si>
  <si>
    <t>520781390</t>
  </si>
  <si>
    <t>African Wildlife Foundation</t>
  </si>
  <si>
    <t>Patrick J. Bergin</t>
  </si>
  <si>
    <t>Patrick Bergin</t>
  </si>
  <si>
    <t>237116952</t>
  </si>
  <si>
    <t>Africare</t>
  </si>
  <si>
    <t xml:space="preserve">Darius Mans </t>
  </si>
  <si>
    <t>Darius Mans</t>
  </si>
  <si>
    <t>360710830</t>
  </si>
  <si>
    <t>Air Line Pilots Association, International</t>
  </si>
  <si>
    <t>Lee Moak</t>
  </si>
  <si>
    <t>American Councils for International Education</t>
  </si>
  <si>
    <t>Dan E. Davidson</t>
  </si>
  <si>
    <t>530211350</t>
  </si>
  <si>
    <t>American Counseling Association</t>
  </si>
  <si>
    <t>Richard Yep</t>
  </si>
  <si>
    <t>911993281</t>
  </si>
  <si>
    <t>American Dental Education Association</t>
  </si>
  <si>
    <t>530209303</t>
  </si>
  <si>
    <t>Airports Council International-North America</t>
  </si>
  <si>
    <t>Kevin Burke</t>
  </si>
  <si>
    <t>Gregory Principato</t>
  </si>
  <si>
    <t>522143968</t>
  </si>
  <si>
    <t>Alliance of Automobile Manufacturers</t>
  </si>
  <si>
    <t>Mitch Bainwol</t>
  </si>
  <si>
    <t>Dave McCurdy</t>
  </si>
  <si>
    <t>133039601</t>
  </si>
  <si>
    <t>Alzheimer's Association</t>
  </si>
  <si>
    <t>Harry Johns</t>
  </si>
  <si>
    <t>536014540</t>
  </si>
  <si>
    <t>360725160</t>
  </si>
  <si>
    <t>Amalgamated Transit Union</t>
  </si>
  <si>
    <t>Lawrence J. Hanley</t>
  </si>
  <si>
    <t>Lawrence Hanley</t>
  </si>
  <si>
    <t>International President</t>
  </si>
  <si>
    <t>530243270</t>
  </si>
  <si>
    <t>America-Mideast Educational and Training Services</t>
  </si>
  <si>
    <t>Theodore H. Kattouf</t>
  </si>
  <si>
    <t>264101108</t>
  </si>
  <si>
    <t>America’s Natural Gas Alliance</t>
  </si>
  <si>
    <t>Martin Durbin</t>
  </si>
  <si>
    <t>Rotary International</t>
  </si>
  <si>
    <t>John Hewko</t>
  </si>
  <si>
    <t>BONUS</t>
  </si>
  <si>
    <t>OTHER</t>
  </si>
  <si>
    <t>DEFERRED</t>
  </si>
  <si>
    <t>NONTAX</t>
  </si>
  <si>
    <t>Zip</t>
  </si>
  <si>
    <t>Yes</t>
  </si>
  <si>
    <t>526043929</t>
  </si>
  <si>
    <t>Air Force Association</t>
  </si>
  <si>
    <t>Craig R. McKinley</t>
  </si>
  <si>
    <t>male</t>
  </si>
  <si>
    <t>partial year</t>
  </si>
  <si>
    <t>Michael Dunn</t>
  </si>
  <si>
    <t>CEO &amp; President</t>
  </si>
  <si>
    <t>Seven months’ salary</t>
  </si>
  <si>
    <t>President/CEO</t>
  </si>
  <si>
    <t>3.5 months’ salary</t>
  </si>
  <si>
    <t>No</t>
  </si>
  <si>
    <t>Prof Assn</t>
  </si>
  <si>
    <t>Education/Arts &amp; Science/Government</t>
  </si>
  <si>
    <t>520636210</t>
  </si>
  <si>
    <t>Aircraft Owners and Pilots Association</t>
  </si>
  <si>
    <t>Mark Baker</t>
  </si>
  <si>
    <t>Full year</t>
  </si>
  <si>
    <t>female</t>
    <phoneticPr fontId="4" type="noConversion"/>
  </si>
  <si>
    <t>male</t>
    <phoneticPr fontId="4" type="noConversion"/>
  </si>
  <si>
    <t>female</t>
    <phoneticPr fontId="4" type="noConversion"/>
  </si>
  <si>
    <t>Craig L. Fuller</t>
  </si>
  <si>
    <t>President &amp; Chief Executive Officer</t>
  </si>
  <si>
    <t>President</t>
  </si>
  <si>
    <t>American Association for Clinical Chemistry</t>
  </si>
  <si>
    <t>Janet B. Kreizman</t>
  </si>
  <si>
    <t>Lana Vukovljak</t>
  </si>
  <si>
    <t>Six months' salary; $175,000 severance</t>
  </si>
  <si>
    <t>132780784</t>
  </si>
  <si>
    <t>American Council on the Teaching of Foreign Languages</t>
  </si>
  <si>
    <t>Martha Abbott</t>
  </si>
  <si>
    <t>Bret Lovejoy</t>
  </si>
  <si>
    <t>237079691</t>
  </si>
  <si>
    <t>Council of Better Business Bureaus</t>
  </si>
  <si>
    <t>Mary E. Power</t>
  </si>
  <si>
    <t>Carrie Hurt</t>
  </si>
  <si>
    <t>Interim President &amp; CEO</t>
  </si>
  <si>
    <t xml:space="preserve">Interim CEO for 11 months and 12 days </t>
  </si>
  <si>
    <t>Stephen Cox</t>
  </si>
  <si>
    <t xml:space="preserve">General Business and Support </t>
  </si>
  <si>
    <t>136068327</t>
  </si>
  <si>
    <t>Council on Foundations</t>
  </si>
  <si>
    <t>Vikki N. Spruill</t>
  </si>
  <si>
    <t>Jeffrey Clarke</t>
  </si>
  <si>
    <t>Robert C. Rinaldi</t>
  </si>
  <si>
    <t>Robert Rinaldi</t>
  </si>
  <si>
    <t>430763598</t>
  </si>
  <si>
    <t>American Association of Orthodontists</t>
  </si>
  <si>
    <t>Chris Vranas</t>
  </si>
  <si>
    <t xml:space="preserve">Executive Director </t>
  </si>
  <si>
    <t>730125920</t>
  </si>
  <si>
    <t>American Association of Petroleum Geologists</t>
  </si>
  <si>
    <t>Three months as CEOs and nine months as staff</t>
  </si>
  <si>
    <t>Rodger O. Schlickeisen</t>
  </si>
  <si>
    <t>Nine months salary</t>
  </si>
  <si>
    <t>530232489</t>
  </si>
  <si>
    <t>National Association of Insurance and Financial Advisors</t>
  </si>
  <si>
    <t>Susan Waters</t>
  </si>
  <si>
    <t>Susan B. Waters</t>
  </si>
  <si>
    <t>526006937</t>
  </si>
  <si>
    <t>National Association of Secondary School Principals</t>
  </si>
  <si>
    <t>135661935</t>
  </si>
  <si>
    <t>National Multiple Sclerosis Society</t>
  </si>
  <si>
    <t>Cyndi Zagieboylo</t>
  </si>
  <si>
    <t>Cynthia Zagieboylo</t>
  </si>
  <si>
    <t>Three months’ salary as CEO and nine months’ salary as staff</t>
  </si>
  <si>
    <t>Joyce Nelson</t>
  </si>
  <si>
    <t>520741336</t>
  </si>
  <si>
    <t>Shirley Bloomfield</t>
  </si>
  <si>
    <t>840445578</t>
  </si>
  <si>
    <t>School Nutrition Association</t>
  </si>
  <si>
    <t>Patricia Montague, CAE</t>
  </si>
  <si>
    <t>Experimental Aircraft Association</t>
  </si>
  <si>
    <t>Jack Pelton</t>
  </si>
  <si>
    <t>Rod Hightower</t>
  </si>
  <si>
    <t>360753125</t>
  </si>
  <si>
    <t>530237789</t>
  </si>
  <si>
    <t>American Federation of State, County, and Municipal Employees</t>
  </si>
  <si>
    <t>Lee Saunders</t>
  </si>
  <si>
    <t>Gerald W. McEntee</t>
  </si>
  <si>
    <t>Six months’ salary; $656,059 severance</t>
  </si>
  <si>
    <t>Six months’ salary at CEO and six months’ salary as staff</t>
  </si>
  <si>
    <t>Labor Union</t>
  </si>
  <si>
    <t>521007647</t>
  </si>
  <si>
    <t>American Public Transportation Association</t>
  </si>
  <si>
    <t>Michael P. Melaniphy</t>
  </si>
  <si>
    <t>William Millar</t>
  </si>
  <si>
    <t>10 months’ salary</t>
  </si>
  <si>
    <t>221576300</t>
  </si>
  <si>
    <t>Boy Scouts of America National Council</t>
  </si>
  <si>
    <t>Wayne Brock</t>
  </si>
  <si>
    <t>$240,132 toward SERP and approximately $1.8 million SERP payout</t>
  </si>
  <si>
    <t>Grand Total</t>
  </si>
  <si>
    <t>Full year</t>
    <phoneticPr fontId="4" type="noConversion"/>
  </si>
  <si>
    <t>GENDER2</t>
    <phoneticPr fontId="4" type="noConversion"/>
  </si>
  <si>
    <t>male</t>
    <phoneticPr fontId="4" type="noConversion"/>
  </si>
  <si>
    <t>male</t>
    <phoneticPr fontId="4" type="noConversion"/>
  </si>
  <si>
    <t>former</t>
    <phoneticPr fontId="4" type="noConversion"/>
  </si>
  <si>
    <t>female</t>
    <phoneticPr fontId="4" type="noConversion"/>
  </si>
  <si>
    <t>male</t>
    <phoneticPr fontId="4" type="noConversion"/>
  </si>
  <si>
    <t>Joint Commission</t>
  </si>
  <si>
    <t>Mark R. Chassin</t>
  </si>
  <si>
    <t>361505650</t>
  </si>
  <si>
    <t>Mortgage Bankers Association</t>
  </si>
  <si>
    <t xml:space="preserve">David H. Stevens </t>
  </si>
  <si>
    <t>David Stevens</t>
  </si>
  <si>
    <t>John Courson</t>
  </si>
  <si>
    <t>Five months’ salary; $437,500 severance</t>
  </si>
  <si>
    <t>131665552</t>
  </si>
  <si>
    <t>Muscular Dystrophy Association</t>
  </si>
  <si>
    <t>Steven M. Derks</t>
  </si>
  <si>
    <t>530190321</t>
  </si>
  <si>
    <t>National Association of Counties</t>
  </si>
  <si>
    <t>Matthew D. Chase</t>
  </si>
  <si>
    <t>Executive Director</t>
  </si>
  <si>
    <t>3.5 months' salary</t>
  </si>
  <si>
    <t>Larry Naake</t>
  </si>
  <si>
    <t>8.5 months’ salary</t>
  </si>
  <si>
    <t>521512323</t>
  </si>
  <si>
    <t>$560,004 SERP payout</t>
  </si>
  <si>
    <t>261558777</t>
  </si>
  <si>
    <t>Air-Conditioning, Heating, and Refrigeration Institute</t>
  </si>
  <si>
    <t>Stephen Yurek</t>
  </si>
  <si>
    <t>522113962</t>
  </si>
  <si>
    <t>Airlines for America</t>
  </si>
  <si>
    <t>Nicholas E. Calio</t>
  </si>
  <si>
    <t>Six months’ salary</t>
  </si>
  <si>
    <t>Ernie Allen</t>
  </si>
  <si>
    <t>730684309</t>
  </si>
  <si>
    <t>National Council of Architectural Registration Boards</t>
  </si>
  <si>
    <t>Michael Armstrong</t>
  </si>
  <si>
    <t>Michael J. Armstrong</t>
  </si>
  <si>
    <t>CEO</t>
  </si>
  <si>
    <t>Lenore M. Lucey</t>
  </si>
  <si>
    <t>Construction, real estate</t>
  </si>
  <si>
    <t>237391796</t>
  </si>
  <si>
    <t>Nine months’ salary</t>
  </si>
  <si>
    <t>131673104</t>
  </si>
  <si>
    <t>National Kidney Foundation</t>
  </si>
  <si>
    <t>Bruce Skyer</t>
  </si>
  <si>
    <t>John R. Davis</t>
  </si>
  <si>
    <t xml:space="preserve">CEO </t>
  </si>
  <si>
    <t>951958142</t>
  </si>
  <si>
    <t>RAND Corporation</t>
  </si>
  <si>
    <t>Michael Rich</t>
  </si>
  <si>
    <t>Michael D. Rich</t>
  </si>
  <si>
    <t>Two months' salary as CEO; 10 months' salary as staff</t>
  </si>
  <si>
    <t>James A Thomson</t>
  </si>
  <si>
    <t>Think Tank</t>
  </si>
  <si>
    <t>361707667</t>
  </si>
  <si>
    <t>Current CEO Name</t>
  </si>
  <si>
    <t>GENDER</t>
  </si>
  <si>
    <t>FORMER?</t>
  </si>
  <si>
    <t>FULL YEAR?</t>
  </si>
  <si>
    <t>MORE CEOS?</t>
  </si>
  <si>
    <t>Tax Year Ending</t>
  </si>
  <si>
    <t>REVENUE</t>
  </si>
  <si>
    <t>NAME</t>
  </si>
  <si>
    <t>TITLE</t>
  </si>
  <si>
    <t>$132,769 toward SERP</t>
    <phoneticPr fontId="4" type="noConversion"/>
  </si>
  <si>
    <t>male</t>
    <phoneticPr fontId="4" type="noConversion"/>
  </si>
  <si>
    <t>Charles Barclay</t>
    <phoneticPr fontId="4" type="noConversion"/>
  </si>
  <si>
    <t>male</t>
    <phoneticPr fontId="4" type="noConversion"/>
  </si>
  <si>
    <t>female</t>
    <phoneticPr fontId="4" type="noConversion"/>
  </si>
  <si>
    <t>male</t>
    <phoneticPr fontId="4" type="noConversion"/>
  </si>
  <si>
    <t>female</t>
    <phoneticPr fontId="4" type="noConversion"/>
  </si>
  <si>
    <t>male</t>
    <phoneticPr fontId="4" type="noConversion"/>
  </si>
  <si>
    <t>male</t>
    <phoneticPr fontId="4" type="noConversion"/>
  </si>
  <si>
    <t>male</t>
    <phoneticPr fontId="4" type="noConversion"/>
  </si>
  <si>
    <t>female</t>
    <phoneticPr fontId="4" type="noConversion"/>
  </si>
  <si>
    <t>female</t>
    <phoneticPr fontId="4" type="noConversion"/>
  </si>
  <si>
    <t>female</t>
    <phoneticPr fontId="4" type="noConversion"/>
  </si>
  <si>
    <t>Laura I. Thevenot</t>
    <phoneticPr fontId="4" type="noConversion"/>
  </si>
  <si>
    <t>$364,463 in severance to be paid in 2013</t>
    <phoneticPr fontId="4" type="noConversion"/>
  </si>
  <si>
    <t>male</t>
    <phoneticPr fontId="4" type="noConversion"/>
  </si>
  <si>
    <t>female</t>
    <phoneticPr fontId="4" type="noConversion"/>
  </si>
  <si>
    <t>female</t>
    <phoneticPr fontId="4" type="noConversion"/>
  </si>
  <si>
    <t>female</t>
    <phoneticPr fontId="4" type="noConversion"/>
  </si>
  <si>
    <t>male</t>
    <phoneticPr fontId="4" type="noConversion"/>
  </si>
  <si>
    <t>male</t>
    <phoneticPr fontId="4" type="noConversion"/>
  </si>
  <si>
    <t>female</t>
    <phoneticPr fontId="4" type="noConversion"/>
  </si>
  <si>
    <t>female</t>
    <phoneticPr fontId="4" type="noConversion"/>
  </si>
  <si>
    <t>female</t>
    <phoneticPr fontId="4" type="noConversion"/>
  </si>
  <si>
    <t>female</t>
    <phoneticPr fontId="4" type="noConversion"/>
  </si>
  <si>
    <t>male</t>
    <phoneticPr fontId="4" type="noConversion"/>
  </si>
  <si>
    <t>Interim president; Kenneth Kimmell is president as of March 4, 2014.  Kathleen Rest was serving as interim president</t>
    <phoneticPr fontId="4" type="noConversion"/>
  </si>
  <si>
    <t>current</t>
    <phoneticPr fontId="4" type="noConversion"/>
  </si>
  <si>
    <t>CEO</t>
    <phoneticPr fontId="4" type="noConversion"/>
  </si>
  <si>
    <t>male</t>
    <phoneticPr fontId="4" type="noConversion"/>
  </si>
  <si>
    <t>Frank DiPasquale</t>
    <phoneticPr fontId="4" type="noConversion"/>
  </si>
  <si>
    <t>former</t>
    <phoneticPr fontId="4" type="noConversion"/>
  </si>
  <si>
    <t>President</t>
    <phoneticPr fontId="4" type="noConversion"/>
  </si>
  <si>
    <t>Malcolm Futhey</t>
    <phoneticPr fontId="4" type="noConversion"/>
  </si>
  <si>
    <t>male</t>
    <phoneticPr fontId="4" type="noConversion"/>
  </si>
  <si>
    <t>TOTAL</t>
    <phoneticPr fontId="4" type="noConversion"/>
  </si>
  <si>
    <t>Count of GENDER2</t>
  </si>
  <si>
    <t>GENDER2</t>
  </si>
  <si>
    <t>Eight months’ salary as staff and four months’ salary as CEO</t>
    <phoneticPr fontId="4" type="noConversion"/>
  </si>
  <si>
    <t>$851,681 SERP payout; $324,995 in severance</t>
    <phoneticPr fontId="4" type="noConversion"/>
  </si>
  <si>
    <t>Trade Assn</t>
    <phoneticPr fontId="4" type="noConversion"/>
  </si>
  <si>
    <t>Sector</t>
    <phoneticPr fontId="4" type="noConversion"/>
  </si>
  <si>
    <t>Median</t>
    <phoneticPr fontId="4" type="noConversion"/>
  </si>
  <si>
    <t>Seven months’ salary as interim CEO</t>
  </si>
  <si>
    <t>Steve Gunderson</t>
  </si>
  <si>
    <t>Vikki Spruill</t>
  </si>
  <si>
    <t>530183181</t>
  </si>
  <si>
    <t>Defenders of Wildlife</t>
  </si>
  <si>
    <t xml:space="preserve">Jamie Rappaport Clark </t>
  </si>
  <si>
    <t>Jamie Rappaport Clark</t>
  </si>
  <si>
    <t>MALE_MEDIAN_GROUP_SIZE</t>
    <phoneticPr fontId="4" type="noConversion"/>
  </si>
  <si>
    <t>TOTAL_MEDIAN_GROUP_SIZE</t>
    <phoneticPr fontId="4" type="noConversion"/>
  </si>
  <si>
    <t>DIFFERENCE</t>
    <phoneticPr fontId="4" type="noConversion"/>
  </si>
  <si>
    <t>FEMALE_MEDIAN_SIZE</t>
    <phoneticPr fontId="4" type="noConversion"/>
  </si>
  <si>
    <t>MALE_MEDIAN_SIZE</t>
    <phoneticPr fontId="4" type="noConversion"/>
  </si>
  <si>
    <t>TOTAL_MEDIAN_SIZE</t>
    <phoneticPr fontId="4" type="noConversion"/>
  </si>
  <si>
    <t>TOP50</t>
  </si>
  <si>
    <t>TOP50</t>
    <phoneticPr fontId="4" type="noConversion"/>
  </si>
  <si>
    <t>TOP100</t>
  </si>
  <si>
    <t>TOP100</t>
    <phoneticPr fontId="4" type="noConversion"/>
  </si>
  <si>
    <t>JoAnn Bartoletti</t>
  </si>
  <si>
    <t>Gerald N. Tirozzi</t>
  </si>
  <si>
    <t>Chief Scout Executive</t>
  </si>
  <si>
    <t>Robert J. Mazzuca</t>
  </si>
  <si>
    <t>Nonprofit</t>
  </si>
  <si>
    <t>Public Interest Groups</t>
  </si>
  <si>
    <t>510120256</t>
  </si>
  <si>
    <t>Mark Wietecha</t>
  </si>
  <si>
    <t>237175375</t>
  </si>
  <si>
    <t>Electric Power Research Institute</t>
  </si>
  <si>
    <t>Michael Howard</t>
  </si>
  <si>
    <t>390917537</t>
  </si>
  <si>
    <t>top50</t>
  </si>
  <si>
    <t>top50</t>
    <phoneticPr fontId="4" type="noConversion"/>
  </si>
  <si>
    <t>million</t>
  </si>
  <si>
    <t>million</t>
    <phoneticPr fontId="4" type="noConversion"/>
  </si>
  <si>
    <t>1 million</t>
  </si>
  <si>
    <t>1 million</t>
    <phoneticPr fontId="4" type="noConversion"/>
  </si>
  <si>
    <t>above_below_median</t>
  </si>
  <si>
    <t>above_below_median</t>
    <phoneticPr fontId="4" type="noConversion"/>
  </si>
  <si>
    <t>Above</t>
  </si>
  <si>
    <t>Above</t>
    <phoneticPr fontId="4" type="noConversion"/>
  </si>
  <si>
    <t>Below</t>
  </si>
  <si>
    <t>Below</t>
    <phoneticPr fontId="4" type="noConversion"/>
  </si>
  <si>
    <t>Counts and percentages of male and female executives above and below the overall median earnings for CEOs who worked a full year. ($452,862)</t>
    <phoneticPr fontId="4" type="noConversion"/>
  </si>
  <si>
    <t>High</t>
    <phoneticPr fontId="4" type="noConversion"/>
  </si>
  <si>
    <t>Low</t>
    <phoneticPr fontId="4" type="noConversion"/>
  </si>
  <si>
    <t>Manufacturing, Transportation, Defense</t>
  </si>
  <si>
    <t>521001304</t>
  </si>
  <si>
    <t>American Bankers Association</t>
  </si>
  <si>
    <t>Frank Keating</t>
  </si>
  <si>
    <t>President and CEO</t>
  </si>
  <si>
    <t>Trade Assn</t>
  </si>
  <si>
    <t>Banking, finance</t>
  </si>
  <si>
    <t>$138,300 toward SERP</t>
  </si>
  <si>
    <t>521799853</t>
  </si>
  <si>
    <t>American Coalition for Clean Coal Electricity</t>
  </si>
  <si>
    <t>Mike Duncan</t>
  </si>
  <si>
    <t>President &amp; CEO</t>
  </si>
  <si>
    <t>Stephen Miller</t>
  </si>
  <si>
    <t>Energy, utilities, telecom</t>
  </si>
  <si>
    <t>362217981</t>
  </si>
  <si>
    <t>American College of Obstetricians and Gynecologists</t>
  </si>
  <si>
    <t>Hal C. Lawrence</t>
  </si>
  <si>
    <t>Executive Vice President</t>
  </si>
  <si>
    <t>Health</t>
  </si>
  <si>
    <t>231520302</t>
  </si>
  <si>
    <t>American College of Physicians</t>
  </si>
  <si>
    <t>Steven Weinberger</t>
  </si>
  <si>
    <t>Executive Vice President &amp; CEO</t>
  </si>
  <si>
    <t>530025740</t>
  </si>
  <si>
    <t>American Federation of Government Employees</t>
  </si>
  <si>
    <t>J. David Cox</t>
  </si>
  <si>
    <t>National President</t>
  </si>
  <si>
    <t>John Gage</t>
  </si>
  <si>
    <t>7.5 months’ salary</t>
  </si>
  <si>
    <t>Union</t>
  </si>
  <si>
    <t>Labor Unions</t>
  </si>
  <si>
    <t>Count of Organization</t>
  </si>
  <si>
    <t>(blank)</t>
  </si>
  <si>
    <t>FEMALE_MEDIAN_EARNINGS</t>
    <phoneticPr fontId="4" type="noConversion"/>
  </si>
  <si>
    <t>MALE_MEDIAN_EARNINGS</t>
    <phoneticPr fontId="4" type="noConversion"/>
  </si>
  <si>
    <t>FEMALE_MEDIAN_EARNINGS</t>
    <phoneticPr fontId="4" type="noConversion"/>
  </si>
  <si>
    <t>MALE_MEDIAN_EARNINGS</t>
    <phoneticPr fontId="4" type="noConversion"/>
  </si>
  <si>
    <t>FEMALE_MEDIAN_EARNINGS</t>
    <phoneticPr fontId="4" type="noConversion"/>
  </si>
  <si>
    <t>TOTAL_MEDIAN</t>
    <phoneticPr fontId="4" type="noConversion"/>
  </si>
  <si>
    <t>TOTAL_MEDIAN_EARNINGS</t>
    <phoneticPr fontId="4" type="noConversion"/>
  </si>
  <si>
    <t>TOTAL_MEDIAN_EARNINGS</t>
    <phoneticPr fontId="4" type="noConversion"/>
  </si>
  <si>
    <t>FEMALE_MEDIAN_GROUP_SIZE</t>
    <phoneticPr fontId="4" type="noConversion"/>
  </si>
  <si>
    <t>National Board for Professional Teaching Standards</t>
  </si>
  <si>
    <t>Ronald Thorpe</t>
  </si>
  <si>
    <t>521328557</t>
  </si>
  <si>
    <t>National Center for Missing and Exploited Children</t>
  </si>
  <si>
    <t>John Ryan</t>
  </si>
  <si>
    <t>National Governors Association, Center for Best Practice</t>
  </si>
  <si>
    <t xml:space="preserve">Dan Crippen </t>
  </si>
  <si>
    <t>CEO &amp; Executive Director</t>
  </si>
  <si>
    <t>Nine months' salary</t>
  </si>
  <si>
    <t>Raymond C. Scheppach, Ph.D.</t>
  </si>
  <si>
    <t>Three months’ salary</t>
  </si>
  <si>
    <t>COUNT</t>
  </si>
  <si>
    <t>EIN</t>
  </si>
  <si>
    <t>Checked</t>
  </si>
  <si>
    <t>BASE</t>
  </si>
  <si>
    <t>BB</t>
  </si>
  <si>
    <t>BB+O</t>
  </si>
  <si>
    <t>Hired</t>
  </si>
</sst>
</file>

<file path=xl/styles.xml><?xml version="1.0" encoding="utf-8"?>
<styleSheet xmlns="http://schemas.openxmlformats.org/spreadsheetml/2006/main">
  <numFmts count="1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  <numFmt numFmtId="169" formatCode="&quot;$&quot;#,##0"/>
    <numFmt numFmtId="170" formatCode="00000"/>
    <numFmt numFmtId="171" formatCode="0.0%"/>
    <numFmt numFmtId="172" formatCode="mm/dd/yyyy"/>
    <numFmt numFmtId="173" formatCode="0"/>
    <numFmt numFmtId="174" formatCode="0%"/>
    <numFmt numFmtId="175" formatCode="mm/dd/yy"/>
    <numFmt numFmtId="176" formatCode="0.00%"/>
    <numFmt numFmtId="179" formatCode="0.00%"/>
    <numFmt numFmtId="182" formatCode="0.00%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Times New Roman"/>
    </font>
    <font>
      <sz val="10"/>
      <name val="Arial"/>
    </font>
    <font>
      <b/>
      <sz val="10"/>
      <name val="Arial"/>
    </font>
    <font>
      <sz val="13"/>
      <color indexed="63"/>
      <name val="Arial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3" xfId="0" applyBorder="1"/>
    <xf numFmtId="0" fontId="0" fillId="0" borderId="6" xfId="0" pivotButton="1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1" xfId="0" applyNumberFormat="1" applyBorder="1"/>
    <xf numFmtId="10" fontId="0" fillId="0" borderId="0" xfId="0" applyNumberFormat="1"/>
    <xf numFmtId="10" fontId="0" fillId="0" borderId="2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6" xfId="0" applyNumberFormat="1" applyBorder="1"/>
    <xf numFmtId="0" fontId="5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/>
    <xf numFmtId="2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top"/>
    </xf>
    <xf numFmtId="170" fontId="5" fillId="0" borderId="0" xfId="0" applyNumberFormat="1" applyFont="1" applyFill="1" applyBorder="1" applyAlignment="1">
      <alignment horizontal="center" vertical="top"/>
    </xf>
    <xf numFmtId="169" fontId="5" fillId="0" borderId="0" xfId="0" applyNumberFormat="1" applyFont="1" applyFill="1" applyBorder="1" applyAlignment="1">
      <alignment horizontal="center" vertical="top"/>
    </xf>
    <xf numFmtId="2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172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center" vertical="top"/>
    </xf>
    <xf numFmtId="171" fontId="5" fillId="0" borderId="0" xfId="1" applyNumberFormat="1" applyFont="1" applyFill="1" applyBorder="1" applyAlignment="1">
      <alignment horizontal="center" vertical="top"/>
    </xf>
    <xf numFmtId="172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vertical="top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171" fontId="6" fillId="0" borderId="0" xfId="1" applyNumberFormat="1" applyFont="1" applyFill="1" applyBorder="1" applyAlignment="1">
      <alignment horizontal="center" vertical="top"/>
    </xf>
    <xf numFmtId="2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NumberFormat="1" applyFont="1" applyFill="1" applyBorder="1"/>
    <xf numFmtId="164" fontId="5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right" wrapText="1"/>
    </xf>
    <xf numFmtId="169" fontId="5" fillId="0" borderId="0" xfId="0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/>
    </xf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6" xfId="0" applyBorder="1"/>
    <xf numFmtId="0" fontId="0" fillId="0" borderId="0" xfId="0" applyBorder="1"/>
    <xf numFmtId="3" fontId="0" fillId="0" borderId="0" xfId="0" applyNumberFormat="1" applyBorder="1"/>
    <xf numFmtId="169" fontId="0" fillId="0" borderId="0" xfId="0" applyNumberFormat="1"/>
    <xf numFmtId="0" fontId="7" fillId="0" borderId="0" xfId="0" applyFont="1"/>
    <xf numFmtId="173" fontId="5" fillId="0" borderId="0" xfId="0" applyNumberFormat="1" applyFont="1" applyFill="1" applyBorder="1" applyAlignment="1">
      <alignment horizontal="center" vertical="top"/>
    </xf>
    <xf numFmtId="173" fontId="5" fillId="0" borderId="0" xfId="0" applyNumberFormat="1" applyFont="1" applyFill="1" applyBorder="1" applyAlignment="1">
      <alignment horizontal="right" vertical="top"/>
    </xf>
    <xf numFmtId="173" fontId="5" fillId="0" borderId="0" xfId="0" applyNumberFormat="1" applyFont="1" applyFill="1" applyBorder="1" applyAlignment="1">
      <alignment horizontal="center"/>
    </xf>
    <xf numFmtId="173" fontId="5" fillId="0" borderId="0" xfId="0" applyNumberFormat="1" applyFont="1" applyFill="1" applyBorder="1" applyAlignment="1">
      <alignment horizontal="right"/>
    </xf>
    <xf numFmtId="173" fontId="5" fillId="0" borderId="0" xfId="0" applyNumberFormat="1" applyFont="1" applyFill="1" applyBorder="1"/>
    <xf numFmtId="173" fontId="7" fillId="0" borderId="0" xfId="0" applyNumberFormat="1" applyFont="1"/>
    <xf numFmtId="173" fontId="8" fillId="0" borderId="0" xfId="0" applyNumberFormat="1" applyFont="1" applyFill="1" applyAlignment="1">
      <alignment horizontal="right"/>
    </xf>
    <xf numFmtId="173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0" fillId="0" borderId="0" xfId="0" applyFill="1" applyBorder="1"/>
    <xf numFmtId="169" fontId="0" fillId="0" borderId="0" xfId="0" applyNumberFormat="1"/>
    <xf numFmtId="169" fontId="0" fillId="0" borderId="0" xfId="0" applyNumberFormat="1"/>
    <xf numFmtId="169" fontId="0" fillId="0" borderId="0" xfId="0" applyNumberFormat="1"/>
    <xf numFmtId="17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right"/>
    </xf>
    <xf numFmtId="175" fontId="9" fillId="0" borderId="0" xfId="0" applyNumberFormat="1" applyFont="1"/>
    <xf numFmtId="175" fontId="5" fillId="0" borderId="0" xfId="0" applyNumberFormat="1" applyFont="1" applyFill="1" applyBorder="1" applyAlignment="1">
      <alignment vertical="top"/>
    </xf>
    <xf numFmtId="175" fontId="5" fillId="0" borderId="0" xfId="0" applyNumberFormat="1" applyFont="1" applyFill="1" applyBorder="1"/>
    <xf numFmtId="175" fontId="9" fillId="0" borderId="0" xfId="0" applyNumberFormat="1" applyFont="1" applyAlignment="1">
      <alignment horizontal="right"/>
    </xf>
    <xf numFmtId="175" fontId="5" fillId="0" borderId="0" xfId="0" applyNumberFormat="1" applyFont="1" applyFill="1" applyBorder="1" applyAlignment="1">
      <alignment horizontal="right" vertical="top"/>
    </xf>
    <xf numFmtId="176" fontId="9" fillId="0" borderId="0" xfId="0" applyNumberFormat="1" applyFont="1" applyAlignment="1">
      <alignment horizontal="right"/>
    </xf>
    <xf numFmtId="176" fontId="5" fillId="0" borderId="0" xfId="1" applyNumberFormat="1" applyFont="1" applyFill="1" applyBorder="1" applyAlignment="1">
      <alignment horizontal="right" vertical="top"/>
    </xf>
    <xf numFmtId="179" fontId="0" fillId="0" borderId="3" xfId="0" applyNumberFormat="1" applyBorder="1"/>
    <xf numFmtId="179" fontId="0" fillId="0" borderId="4" xfId="0" applyNumberFormat="1" applyBorder="1"/>
    <xf numFmtId="179" fontId="0" fillId="0" borderId="5" xfId="0" applyNumberFormat="1" applyBorder="1"/>
    <xf numFmtId="179" fontId="0" fillId="0" borderId="0" xfId="0" applyNumberFormat="1"/>
    <xf numFmtId="179" fontId="0" fillId="0" borderId="1" xfId="0" applyNumberFormat="1" applyBorder="1"/>
    <xf numFmtId="179" fontId="0" fillId="0" borderId="2" xfId="0" applyNumberFormat="1" applyBorder="1"/>
    <xf numFmtId="179" fontId="0" fillId="0" borderId="8" xfId="0" applyNumberFormat="1" applyBorder="1"/>
    <xf numFmtId="179" fontId="0" fillId="0" borderId="9" xfId="0" applyNumberFormat="1" applyBorder="1"/>
    <xf numFmtId="179" fontId="0" fillId="0" borderId="6" xfId="0" applyNumberFormat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4.xml"/><Relationship Id="rId15" Type="http://schemas.openxmlformats.org/officeDocument/2006/relationships/pivotCacheDefinition" Target="pivotCache/pivotCacheDefinition5.xml"/><Relationship Id="rId16" Type="http://schemas.openxmlformats.org/officeDocument/2006/relationships/pivotCacheDefinition" Target="pivotCache/pivotCacheDefinition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Bell" refreshedDate="41733.418530092589" refreshedVersion="3" recordCount="647">
  <cacheSource type="worksheet">
    <worksheetSource ref="C1:AE1048576" sheet="data"/>
  </cacheSource>
  <cacheFields count="29">
    <cacheField name="Organization" numFmtId="0">
      <sharedItems containsBlank="1" count="616">
        <s v="National Football League"/>
        <s v="U.S. Chamber of Commerce"/>
        <s v="National Association of Chain Drug Stores"/>
        <s v="Edison Electric Institute"/>
        <s v="Institute of International Finance"/>
        <s v="Blue Cross and Blue Shield Association"/>
        <s v="Airlines for America"/>
        <s v="American Petroleum Institute"/>
        <s v="Motion Picture Association of America"/>
        <s v="National Cable and Telecommunications Association"/>
        <s v="ASAE"/>
        <s v="Securities Industry and Financial Markets Association"/>
        <s v="National Football League Players Association"/>
        <s v="Alzheimer's Association"/>
        <s v="Nuclear Energy Institute"/>
        <s v="Financial Industry Regulatory Authority"/>
        <s v="NACS—The Association for Convenience &amp; Fuel Retailing"/>
        <s v="American Hospital Association"/>
        <s v="American Chemistry Council"/>
        <s v="National Association of Home Builders"/>
        <s v="Managed Funds Association"/>
        <s v="Association of American Railroads"/>
        <s v="Pharmaceutical Research and Manufacturers of America"/>
        <s v="Business Roundtable"/>
        <s v="Healthcare Distribution Management Association"/>
        <s v="Grocery Manufacturers Association"/>
        <s v="National Association of Manufacturers"/>
        <s v="Financial Services Roundtable"/>
        <s v="Investment Company Institute"/>
        <s v="National Rural Electric Cooperative Association"/>
        <s v="Consumer Electronics Association"/>
        <s v="Graduate Management Admission Council"/>
        <s v="AdvaMed (Advanced Medical Technology Association)"/>
        <s v="International Swaps and Derivatives Association"/>
        <s v="Ad Council"/>
        <s v="Boy Scouts of America National Council"/>
        <s v="American Bankers Association"/>
        <s v="National Association of Broadcasters"/>
        <s v="Cato Institute"/>
        <s v="National Committee for Quality Assurance"/>
        <s v="International Association of Bridge, Structural, Ornamental and Reinforcing Iron Workers"/>
        <s v="Independent Community Bankers of America"/>
        <s v="Institute for Legal Reform, U.S. Chamber of Commerce"/>
        <s v="USTelecom"/>
        <s v="American Institute for CPAs"/>
        <s v="Property Casualty Insurers Association of America"/>
        <s v="Biotechnology Industry Organization"/>
        <s v="National Restaurant Association"/>
        <s v="Recording Industry Association of America"/>
        <s v="National Association of Real Estate Investment Trusts"/>
        <s v="National Geographic Society"/>
        <s v="American Management Association"/>
        <s v="Distilled Spirits Council of the United States"/>
        <s v="U.S. Travel Association"/>
        <s v="National Academy of Recording Arts and Sciences"/>
        <s v="American Association of Airport Executives"/>
        <s v="National Association of Realtors"/>
        <s v="CTIA-The Wireless Association"/>
        <s v="The College Board"/>
        <s v="National Collegiate Athletic Association"/>
        <s v="American Gas Association"/>
        <s v="Independent Insurance Agents and Brokers of America"/>
        <s v="CompTIA"/>
        <s v="American Bureau of Shipping"/>
        <s v="Federation of American Hospitals"/>
        <s v="Aerospace Industries Association"/>
        <s v="International Council of Shopping Centers"/>
        <s v="CFA Institute"/>
        <s v="NACHA-The Electronic Payments Association"/>
        <s v="Wine Institute"/>
        <s v="American Coalition for Clean Coal Electricity"/>
        <s v="Packaging Machinery Manufacturers Institute"/>
        <s v="United Way Worldwide"/>
        <s v="National Association of Insurance Commissioners"/>
        <s v="American Council of Life Insurers"/>
        <s v="America’s Health Insurance Plans (AHIP)"/>
        <s v="Catholic Health Association of the United States"/>
        <s v="National Kidney Foundation"/>
        <s v="Heritage Foundation"/>
        <s v="American Health Care Association"/>
        <s v="Electric Power Research Institute"/>
        <s v="Credit Union National Association (CUNA)"/>
        <s v="American Insurance Association"/>
        <s v="Food Marketing Institute"/>
        <s v="National Defense Industrial Association"/>
        <s v="National Electrical Manufacturers Association"/>
        <s v="Air Line Pilots Association, International"/>
        <s v="Council of Insurance Agents and Brokers"/>
        <s v="National Multifamily Housing Council"/>
        <s v="Joint Commission"/>
        <s v="American Federation of State, County, and Municipal Employees"/>
        <s v="National Association of Community Health Centers"/>
        <s v="Entertainment Software Association"/>
        <s v="National Association of Federal Credit Unions"/>
        <s v="American Forest and Paper Association"/>
        <s v="Wildlife Conservation Society"/>
        <s v="Alliance of Automobile Manufacturers"/>
        <s v="American Medical Association"/>
        <s v="American Association for the Advancement of Science"/>
        <s v="Cystic Fibrosis Foundation"/>
        <s v="Association of American Medical Colleges"/>
        <s v="American Beverage Association"/>
        <s v="Pharmaceutical Care Management Association"/>
        <s v="Institute of Electrical and Electronics Engineers (IEEE)"/>
        <s v="National Milk Producers Federation"/>
        <s v="National Retail Federation"/>
        <s v="National Mining Association"/>
        <s v="Council on Foreign Relations"/>
        <s v="Interactive Advertising Bureau"/>
        <s v="Futures Industry Association"/>
        <s v="Global Business Travel Association"/>
        <s v="American Academy of Dermatology"/>
        <s v="Loan Syndications and Trading Association"/>
        <s v="College of American Pathologists"/>
        <s v="America’s Natural Gas Alliance"/>
        <s v="Municipal Securities Rulemaking Board"/>
        <s v="AARP"/>
        <s v="American Iron and Steel Institute"/>
        <s v="Personal Care Products Council"/>
        <s v="American Society for Training and Development"/>
        <s v="Cruise Lines International Association"/>
        <s v="American National Standards Institute"/>
        <s v="American Chemical Society"/>
        <s v="Society for Human Resource Management"/>
        <s v="American Heart Association"/>
        <s v="National Business Aviation Association"/>
        <s v="National Rifle Association"/>
        <s v="American Trucking Associations"/>
        <s v="Mortgage Bankers Association"/>
        <s v="National Automobile Dealers Association"/>
        <s v="Dairy Management"/>
        <s v="National Association of Corporate Directors"/>
        <s v="American Psychological Association"/>
        <s v="American Cancer Society"/>
        <s v="Aspen Institute"/>
        <s v="American Institutes for Research"/>
        <s v="Association for Financial Professionals"/>
        <s v="American Society of Clinical Oncology"/>
        <s v="American Academy of Ophthalmology"/>
        <s v="American Osteopathic Association"/>
        <s v="RAND Corporation"/>
        <s v="Securities Investor Protection Corporation"/>
        <s v="National Beer Wholesalers Association"/>
        <s v="Healthcare Information and Management Systems Society (HIMSS)"/>
        <s v="Retail Industry Leaders Association"/>
        <s v="CropLife America"/>
        <s v="American Society of Health-System Pharmacists"/>
        <s v="Direct Marketing Association"/>
        <s v="American Arbitration Association"/>
        <s v="ASCD"/>
        <s v="Generic Pharmaceutical Association"/>
        <s v="Pew Charitable Trusts"/>
        <s v="National Federation of Independent Business"/>
        <s v="American College of Healthcare Executives"/>
        <s v="National Association of Mutual Insurance Companies"/>
        <s v="Association of National Advertisers"/>
        <s v="Certified Financial Planner Board of Standards"/>
        <s v="Plasma Protein Therapeutics Association"/>
        <s v="American Public Power Association"/>
        <s v="American College of Radiology"/>
        <s v="National Academy of Sciences"/>
        <s v="Heart Rhythm Society"/>
        <s v="Association of the United States Army"/>
        <s v="Endocrine Society"/>
        <s v="Aircraft Owners and Pilots Association"/>
        <s v="Healthcare Financial Management Association"/>
        <s v="American Bar Association"/>
        <s v="SoundExchange"/>
        <s v="Associated Builders and Contractors"/>
        <s v="American Farm Bureau Federation"/>
        <s v="Federalist Society for Law and Public Policy Studies"/>
        <s v="National Confectioners Association"/>
        <s v="Armed Forces Communications and Electronics Association"/>
        <s v="Insurance Institute for Highway Safety"/>
        <s v="National Public Radio"/>
        <s v="BSA—The Software Alliance"/>
        <s v="Consumers Union of United States"/>
        <s v="U.S. Pharmacopeial Convention "/>
        <s v="American Society of Pension Professionals and Actuaries"/>
        <s v="Children’s Hospital Association"/>
        <s v="American Association of Advertising Agencies"/>
        <s v="Conference Board"/>
        <s v="Association for the Advancement of Medical Instrumentation"/>
        <s v="Public Broadcasting Service (PBS)"/>
        <s v="American Enterprise Institute"/>
        <s v="Project Management Institute"/>
        <s v="American Board of Internal Medicine"/>
        <s v="American College of Surgeons"/>
        <s v="American Public Transportation Association"/>
        <s v="Internet Society"/>
        <s v="American College of Physicians"/>
        <s v="Consumer Healthcare Products Association"/>
        <s v="American College of Gastroenterology"/>
        <s v="Associated General Contractors of America "/>
        <s v="Society of Thoracic Surgeons"/>
        <s v="Association for Advanced Life Underwriting"/>
        <s v="Universities Space Research Association"/>
        <s v="National Association of Music Merchants"/>
        <s v="American Council of Engineering Companies"/>
        <s v="Financial Accounting Foundation"/>
        <s v="American Fuel &amp; Petrochemical Manufacturers"/>
        <s v="American Institute for Cancer Research"/>
        <s v="Laborers' International Union of North America"/>
        <s v="Optical Society"/>
        <s v="National Fire Protection Association"/>
        <s v="Association of Public and Land-grant Universities"/>
        <s v="Gas Technology Institute"/>
        <s v="American Dental Education Association"/>
        <s v="National Electrical Contractors Association"/>
        <s v="American National Red Cross, National Headquarters"/>
        <s v="American Wind Energy Association"/>
        <s v="National Marrow Donor Program"/>
        <s v="American Academy of Orthopaedic Surgeons"/>
        <s v="C-SPAN"/>
        <s v="Leukemia and Lymphoma Society"/>
        <s v="American Academy of Pediatrics"/>
        <s v="American Diabetes Association"/>
        <s v="Urban Land Institute"/>
        <s v="National Center for Missing and Exploited Children"/>
        <s v="Medical Group Management Association"/>
        <s v="American Legacy Foundation"/>
        <s v="Nature Conservancy"/>
        <s v="World Wildlife Fund"/>
        <s v="Conference of State Bank Supervisors"/>
        <s v="American Israel Public Affairs Committee"/>
        <s v="National Hospice and Palliative Care Organization"/>
        <s v="American Academy of Neurology"/>
        <s v="National Apartment Association"/>
        <s v="American Academy of Family Physicians"/>
        <s v="American College of Obstetricians and Gynecologists"/>
        <s v="American Pharmacists Association"/>
        <s v="NTCA, The Rural Broadband Association"/>
        <s v="Semiconductor Equipment and Materials International"/>
        <s v="American Bankruptcy Institute"/>
        <s v="American Society for Radiation Oncology"/>
        <s v="Goodwill Industries International"/>
        <s v="Mechanical Contractors Association of America"/>
        <s v="American Society for Microbiology"/>
        <s v="ASIS International"/>
        <s v="Portland Cement Association"/>
        <s v="American Urological Association"/>
        <s v="American Society of Mechanical Engineers"/>
        <s v="German Marshall Fund of the United States"/>
        <s v="International Franchise Association"/>
        <s v="National Safety Council"/>
        <s v="American Council on Education"/>
        <s v="Community Health Accreditation Program"/>
        <s v="SAE International"/>
        <s v="Conservation International"/>
        <s v="American Institute of Architects"/>
        <s v="American Society of Hematology"/>
        <s v="American Association for Justice"/>
        <s v="United Service Organization  (USO)"/>
        <s v="American College of Cardiology "/>
        <s v="American Society of Anesthesiologists"/>
        <s v="APICS The Association for Operations Management"/>
        <s v="Society for Neuroscience"/>
        <s v="Specialty Equipment Market Association"/>
        <s v="American Association of Blood Banks"/>
        <s v="U.S. Green Building Council"/>
        <s v="National Association for Home Care and Hospice"/>
        <s v="URAC"/>
        <s v="Independent Petroleum Association of America"/>
        <s v="Association of Private Sector Colleges and Universities"/>
        <s v="American Association of Community Colleges"/>
        <s v="Carnegie Endowment for International Peace"/>
        <s v="American Health Lawyers Association"/>
        <s v="American Institute of Physics"/>
        <s v="International Union of Operating Engineers"/>
        <s v="National Association of College and University Business Officers"/>
        <s v="American Association of State Colleges and Universities"/>
        <s v="National Council for Behavioral Health"/>
        <s v="International Relief and Development"/>
        <s v="National Association of College Stores"/>
        <s v="International Longshoremen's Association"/>
        <s v="Experimental Aircraft Association"/>
        <s v="Bipartisan Policy Center"/>
        <s v="Population Council"/>
        <s v="ISSA-The Worldwide Cleaning Industry Association"/>
        <s v="National Cattlemen's Beef Association"/>
        <s v="American Association of Neurological Surgeons"/>
        <s v="Air-Conditioning, Heating, and Refrigeration Institute"/>
        <s v="United Nations Foundation"/>
        <s v="Independent Sector"/>
        <s v="Hispanic Association of Colleges and Universities"/>
        <s v="InfoComm International"/>
        <s v="Planned Parenthood Federation of America"/>
        <s v="U.S. Fund for UNICEF"/>
        <s v="Elizabeth Glaser Pediatric AIDS Foundation"/>
        <s v="Automotive Aftermarket Industry Association"/>
        <s v="Association of American Publishers"/>
        <s v="Arthritis Foundation"/>
        <s v="American Podiatric Medical Association"/>
        <s v="Global Impact"/>
        <s v="National Association of Secondary School Principals"/>
        <s v="Software and Information Industry Association"/>
        <s v="American Society of Cataract and Refractive Surgery"/>
        <s v="Wine and Spirits Wholesalers of America"/>
        <s v="Carnegie Institution for Science"/>
        <s v="American Federation of Teachers"/>
        <s v="Citizens United"/>
        <s v="Toy Industry Association"/>
        <s v="Federation of State Boards of Physical Therapy"/>
        <s v="Child Care Aware of America"/>
        <s v="American Dental Association"/>
        <s v="Institute for Justice"/>
        <s v="American Society of Plastic Surgeons"/>
        <s v="National Marine Manufacturers Association"/>
        <s v="Brookings Institution"/>
        <s v="Council for Opportunity in Education"/>
        <s v="FreedomWorks"/>
        <s v="Environmental Defense Fund"/>
        <s v="Institute of Scrap Recycling Industries"/>
        <s v="American Society of Civil Engineers"/>
        <s v="Conservation Fund"/>
        <s v="National Shooting Sports Foundation"/>
        <s v="Institute of Food Technologists"/>
        <s v="LeadingAge"/>
        <s v="American Association of Oral and Maxillofacial Surgeons"/>
        <s v="American Academy of Actuaries"/>
        <s v="Recreation Vehicle Industry Association"/>
        <s v="Sheet Metal Workers' International Association"/>
        <s v="Asia Foundation"/>
        <s v="FINCA International"/>
        <s v="National Fish And Wildlife Foundation"/>
        <s v="United Brotherhood of Carpenters and Joiners of America"/>
        <s v="Human Rights Watch"/>
        <s v="American Society for Clinical Pathology"/>
        <s v="Telecommunications Industry Association"/>
        <s v="American Registry for Internet Numbers"/>
        <s v="National Association of Independent Schools"/>
        <s v="American Association of State Highway and Transportation Officials"/>
        <s v="American Geophysical Union"/>
        <s v="American Kidney Fund"/>
        <s v="National Multiple Sclerosis Society"/>
        <s v="National Institute for Automotive Service Excellence"/>
        <s v="Helicopter Association International"/>
        <s v="Association of Equipment Manufacturers"/>
        <s v="Feeding America"/>
        <s v="Propane Education &amp; Research Council"/>
        <s v="National Association of Social Workers"/>
        <s v="Military Officers Association of America"/>
        <s v="Consortium for Ocean Leadership"/>
        <s v="Save the Children"/>
        <s v="American Society of Radiologic Technologists"/>
        <s v="TechAmerica"/>
        <s v="American Civil Liberties Union (ACLU)"/>
        <s v="Council for Advancement and Support of Education"/>
        <s v="American College of Rheumatology"/>
        <s v="National Association of Counties"/>
        <s v="Airports Council International-North America"/>
        <s v="American Planning Association"/>
        <s v="Government Finance Officers Association"/>
        <s v="American College of Emergency Physicians"/>
        <s v="American Physical Therapy Association"/>
        <s v="Association of Schools and Programs of Public Health"/>
        <s v="American Physiological Society"/>
        <s v="American Association for the Study of Liver Diseases"/>
        <s v="SourceAmerica (previously NISH)"/>
        <s v="American Speech-Language-Hearing Association"/>
        <s v="American Association for Clinical Chemistry"/>
        <s v="Tax Executives Institute"/>
        <s v="Building and Construction Trades, AFL-CIO"/>
        <s v="Natural Resources Defense Council"/>
        <s v="One Campaign"/>
        <s v="National Education Association"/>
        <s v="National Industries for the Blind"/>
        <s v="Rotary International"/>
        <s v="National Parks Conservation Association"/>
        <s v="Corn Refiners Association"/>
        <s v="Center for Strategic and International Studies"/>
        <s v="International Brotherhood of Boilermakers"/>
        <s v="American Occupational Therapy Association"/>
        <s v="International Brotherhood of Teamsters, AFL-CIO"/>
        <s v="International Executive Service Corps"/>
        <s v="National Institute of Aerospace"/>
        <s v="American Association of Orthodontists"/>
        <s v="American Gastroenterological Association"/>
        <s v="American Counseling Association"/>
        <s v="National Board for Professional Teaching Standards"/>
        <s v="amfAR, The Foundation for AIDS Research"/>
        <s v="International Association of Amusement Parks and Attractions"/>
        <s v="Parenteral Drug Association"/>
        <s v="American Institute of Chemical Engineers"/>
        <s v="International Brotherhood of Electrical Workers"/>
        <s v="American Society of Nephrology"/>
        <s v="Urban Institute"/>
        <s v="American Psychiatric Association"/>
        <s v="International Union of Painters and Allied Trades"/>
        <s v="Federation of American Societies for Experimental Biology"/>
        <s v="American Optometric Association"/>
        <s v="American Association of Colleges of Nursing"/>
        <s v="Society for Science and the Public"/>
        <s v="Humane Society of the U.S. "/>
        <s v="National Council of La Raza"/>
        <s v="American Thoracic Society"/>
        <s v="International City/County Management Association"/>
        <s v="National League of Cities"/>
        <s v="BrightFocus Foundation"/>
        <s v="Appraisal Institute"/>
        <s v="AMT–The Association for Manufacturing Technology"/>
        <s v="National Wildlife Federation"/>
        <s v="National Rural Water Association"/>
        <s v="National Association of Insurance and Financial Advisors"/>
        <s v="American Institute of Aeronautics and Astronautics"/>
        <s v="AcademyHealth"/>
        <s v="National School Boards Association"/>
        <s v="American Industrial Hygiene Association"/>
        <s v="Earthjustice"/>
        <s v="Americans for Prosperity"/>
        <s v="American Association of School Administrators"/>
        <s v="National Committee to Preserve Social Security and Medicare"/>
        <s v="International Foundation for Electoral Systems"/>
        <s v="Zero to Three"/>
        <s v="American Veterinary Medical Association"/>
        <s v="Academy of Nutrition and Dietetics"/>
        <s v="Risk and Insurance Management Society"/>
        <s v="American Nurses Association"/>
        <s v="Human Resource Certification Institute"/>
        <s v="Vision Council"/>
        <s v="Ocean Conservancy"/>
        <s v="Wilderness Society"/>
        <s v="Resources for the Future"/>
        <s v="Infectious Diseases Society of America"/>
        <s v="International Union of Bricklayers and Allied Craftworkers"/>
        <s v="National Corn Growers Association"/>
        <s v="New America Foundation"/>
        <s v="International Health, Racquet and Sportsclub Association"/>
        <s v="Council for Christian Colleges &amp; Universities"/>
        <s v="American Lung Association"/>
        <s v="American Councils for International Education"/>
        <s v="American International Health Alliance"/>
        <s v="Trust for Public Land"/>
        <s v="American Public Health Association"/>
        <s v="NAFSA: Association of International Educators"/>
        <s v="National Foundation for Credit Counseling"/>
        <s v="Corporation for Public Broadcasting"/>
        <s v="Pipeline Research Council International"/>
        <s v="Association of State and Territorial Health Officials"/>
        <s v="African Wildlife Foundation"/>
        <s v="National Council of State Boards of Nursing"/>
        <s v="International Association of Firefighters"/>
        <s v="American Physical Society"/>
        <s v="American Association of Nurse Anesthetists"/>
        <s v="American Association of Immunologists"/>
        <s v="United Food and Commercial Workers"/>
        <s v="American Association of Pharmaceutical Scientists"/>
        <s v="U.S. Grains Council"/>
        <s v="American Public Works Association"/>
        <s v="USA Rice Federation"/>
        <s v="National Association for the Self-Employed"/>
        <s v="National Cooperative Business Association"/>
        <s v="American Council on the Teaching of Foreign Languages"/>
        <s v="Associated Universities"/>
        <s v="National Recreation and Park Association"/>
        <s v="Community Associations Institute"/>
        <s v="Office and Professional Employees International Union"/>
        <s v="Home Builders Institute"/>
        <s v="National Cotton Council of America"/>
        <s v="Council of Chief State School Officers"/>
        <s v="ALS Association"/>
        <s v="United Transportation Union"/>
        <s v="New Israel Fund"/>
        <s v="National Association of Regulatory Utility Commissioners"/>
        <s v="Chief Executives Organization"/>
        <s v="American Astronomical Society"/>
        <s v="International Food Policy Research Institute"/>
        <s v="American Association of Motor Vehicle Administrators"/>
        <s v="IPC - Association Connecting Electronics Industries"/>
        <s v="Association of Women's Health, Obstetric and Neonatal Nurses"/>
        <s v="NAACP_x000d__x000d_"/>
        <s v="American Registry for Diagnostic Medical Sonography"/>
        <s v="American Association of Colleges of Pharmacy"/>
        <s v="Financial Planning Association"/>
        <s v="American Federation of Labor and Congress of Industrial Organizations (AFL-CIO)"/>
        <s v="Hudson Institute"/>
        <s v="America-Mideast Educational and Training Services"/>
        <s v="National Society of Professional Engineers"/>
        <s v="Association of Fundraising Professionals"/>
        <s v="Association of Public Health Laboratories"/>
        <s v="ASRAE (American Society of Heating, Refrigerating and Air-Conditioning Engineers)"/>
        <s v="League of Conservation Voters"/>
        <s v="American Educational Research Association"/>
        <s v="Association of American Colleges and Universities"/>
        <s v="National Board for Certification in Occupational Therapy"/>
        <s v="Defenders of Wildlife"/>
        <s v="American Society of Gastrointestinal Endoscopy"/>
        <s v="Institute of Real Estate Management"/>
        <s v="Points of Light Foundation"/>
        <s v="Habitat for Humanity International"/>
        <s v="Council on Foundations"/>
        <s v="ACDI/VOCA"/>
        <s v="RARE"/>
        <s v="Transport Workers Union of America"/>
        <s v="National Association for College Admission Counseling"/>
        <s v="American Rental Association"/>
        <s v="National Biodiesel Board"/>
        <s v="International Association of Machinists and Aerospace Workers"/>
        <s v="American Water Works Association"/>
        <s v="National Council of Teachers of Mathematics"/>
        <s v="American Association for Laboratory Accreditation"/>
        <s v="National Treasury Employees Union"/>
        <s v="Service Employees International Union"/>
        <s v="American Alliance of Museums"/>
        <s v="National Air Traffic Controllers Association"/>
        <s v="American Society for Biochemistry and Molecular Biology"/>
        <s v="American Immigration Lawyers Association"/>
        <s v="Campaign for Tobacco-Free Kids"/>
        <s v="Promotional Products Association International"/>
        <s v="National Institute of Building Sciences"/>
        <s v="National Quality Forum"/>
        <s v="Water Environment Federation"/>
        <s v="International Association of Fire Chiefs"/>
        <s v="American Soybean Association"/>
        <s v="Accrediting Council for Independent Colleges and Schools"/>
        <s v="National Association of County and City Health Officials"/>
        <s v="National PTA"/>
        <s v="Union of Concerned Scientists"/>
        <s v="Center for American Progress"/>
        <s v="World Resources Institute"/>
        <s v="American Alliance of Health, Physical Education, Recreation and Dance"/>
        <s v="National Council on Aging"/>
        <s v="National Pork Producers Council"/>
        <s v="Amalgamated Transit Union"/>
        <s v="National Postal Mail Handlers Union"/>
        <s v="American Society of Landscape Architects"/>
        <s v="American Academy of Physician Assistants"/>
        <s v="Amnesty International USA"/>
        <s v="U.S. Wheat Associates"/>
        <s v="Close Up Foundation"/>
        <s v="National Association for the Education of Young Children"/>
        <s v="International Research and Exchanges Board"/>
        <s v="Drug Policy Alliance"/>
        <s v="National Endowment for Democracy"/>
        <s v="Center for International Private Enterprise"/>
        <s v="Lupus Foundation of America"/>
        <s v="Oceana"/>
        <s v="Human Rights Campaign"/>
        <s v="Center for Science in the Public Interest"/>
        <s v="Council of Better Business Bureaus"/>
        <s v="American Humane Association"/>
        <s v="International Society for Technology in Education"/>
        <s v="Society of Nuclear Medicine and Molecular Imaging "/>
        <s v="Land Trust Alliance"/>
        <s v="Child Trends"/>
        <s v="Trout Unlimited"/>
        <s v="National Democratic Institute for International Affairs"/>
        <s v="Reading Is Fundamental"/>
        <s v="INFORMS: Institute for Operations Research and the Management Sciences"/>
        <s v="National Council of Architectural Registration Boards"/>
        <s v="American Library Association"/>
        <s v="National Science Teachers Association"/>
        <s v="Utility Workers Union of America"/>
        <s v="National Governors Association, Center for Best Practice"/>
        <s v="Recreational Boating and Fishing Foundation"/>
        <s v="International Association of Chiefs of Police"/>
        <s v="Family Research Council"/>
        <s v="Council of State Governments"/>
        <s v="Air Force Association"/>
        <s v="Pan American Development Foundation"/>
        <s v="National Center for State Courts"/>
        <s v="American Motorcyclist Association"/>
        <s v="Epilepsy Foundation of America"/>
        <s v="Africare"/>
        <s v="National Association of State Mental Health Program Directors"/>
        <s v="Center on Budget and Policy Priorities"/>
        <s v="Center for the Study of Social Policy"/>
        <s v="International Republican Institute"/>
        <s v="Communications Workers of America"/>
        <s v="National Alliance on Mental Illness"/>
        <s v="National Association of Letter Carriers"/>
        <s v="School Nutrition Association"/>
        <s v="Computing Research Association"/>
        <s v="American Near East Refugee AID (ANERA)"/>
        <s v="Endowment of the U.S. Institute of Peace"/>
        <s v="Sierra Club"/>
        <s v="Cotton Council International"/>
        <s v="American Nuclear Society"/>
        <s v="Equal Justice Works"/>
        <s v="Good360"/>
        <s v="UAW-International Union"/>
        <s v="NeighborhoodWorks (Neighborhood Reinvestment Corporation)"/>
        <s v="National Alliance of State and Territorial AIDS Directors"/>
        <s v="American Federation of Government Employees"/>
        <s v="National Association of State Departments of Agriculture"/>
        <s v="United Steelworkers"/>
        <s v="United Mine Workers of America"/>
        <s v="Freedom House"/>
        <s v="Paralyzed Veterans of America"/>
        <s v="Center for Community Change"/>
        <s v="Pharmacy Technician Certification Board"/>
        <s v="Association of Corporate Counsel"/>
        <s v="United Planning Organization"/>
        <s v="Grameen Foundation USA"/>
        <s v="American Society for Engineering Education"/>
        <s v="College Summit"/>
        <s v="American Postal Workers Union"/>
        <s v="60-Plus Association"/>
        <s v="Food and Water Watch "/>
        <s v="Academy of General Dentistry"/>
        <s v="American Federation of Musicians of the U.S. and Canada"/>
        <s v="Greenpeace"/>
        <s v="BioOne"/>
        <s v="United Spinal Association"/>
        <s v="American Center for International Labor Solidarity"/>
        <s v="National Right to Work Committee"/>
        <s v="American Association of Petroleum Geologists"/>
        <s v="National Rural Letter Carriers' Association"/>
        <s v="Lutheran World Relief"/>
        <s v="Ashoka Innovators for the Public"/>
        <s v="Children's Defense Fund/Action Council"/>
        <s v="National Active and Retired Federal Employees Association"/>
        <s v="American Association of Diabetes Educators"/>
        <s v="Muscular Dystrophy Association"/>
        <m/>
        <s v="Society of Nuclear Medicine and Molecular Imaging " u="1"/>
      </sharedItems>
    </cacheField>
    <cacheField name="Current CEO Name" numFmtId="0">
      <sharedItems containsBlank="1"/>
    </cacheField>
    <cacheField name="GENDER" numFmtId="0">
      <sharedItems containsBlank="1" count="4">
        <s v="male"/>
        <s v="female"/>
        <m/>
        <s v="female and male, co ceos"/>
      </sharedItems>
    </cacheField>
    <cacheField name="Hired" numFmtId="0">
      <sharedItems containsDate="1" containsString="0" containsBlank="1" minDate="1977-01-01T00:00:00" maxDate="2014-07-01T00:00:00"/>
    </cacheField>
    <cacheField name="Zip" numFmtId="0">
      <sharedItems containsString="0" containsBlank="1" containsNumber="1" containsInteger="1" minValue="2169" maxValue="95134"/>
    </cacheField>
    <cacheField name="CU Category" numFmtId="0">
      <sharedItems containsBlank="1" count="6">
        <s v="Trade Assn"/>
        <s v="Prof Assn"/>
        <s v="Union"/>
        <s v="Nonprofit"/>
        <s v="Think Tank"/>
        <m/>
      </sharedItems>
    </cacheField>
    <cacheField name="CEO Update Sector" numFmtId="0">
      <sharedItems containsBlank="1" count="17">
        <s v="Recreation, Sports, Leisure, Athletics"/>
        <s v="General Business and Support "/>
        <s v="Health"/>
        <s v="Energy, utilities, telecom"/>
        <s v="Banking, finance"/>
        <s v="Insurance, legal"/>
        <s v="Manufacturing, Transportation, Defense"/>
        <s v="Advertising, media, entertainment"/>
        <s v="Labor Unions"/>
        <s v="Public Interest Groups"/>
        <s v="Sales/Service/Retail"/>
        <s v="Construction, real estate"/>
        <s v="Agriculture, food, natural resources"/>
        <s v="Education/Arts &amp; Science/Government"/>
        <s v="Think Tank"/>
        <s v="Labor Union"/>
        <m/>
      </sharedItems>
    </cacheField>
    <cacheField name="NJ Sector" numFmtId="0">
      <sharedItems containsBlank="1" count="25">
        <s v="Sports"/>
        <s v="General Business"/>
        <s v="Health"/>
        <s v="Energy"/>
        <s v="Banking, finance"/>
        <s v="Insurance"/>
        <s v="Transportation Defense"/>
        <s v="Advertising, media, entertainment"/>
        <s v="Communications, IT"/>
        <s v="Professional"/>
        <s v="Labor Unions"/>
        <s v="Public Interest Groups"/>
        <s v="Sales, Service"/>
        <s v="Manufacturing"/>
        <s v="Construction"/>
        <s v="Food and Beverage"/>
        <s v="Education, Arts and Sciences"/>
        <s v="Think Tank"/>
        <s v="Legal"/>
        <s v="Real Estate"/>
        <s v="Agriculture, Livestock"/>
        <s v="Government"/>
        <s v="Natural Resources"/>
        <s v="Agriculture, food, natural resources"/>
        <m/>
      </sharedItems>
    </cacheField>
    <cacheField name="Alt Category for NJ" numFmtId="0">
      <sharedItems containsBlank="1" count="5">
        <m/>
        <s v="Advertising, media, entertainment"/>
        <s v="Manufacturing"/>
        <s v="Legal"/>
        <s v="Sales, service"/>
      </sharedItems>
    </cacheField>
    <cacheField name="triple check" numFmtId="0">
      <sharedItems containsBlank="1" count="2">
        <m/>
        <s v="Checked"/>
      </sharedItems>
    </cacheField>
    <cacheField name="BASE" numFmtId="0">
      <sharedItems containsString="0" containsBlank="1" containsNumber="1" minValue="-0.20541022646150045" maxValue="0.64157640530551097"/>
    </cacheField>
    <cacheField name="BB" numFmtId="0">
      <sharedItems containsString="0" containsBlank="1" containsNumber="1" minValue="-0.39954620542907027" maxValue="1.0760560218170774"/>
    </cacheField>
    <cacheField name="BB+O" numFmtId="0">
      <sharedItems containsString="0" containsBlank="1" containsNumber="1" minValue="-0.82592229212053159" maxValue="2.4753911029883398"/>
    </cacheField>
    <cacheField name="MORE CEOS?" numFmtId="0">
      <sharedItems containsBlank="1" count="5">
        <s v="No"/>
        <s v="2nd"/>
        <s v="Yes"/>
        <m/>
        <s v="3nd"/>
      </sharedItems>
    </cacheField>
    <cacheField name="Tax Year Ending" numFmtId="0">
      <sharedItems containsDate="1" containsBlank="1" containsMixedTypes="1" minDate="2011-12-31T00:00:00" maxDate="2013-06-30T00:00:00" count="17">
        <d v="2013-03-31T00:00:00"/>
        <d v="2012-12-31T00:00:00"/>
        <d v="2012-08-31T00:00:00"/>
        <d v="2012-10-31T00:00:00"/>
        <s v="2/29/2013"/>
        <d v="2013-06-30T00:00:00"/>
        <d v="2012-09-30T00:00:00"/>
        <d v="2012-06-30T00:00:00"/>
        <d v="2012-07-31T00:00:00"/>
        <d v="2013-02-28T00:00:00"/>
        <d v="2012-05-31T00:00:00"/>
        <d v="2012-11-30T00:00:00"/>
        <d v="2011-12-31T00:00:00"/>
        <d v="2013-01-31T00:00:00"/>
        <d v="2012-04-30T00:00:00"/>
        <d v="2012-03-31T00:00:00"/>
        <m/>
      </sharedItems>
    </cacheField>
    <cacheField name="REVENUE" numFmtId="0">
      <sharedItems containsString="0" containsBlank="1" containsNumber="1" containsInteger="1" minValue="10030363" maxValue="3154538043"/>
    </cacheField>
    <cacheField name="NAME" numFmtId="0">
      <sharedItems containsBlank="1"/>
    </cacheField>
    <cacheField name="GENDER2" numFmtId="0">
      <sharedItems containsBlank="1" count="3">
        <s v="male"/>
        <s v="female"/>
        <m/>
      </sharedItems>
    </cacheField>
    <cacheField name="FORMER?" numFmtId="0">
      <sharedItems containsBlank="1" count="3">
        <s v="current"/>
        <s v="former"/>
        <m/>
      </sharedItems>
    </cacheField>
    <cacheField name="TITLE" numFmtId="0">
      <sharedItems containsBlank="1"/>
    </cacheField>
    <cacheField name="BASE2" numFmtId="173">
      <sharedItems containsString="0" containsBlank="1" containsNumber="1" containsInteger="1" minValue="17115" maxValue="3500000"/>
    </cacheField>
    <cacheField name="BONUS" numFmtId="173">
      <sharedItems containsString="0" containsBlank="1" containsNumber="1" containsInteger="1" minValue="100" maxValue="40364000"/>
    </cacheField>
    <cacheField name="BASE+BONUS" numFmtId="173">
      <sharedItems containsString="0" containsBlank="1" containsNumber="1" containsInteger="1" minValue="0" maxValue="43864000"/>
    </cacheField>
    <cacheField name="OTHER" numFmtId="173">
      <sharedItems containsString="0" containsBlank="1" containsNumber="1" containsInteger="1" minValue="-36313" maxValue="3048586"/>
    </cacheField>
    <cacheField name="EARNINGS (BASE+BONUS+OTHER)" numFmtId="173">
      <sharedItems containsString="0" containsBlank="1" containsNumber="1" containsInteger="1" minValue="17115" maxValue="44107000"/>
    </cacheField>
    <cacheField name="DEFERRED" numFmtId="173">
      <sharedItems containsString="0" containsBlank="1" containsNumber="1" containsInteger="1" minValue="-130922" maxValue="1565062"/>
    </cacheField>
    <cacheField name="NONTAX" numFmtId="173">
      <sharedItems containsString="0" containsBlank="1" containsNumber="1" containsInteger="1" minValue="0" maxValue="221211"/>
    </cacheField>
    <cacheField name="TOTAL" numFmtId="173">
      <sharedItems containsString="0" containsBlank="1" containsNumber="1" containsInteger="1" minValue="27935" maxValue="44183000"/>
    </cacheField>
    <cacheField name="FULL YEAR?" numFmtId="0">
      <sharedItems containsBlank="1" count="3">
        <s v="Full year"/>
        <s v="partial year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eter Bell" refreshedDate="41733.419907407406" refreshedVersion="3" recordCount="644">
  <cacheSource type="worksheet">
    <worksheetSource ref="B1:AF645" sheet="data"/>
  </cacheSource>
  <cacheFields count="31">
    <cacheField name="EIN" numFmtId="2">
      <sharedItems/>
    </cacheField>
    <cacheField name="Organization" numFmtId="49">
      <sharedItems/>
    </cacheField>
    <cacheField name="Current CEO Name" numFmtId="0">
      <sharedItems containsBlank="1"/>
    </cacheField>
    <cacheField name="GENDER" numFmtId="0">
      <sharedItems containsBlank="1" count="4">
        <s v="male"/>
        <s v="female"/>
        <m/>
        <s v="female and male, co ceos"/>
      </sharedItems>
    </cacheField>
    <cacheField name="Hired" numFmtId="0">
      <sharedItems containsDate="1" containsString="0" containsBlank="1" minDate="1977-01-01T00:00:00" maxDate="2014-07-01T00:00:00"/>
    </cacheField>
    <cacheField name="Zip" numFmtId="170">
      <sharedItems containsSemiMixedTypes="0" containsString="0" containsNumber="1" containsInteger="1" minValue="2169" maxValue="95134"/>
    </cacheField>
    <cacheField name="CU Category" numFmtId="49">
      <sharedItems count="6">
        <s v="Trade Assn"/>
        <s v="Prof Assn"/>
        <s v="Union"/>
        <s v="Nonprofit"/>
        <s v="Think Tank"/>
        <s v="Trade" u="1"/>
      </sharedItems>
    </cacheField>
    <cacheField name="CEO Update Sector" numFmtId="49">
      <sharedItems count="16">
        <s v="Recreation, Sports, Leisure, Athletics"/>
        <s v="General Business and Support "/>
        <s v="Health"/>
        <s v="Energy, utilities, telecom"/>
        <s v="Banking, finance"/>
        <s v="Insurance, legal"/>
        <s v="Manufacturing, Transportation, Defense"/>
        <s v="Advertising, media, entertainment"/>
        <s v="Labor Unions"/>
        <s v="Public Interest Groups"/>
        <s v="Sales/Service/Retail"/>
        <s v="Construction, real estate"/>
        <s v="Agriculture, food, natural resources"/>
        <s v="Education/Arts &amp; Science/Government"/>
        <s v="Think Tank"/>
        <s v="Labor Union"/>
      </sharedItems>
    </cacheField>
    <cacheField name="NJ Sector" numFmtId="49">
      <sharedItems count="25">
        <s v="Sports"/>
        <s v="General Business"/>
        <s v="Health"/>
        <s v="Energy"/>
        <s v="Banking, finance"/>
        <s v="Insurance"/>
        <s v="Transportation Defense"/>
        <s v="Advertising, media, entertainment"/>
        <s v="Communications, IT"/>
        <s v="Professional"/>
        <s v="Labor Unions"/>
        <s v="Public Interest Groups"/>
        <s v="Sales, Service"/>
        <s v="Manufacturing"/>
        <s v="Construction"/>
        <s v="Food and Beverage"/>
        <s v="Education, Arts and Sciences"/>
        <s v="Think Tank"/>
        <s v="Legal"/>
        <s v="Real Estate"/>
        <s v="Agriculture, Livestock"/>
        <s v="Government"/>
        <s v="Natural Resources"/>
        <s v="Agriculture, food, natural resources"/>
        <s v="Education/Arts &amp; Science/Government" u="1"/>
      </sharedItems>
    </cacheField>
    <cacheField name="Alt Category for NJ" numFmtId="49">
      <sharedItems containsBlank="1" count="5">
        <m/>
        <s v="Advertising, media, entertainment"/>
        <s v="Manufacturing"/>
        <s v="Legal"/>
        <s v="Sales, service"/>
      </sharedItems>
    </cacheField>
    <cacheField name="triple check" numFmtId="49">
      <sharedItems containsBlank="1" count="2">
        <m/>
        <s v="Checked"/>
      </sharedItems>
    </cacheField>
    <cacheField name="BASE" numFmtId="171">
      <sharedItems containsString="0" containsBlank="1" containsNumber="1" minValue="-0.20541022646150045" maxValue="0.64157640530551097"/>
    </cacheField>
    <cacheField name="BB" numFmtId="171">
      <sharedItems containsString="0" containsBlank="1" containsNumber="1" minValue="-0.39954620542907027" maxValue="1.0760560218170774"/>
    </cacheField>
    <cacheField name="BB+O" numFmtId="171">
      <sharedItems containsString="0" containsBlank="1" containsNumber="1" minValue="-0.82592229212053159" maxValue="2.4753911029883398"/>
    </cacheField>
    <cacheField name="MORE CEOS?" numFmtId="0">
      <sharedItems containsBlank="1" count="5">
        <s v="No"/>
        <s v="2nd"/>
        <s v="Yes"/>
        <m/>
        <s v="3nd"/>
      </sharedItems>
    </cacheField>
    <cacheField name="Tax Year Ending" numFmtId="172">
      <sharedItems containsDate="1" containsMixedTypes="1" minDate="2011-12-31T00:00:00" maxDate="2013-06-30T00:00:00" count="16">
        <d v="2013-03-31T00:00:00"/>
        <d v="2012-12-31T00:00:00"/>
        <d v="2012-08-31T00:00:00"/>
        <d v="2012-10-31T00:00:00"/>
        <s v="2/29/2013"/>
        <d v="2013-06-30T00:00:00"/>
        <d v="2012-09-30T00:00:00"/>
        <d v="2012-06-30T00:00:00"/>
        <d v="2012-07-31T00:00:00"/>
        <d v="2013-02-28T00:00:00"/>
        <d v="2012-05-31T00:00:00"/>
        <d v="2012-11-30T00:00:00"/>
        <d v="2011-12-31T00:00:00"/>
        <d v="2013-01-31T00:00:00"/>
        <d v="2012-04-30T00:00:00"/>
        <d v="2012-03-31T00:00:00"/>
      </sharedItems>
    </cacheField>
    <cacheField name="REVENUE" numFmtId="0">
      <sharedItems containsSemiMixedTypes="0" containsString="0" containsNumber="1" containsInteger="1" minValue="10030363" maxValue="3154538043"/>
    </cacheField>
    <cacheField name="NAME" numFmtId="0">
      <sharedItems/>
    </cacheField>
    <cacheField name="GENDER2" numFmtId="0">
      <sharedItems count="2">
        <s v="male"/>
        <s v="female"/>
      </sharedItems>
    </cacheField>
    <cacheField name="FORMER?" numFmtId="49">
      <sharedItems containsBlank="1" count="3">
        <s v="current"/>
        <s v="former"/>
        <m/>
      </sharedItems>
    </cacheField>
    <cacheField name="TITLE" numFmtId="0">
      <sharedItems containsBlank="1"/>
    </cacheField>
    <cacheField name="BASE2" numFmtId="173">
      <sharedItems containsString="0" containsBlank="1" containsNumber="1" containsInteger="1" minValue="17115" maxValue="3500000"/>
    </cacheField>
    <cacheField name="BONUS" numFmtId="173">
      <sharedItems containsString="0" containsBlank="1" containsNumber="1" containsInteger="1" minValue="100" maxValue="40364000"/>
    </cacheField>
    <cacheField name="BASE+BONUS" numFmtId="173">
      <sharedItems containsString="0" containsBlank="1" containsNumber="1" containsInteger="1" minValue="0" maxValue="43864000"/>
    </cacheField>
    <cacheField name="OTHER" numFmtId="173">
      <sharedItems containsString="0" containsBlank="1" containsNumber="1" containsInteger="1" minValue="-36313" maxValue="3048586"/>
    </cacheField>
    <cacheField name="EARNINGS (BASE+BONUS+OTHER)" numFmtId="173">
      <sharedItems containsSemiMixedTypes="0" containsString="0" containsNumber="1" containsInteger="1" minValue="17115" maxValue="44107000"/>
    </cacheField>
    <cacheField name="DEFERRED" numFmtId="173">
      <sharedItems containsString="0" containsBlank="1" containsNumber="1" containsInteger="1" minValue="-130922" maxValue="1565062"/>
    </cacheField>
    <cacheField name="NONTAX" numFmtId="173">
      <sharedItems containsString="0" containsBlank="1" containsNumber="1" containsInteger="1" minValue="0" maxValue="221211"/>
    </cacheField>
    <cacheField name="TOTAL" numFmtId="173">
      <sharedItems containsSemiMixedTypes="0" containsString="0" containsNumber="1" containsInteger="1" minValue="27935" maxValue="44183000"/>
    </cacheField>
    <cacheField name="FULL YEAR?" numFmtId="49">
      <sharedItems count="2">
        <s v="Full year"/>
        <s v="partial year"/>
      </sharedItems>
    </cacheField>
    <cacheField name="FOOTNOTES" numFmtId="0">
      <sharedItems containsBlank="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eter Bell" refreshedDate="41733.420046296298" refreshedVersion="3" recordCount="644">
  <cacheSource type="worksheet">
    <worksheetSource ref="C1:AG645" sheet="data"/>
  </cacheSource>
  <cacheFields count="31">
    <cacheField name="Organization" numFmtId="49">
      <sharedItems/>
    </cacheField>
    <cacheField name="Current CEO Name" numFmtId="0">
      <sharedItems containsBlank="1"/>
    </cacheField>
    <cacheField name="GENDER" numFmtId="0">
      <sharedItems containsBlank="1" count="4">
        <s v="male"/>
        <s v="female"/>
        <m/>
        <s v="female and male, co ceos"/>
      </sharedItems>
    </cacheField>
    <cacheField name="Hired" numFmtId="0">
      <sharedItems containsDate="1" containsString="0" containsBlank="1" minDate="1977-01-01T00:00:00" maxDate="2014-07-01T00:00:00"/>
    </cacheField>
    <cacheField name="Zip" numFmtId="170">
      <sharedItems containsSemiMixedTypes="0" containsString="0" containsNumber="1" containsInteger="1" minValue="2169" maxValue="95134"/>
    </cacheField>
    <cacheField name="CU Category" numFmtId="49">
      <sharedItems count="5">
        <s v="Trade Assn"/>
        <s v="Prof Assn"/>
        <s v="Union"/>
        <s v="Nonprofit"/>
        <s v="Think Tank"/>
      </sharedItems>
    </cacheField>
    <cacheField name="CEO Update Sector" numFmtId="49">
      <sharedItems count="16">
        <s v="Recreation, Sports, Leisure, Athletics"/>
        <s v="General Business and Support "/>
        <s v="Health"/>
        <s v="Energy, utilities, telecom"/>
        <s v="Banking, finance"/>
        <s v="Insurance, legal"/>
        <s v="Manufacturing, Transportation, Defense"/>
        <s v="Advertising, media, entertainment"/>
        <s v="Labor Unions"/>
        <s v="Public Interest Groups"/>
        <s v="Sales/Service/Retail"/>
        <s v="Construction, real estate"/>
        <s v="Agriculture, food, natural resources"/>
        <s v="Education/Arts &amp; Science/Government"/>
        <s v="Think Tank"/>
        <s v="Labor Union"/>
      </sharedItems>
    </cacheField>
    <cacheField name="NJ Sector" numFmtId="49">
      <sharedItems count="24">
        <s v="Sports"/>
        <s v="General Business"/>
        <s v="Health"/>
        <s v="Energy"/>
        <s v="Banking, finance"/>
        <s v="Insurance"/>
        <s v="Transportation Defense"/>
        <s v="Advertising, media, entertainment"/>
        <s v="Communications, IT"/>
        <s v="Professional"/>
        <s v="Labor Unions"/>
        <s v="Public Interest Groups"/>
        <s v="Sales, Service"/>
        <s v="Manufacturing"/>
        <s v="Construction"/>
        <s v="Food and Beverage"/>
        <s v="Education, Arts and Sciences"/>
        <s v="Think Tank"/>
        <s v="Legal"/>
        <s v="Real Estate"/>
        <s v="Agriculture, Livestock"/>
        <s v="Government"/>
        <s v="Natural Resources"/>
        <s v="Agriculture, food, natural resources"/>
      </sharedItems>
    </cacheField>
    <cacheField name="Alt Category for NJ" numFmtId="49">
      <sharedItems containsBlank="1" count="5">
        <m/>
        <s v="Advertising, media, entertainment"/>
        <s v="Manufacturing"/>
        <s v="Legal"/>
        <s v="Sales, service"/>
      </sharedItems>
    </cacheField>
    <cacheField name="triple check" numFmtId="49">
      <sharedItems containsBlank="1" count="2">
        <m/>
        <s v="Checked"/>
      </sharedItems>
    </cacheField>
    <cacheField name="BASE" numFmtId="171">
      <sharedItems containsString="0" containsBlank="1" containsNumber="1" minValue="-0.20541022646150045" maxValue="0.64157640530551097"/>
    </cacheField>
    <cacheField name="BB" numFmtId="171">
      <sharedItems containsString="0" containsBlank="1" containsNumber="1" minValue="-0.39954620542907027" maxValue="1.0760560218170774"/>
    </cacheField>
    <cacheField name="BB+O" numFmtId="171">
      <sharedItems containsString="0" containsBlank="1" containsNumber="1" minValue="-0.82592229212053159" maxValue="2.4753911029883398"/>
    </cacheField>
    <cacheField name="MORE CEOS?" numFmtId="0">
      <sharedItems containsBlank="1" count="5">
        <s v="No"/>
        <s v="2nd"/>
        <s v="Yes"/>
        <m/>
        <s v="3nd"/>
      </sharedItems>
    </cacheField>
    <cacheField name="Tax Year Ending" numFmtId="172">
      <sharedItems containsDate="1" containsMixedTypes="1" minDate="2011-12-31T00:00:00" maxDate="2013-06-30T00:00:00" count="16">
        <d v="2013-03-31T00:00:00"/>
        <d v="2012-12-31T00:00:00"/>
        <d v="2012-08-31T00:00:00"/>
        <d v="2012-10-31T00:00:00"/>
        <s v="2/29/2013"/>
        <d v="2013-06-30T00:00:00"/>
        <d v="2012-09-30T00:00:00"/>
        <d v="2012-06-30T00:00:00"/>
        <d v="2012-07-31T00:00:00"/>
        <d v="2013-02-28T00:00:00"/>
        <d v="2012-05-31T00:00:00"/>
        <d v="2012-11-30T00:00:00"/>
        <d v="2011-12-31T00:00:00"/>
        <d v="2013-01-31T00:00:00"/>
        <d v="2012-04-30T00:00:00"/>
        <d v="2012-03-31T00:00:00"/>
      </sharedItems>
    </cacheField>
    <cacheField name="REVENUE" numFmtId="0">
      <sharedItems containsSemiMixedTypes="0" containsString="0" containsNumber="1" containsInteger="1" minValue="10030363" maxValue="3154538043"/>
    </cacheField>
    <cacheField name="NAME" numFmtId="0">
      <sharedItems/>
    </cacheField>
    <cacheField name="GENDER2" numFmtId="0">
      <sharedItems count="2">
        <s v="male"/>
        <s v="female"/>
      </sharedItems>
    </cacheField>
    <cacheField name="FORMER?" numFmtId="49">
      <sharedItems containsBlank="1" count="3">
        <s v="current"/>
        <s v="former"/>
        <m/>
      </sharedItems>
    </cacheField>
    <cacheField name="TITLE" numFmtId="0">
      <sharedItems containsBlank="1"/>
    </cacheField>
    <cacheField name="BASE2" numFmtId="173">
      <sharedItems containsString="0" containsBlank="1" containsNumber="1" containsInteger="1" minValue="17115" maxValue="3500000"/>
    </cacheField>
    <cacheField name="BONUS" numFmtId="173">
      <sharedItems containsString="0" containsBlank="1" containsNumber="1" containsInteger="1" minValue="100" maxValue="40364000"/>
    </cacheField>
    <cacheField name="BASE+BONUS" numFmtId="173">
      <sharedItems containsString="0" containsBlank="1" containsNumber="1" containsInteger="1" minValue="0" maxValue="43864000"/>
    </cacheField>
    <cacheField name="OTHER" numFmtId="173">
      <sharedItems containsString="0" containsBlank="1" containsNumber="1" containsInteger="1" minValue="-36313" maxValue="3048586"/>
    </cacheField>
    <cacheField name="EARNINGS (BASE+BONUS+OTHER)" numFmtId="173">
      <sharedItems containsSemiMixedTypes="0" containsString="0" containsNumber="1" containsInteger="1" minValue="17115" maxValue="44107000"/>
    </cacheField>
    <cacheField name="DEFERRED" numFmtId="173">
      <sharedItems containsString="0" containsBlank="1" containsNumber="1" containsInteger="1" minValue="-130922" maxValue="1565062"/>
    </cacheField>
    <cacheField name="NONTAX" numFmtId="173">
      <sharedItems containsString="0" containsBlank="1" containsNumber="1" containsInteger="1" minValue="0" maxValue="221211"/>
    </cacheField>
    <cacheField name="TOTAL" numFmtId="173">
      <sharedItems containsSemiMixedTypes="0" containsString="0" containsNumber="1" containsInteger="1" minValue="27935" maxValue="44183000"/>
    </cacheField>
    <cacheField name="FULL YEAR?" numFmtId="49">
      <sharedItems count="2">
        <s v="Full year"/>
        <s v="partial year"/>
      </sharedItems>
    </cacheField>
    <cacheField name="FOOTNOTES" numFmtId="0">
      <sharedItems containsBlank="1"/>
    </cacheField>
    <cacheField name="Tranche" numFmtId="0">
      <sharedItems count="9">
        <s v="5 100_more"/>
        <s v="3 30_50"/>
        <s v="4 50_100"/>
        <s v="2 20_30"/>
        <s v="1 under 20"/>
        <s v="3 30_40" u="1"/>
        <s v="4 40_50" u="1"/>
        <s v="5 50_100" u="1"/>
        <s v="6 100_more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eter Bell" refreshedDate="41733.420173611114" refreshedVersion="3" recordCount="647">
  <cacheSource type="worksheet">
    <worksheetSource ref="A1:AJ1048576" sheet="data"/>
  </cacheSource>
  <cacheFields count="36">
    <cacheField name="COUNT" numFmtId="0">
      <sharedItems containsString="0" containsBlank="1" containsNumber="1" containsInteger="1" minValue="1" maxValue="644"/>
    </cacheField>
    <cacheField name="EIN" numFmtId="2">
      <sharedItems containsBlank="1"/>
    </cacheField>
    <cacheField name="Organization" numFmtId="0">
      <sharedItems containsBlank="1"/>
    </cacheField>
    <cacheField name="Current CEO Name" numFmtId="0">
      <sharedItems containsBlank="1"/>
    </cacheField>
    <cacheField name="GENDER" numFmtId="0">
      <sharedItems containsBlank="1" count="4">
        <s v="male"/>
        <s v="female"/>
        <m/>
        <s v="female and male, co ceos"/>
      </sharedItems>
    </cacheField>
    <cacheField name="Hired" numFmtId="0">
      <sharedItems containsDate="1" containsString="0" containsBlank="1" minDate="1977-01-01T00:00:00" maxDate="2014-07-01T00:00:00"/>
    </cacheField>
    <cacheField name="Zip" numFmtId="0">
      <sharedItems containsString="0" containsBlank="1" containsNumber="1" containsInteger="1" minValue="2169" maxValue="95134"/>
    </cacheField>
    <cacheField name="CU Category" numFmtId="0">
      <sharedItems containsBlank="1" count="6">
        <s v="Trade Assn"/>
        <s v="Prof Assn"/>
        <s v="Union"/>
        <s v="Nonprofit"/>
        <s v="Think Tank"/>
        <m/>
      </sharedItems>
    </cacheField>
    <cacheField name="CEO Update Sector" numFmtId="0">
      <sharedItems containsBlank="1" count="17">
        <s v="Recreation, Sports, Leisure, Athletics"/>
        <s v="General Business and Support "/>
        <s v="Health"/>
        <s v="Energy, utilities, telecom"/>
        <s v="Banking, finance"/>
        <s v="Insurance, legal"/>
        <s v="Manufacturing, Transportation, Defense"/>
        <s v="Advertising, media, entertainment"/>
        <s v="Labor Unions"/>
        <s v="Public Interest Groups"/>
        <s v="Sales/Service/Retail"/>
        <s v="Construction, real estate"/>
        <s v="Agriculture, food, natural resources"/>
        <s v="Education/Arts &amp; Science/Government"/>
        <s v="Think Tank"/>
        <s v="Labor Union"/>
        <m/>
      </sharedItems>
    </cacheField>
    <cacheField name="NJ Sector" numFmtId="0">
      <sharedItems containsBlank="1" count="25">
        <s v="Sports"/>
        <s v="General Business"/>
        <s v="Health"/>
        <s v="Energy"/>
        <s v="Banking, finance"/>
        <s v="Insurance"/>
        <s v="Transportation Defense"/>
        <s v="Advertising, media, entertainment"/>
        <s v="Communications, IT"/>
        <s v="Professional"/>
        <s v="Labor Unions"/>
        <s v="Public Interest Groups"/>
        <s v="Sales, Service"/>
        <s v="Manufacturing"/>
        <s v="Construction"/>
        <s v="Food and Beverage"/>
        <s v="Education, Arts and Sciences"/>
        <s v="Think Tank"/>
        <s v="Legal"/>
        <s v="Real Estate"/>
        <s v="Agriculture, Livestock"/>
        <s v="Government"/>
        <s v="Natural Resources"/>
        <s v="Agriculture, food, natural resources"/>
        <m/>
      </sharedItems>
    </cacheField>
    <cacheField name="Alt Category for NJ" numFmtId="0">
      <sharedItems containsBlank="1" count="5">
        <m/>
        <s v="Advertising, media, entertainment"/>
        <s v="Manufacturing"/>
        <s v="Legal"/>
        <s v="Sales, service"/>
      </sharedItems>
    </cacheField>
    <cacheField name="triple check" numFmtId="0">
      <sharedItems containsBlank="1" count="2">
        <m/>
        <s v="Checked"/>
      </sharedItems>
    </cacheField>
    <cacheField name="BASE" numFmtId="0">
      <sharedItems containsString="0" containsBlank="1" containsNumber="1" minValue="-0.20541022646150045" maxValue="0.64157640530551097"/>
    </cacheField>
    <cacheField name="BB" numFmtId="0">
      <sharedItems containsString="0" containsBlank="1" containsNumber="1" minValue="-0.39954620542907027" maxValue="1.0760560218170774"/>
    </cacheField>
    <cacheField name="BB+O" numFmtId="0">
      <sharedItems containsString="0" containsBlank="1" containsNumber="1" minValue="-0.82592229212053159" maxValue="2.4753911029883398"/>
    </cacheField>
    <cacheField name="MORE CEOS?" numFmtId="0">
      <sharedItems containsBlank="1" count="5">
        <s v="No"/>
        <s v="2nd"/>
        <s v="Yes"/>
        <m/>
        <s v="3nd"/>
      </sharedItems>
    </cacheField>
    <cacheField name="Tax Year Ending" numFmtId="0">
      <sharedItems containsDate="1" containsBlank="1" containsMixedTypes="1" minDate="2011-12-31T00:00:00" maxDate="2013-06-30T00:00:00" count="17">
        <d v="2013-03-31T00:00:00"/>
        <d v="2012-12-31T00:00:00"/>
        <d v="2012-08-31T00:00:00"/>
        <d v="2012-10-31T00:00:00"/>
        <s v="2/29/2013"/>
        <d v="2013-06-30T00:00:00"/>
        <d v="2012-09-30T00:00:00"/>
        <d v="2012-06-30T00:00:00"/>
        <d v="2012-07-31T00:00:00"/>
        <d v="2013-02-28T00:00:00"/>
        <d v="2012-05-31T00:00:00"/>
        <d v="2012-11-30T00:00:00"/>
        <d v="2011-12-31T00:00:00"/>
        <d v="2013-01-31T00:00:00"/>
        <d v="2012-04-30T00:00:00"/>
        <d v="2012-03-31T00:00:00"/>
        <m/>
      </sharedItems>
    </cacheField>
    <cacheField name="REVENUE" numFmtId="0">
      <sharedItems containsString="0" containsBlank="1" containsNumber="1" containsInteger="1" minValue="10030363" maxValue="3154538043"/>
    </cacheField>
    <cacheField name="NAME" numFmtId="0">
      <sharedItems containsBlank="1"/>
    </cacheField>
    <cacheField name="GENDER2" numFmtId="0">
      <sharedItems containsBlank="1" count="3">
        <s v="male"/>
        <s v="female"/>
        <m/>
      </sharedItems>
    </cacheField>
    <cacheField name="FORMER?" numFmtId="0">
      <sharedItems containsBlank="1" count="3">
        <s v="current"/>
        <s v="former"/>
        <m/>
      </sharedItems>
    </cacheField>
    <cacheField name="TITLE" numFmtId="0">
      <sharedItems containsBlank="1"/>
    </cacheField>
    <cacheField name="BASE2" numFmtId="173">
      <sharedItems containsString="0" containsBlank="1" containsNumber="1" containsInteger="1" minValue="17115" maxValue="3500000"/>
    </cacheField>
    <cacheField name="BONUS" numFmtId="173">
      <sharedItems containsString="0" containsBlank="1" containsNumber="1" containsInteger="1" minValue="100" maxValue="40364000"/>
    </cacheField>
    <cacheField name="BASE+BONUS" numFmtId="173">
      <sharedItems containsString="0" containsBlank="1" containsNumber="1" containsInteger="1" minValue="0" maxValue="43864000"/>
    </cacheField>
    <cacheField name="OTHER" numFmtId="173">
      <sharedItems containsString="0" containsBlank="1" containsNumber="1" containsInteger="1" minValue="-36313" maxValue="3048586"/>
    </cacheField>
    <cacheField name="EARNINGS (BASE+BONUS+OTHER)" numFmtId="173">
      <sharedItems containsString="0" containsBlank="1" containsNumber="1" containsInteger="1" minValue="17115" maxValue="44107000"/>
    </cacheField>
    <cacheField name="DEFERRED" numFmtId="173">
      <sharedItems containsString="0" containsBlank="1" containsNumber="1" containsInteger="1" minValue="-130922" maxValue="1565062"/>
    </cacheField>
    <cacheField name="NONTAX" numFmtId="173">
      <sharedItems containsString="0" containsBlank="1" containsNumber="1" containsInteger="1" minValue="0" maxValue="221211"/>
    </cacheField>
    <cacheField name="TOTAL" numFmtId="173">
      <sharedItems containsString="0" containsBlank="1" containsNumber="1" containsInteger="1" minValue="27935" maxValue="44183000"/>
    </cacheField>
    <cacheField name="FULL YEAR?" numFmtId="0">
      <sharedItems containsBlank="1" count="3">
        <s v="Full year"/>
        <s v="partial year"/>
        <m/>
      </sharedItems>
    </cacheField>
    <cacheField name="FOOTNOTES" numFmtId="0">
      <sharedItems containsBlank="1"/>
    </cacheField>
    <cacheField name="Tranche" numFmtId="0">
      <sharedItems containsBlank="1" count="6">
        <s v="5 100_more"/>
        <s v="3 30_50"/>
        <s v="4 50_100"/>
        <s v="2 20_30"/>
        <s v="1 under 20"/>
        <m/>
      </sharedItems>
    </cacheField>
    <cacheField name="TOP50" numFmtId="0">
      <sharedItems containsBlank="1" count="2">
        <s v="top50"/>
        <m/>
      </sharedItems>
    </cacheField>
    <cacheField name="TOP100" numFmtId="0">
      <sharedItems containsBlank="1" count="2">
        <s v="TOP100"/>
        <m/>
      </sharedItems>
    </cacheField>
    <cacheField name="1 million" numFmtId="0">
      <sharedItems containsBlank="1" count="2">
        <s v="million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eter Bell" refreshedDate="41733.418402777781" refreshedVersion="3" recordCount="644">
  <cacheSource type="worksheet">
    <worksheetSource ref="A1:AK645" sheet="data"/>
  </cacheSource>
  <cacheFields count="37">
    <cacheField name="COUNT" numFmtId="0">
      <sharedItems containsSemiMixedTypes="0" containsString="0" containsNumber="1" containsInteger="1" minValue="1" maxValue="644"/>
    </cacheField>
    <cacheField name="EIN" numFmtId="2">
      <sharedItems/>
    </cacheField>
    <cacheField name="Organization" numFmtId="49">
      <sharedItems/>
    </cacheField>
    <cacheField name="Current CEO Name" numFmtId="0">
      <sharedItems containsBlank="1"/>
    </cacheField>
    <cacheField name="GENDER" numFmtId="0">
      <sharedItems containsBlank="1" count="4">
        <s v="male"/>
        <s v="female"/>
        <m/>
        <s v="female and male, co ceos"/>
      </sharedItems>
    </cacheField>
    <cacheField name="Hired" numFmtId="0">
      <sharedItems containsDate="1" containsString="0" containsBlank="1" minDate="1977-01-01T00:00:00" maxDate="2014-07-01T00:00:00"/>
    </cacheField>
    <cacheField name="Zip" numFmtId="170">
      <sharedItems containsSemiMixedTypes="0" containsString="0" containsNumber="1" containsInteger="1" minValue="2169" maxValue="95134"/>
    </cacheField>
    <cacheField name="CU Category" numFmtId="49">
      <sharedItems count="5">
        <s v="Trade Assn"/>
        <s v="Prof Assn"/>
        <s v="Union"/>
        <s v="Nonprofit"/>
        <s v="Think Tank"/>
      </sharedItems>
    </cacheField>
    <cacheField name="CEO Update Sector" numFmtId="49">
      <sharedItems count="16">
        <s v="Recreation, Sports, Leisure, Athletics"/>
        <s v="General Business and Support "/>
        <s v="Health"/>
        <s v="Energy, utilities, telecom"/>
        <s v="Banking, finance"/>
        <s v="Insurance, legal"/>
        <s v="Manufacturing, Transportation, Defense"/>
        <s v="Advertising, media, entertainment"/>
        <s v="Labor Unions"/>
        <s v="Public Interest Groups"/>
        <s v="Sales/Service/Retail"/>
        <s v="Construction, real estate"/>
        <s v="Agriculture, food, natural resources"/>
        <s v="Education/Arts &amp; Science/Government"/>
        <s v="Think Tank"/>
        <s v="Labor Union"/>
      </sharedItems>
    </cacheField>
    <cacheField name="NJ Sector" numFmtId="49">
      <sharedItems count="24">
        <s v="Sports"/>
        <s v="General Business"/>
        <s v="Health"/>
        <s v="Energy"/>
        <s v="Banking, finance"/>
        <s v="Insurance"/>
        <s v="Transportation Defense"/>
        <s v="Advertising, media, entertainment"/>
        <s v="Communications, IT"/>
        <s v="Professional"/>
        <s v="Labor Unions"/>
        <s v="Public Interest Groups"/>
        <s v="Sales, Service"/>
        <s v="Manufacturing"/>
        <s v="Construction"/>
        <s v="Food and Beverage"/>
        <s v="Education, Arts and Sciences"/>
        <s v="Think Tank"/>
        <s v="Legal"/>
        <s v="Real Estate"/>
        <s v="Agriculture, Livestock"/>
        <s v="Government"/>
        <s v="Natural Resources"/>
        <s v="Agriculture, food, natural resources"/>
      </sharedItems>
    </cacheField>
    <cacheField name="Alt Category for NJ" numFmtId="49">
      <sharedItems containsBlank="1" count="5">
        <m/>
        <s v="Advertising, media, entertainment"/>
        <s v="Manufacturing"/>
        <s v="Legal"/>
        <s v="Sales, service"/>
      </sharedItems>
    </cacheField>
    <cacheField name="triple check" numFmtId="49">
      <sharedItems containsBlank="1" count="2">
        <m/>
        <s v="Checked"/>
      </sharedItems>
    </cacheField>
    <cacheField name="BASE" numFmtId="171">
      <sharedItems containsString="0" containsBlank="1" containsNumber="1" minValue="-0.20541022646150045" maxValue="0.64157640530551097"/>
    </cacheField>
    <cacheField name="BB" numFmtId="171">
      <sharedItems containsString="0" containsBlank="1" containsNumber="1" minValue="-0.39954620542907027" maxValue="1.0760560218170774"/>
    </cacheField>
    <cacheField name="BB+O" numFmtId="171">
      <sharedItems containsString="0" containsBlank="1" containsNumber="1" minValue="-0.82592229212053159" maxValue="2.4753911029883398"/>
    </cacheField>
    <cacheField name="MORE CEOS?" numFmtId="0">
      <sharedItems containsBlank="1" count="5">
        <s v="No"/>
        <s v="2nd"/>
        <s v="Yes"/>
        <m/>
        <s v="3nd"/>
      </sharedItems>
    </cacheField>
    <cacheField name="Tax Year Ending" numFmtId="172">
      <sharedItems containsDate="1" containsMixedTypes="1" minDate="2011-12-31T00:00:00" maxDate="2013-06-30T00:00:00" count="16">
        <d v="2013-03-31T00:00:00"/>
        <d v="2012-12-31T00:00:00"/>
        <d v="2012-08-31T00:00:00"/>
        <d v="2012-10-31T00:00:00"/>
        <s v="2/29/2013"/>
        <d v="2013-06-30T00:00:00"/>
        <d v="2012-09-30T00:00:00"/>
        <d v="2012-06-30T00:00:00"/>
        <d v="2012-07-31T00:00:00"/>
        <d v="2013-02-28T00:00:00"/>
        <d v="2012-05-31T00:00:00"/>
        <d v="2012-11-30T00:00:00"/>
        <d v="2011-12-31T00:00:00"/>
        <d v="2013-01-31T00:00:00"/>
        <d v="2012-04-30T00:00:00"/>
        <d v="2012-03-31T00:00:00"/>
      </sharedItems>
    </cacheField>
    <cacheField name="REVENUE" numFmtId="0">
      <sharedItems containsSemiMixedTypes="0" containsString="0" containsNumber="1" containsInteger="1" minValue="10030363" maxValue="3154538043"/>
    </cacheField>
    <cacheField name="NAME" numFmtId="0">
      <sharedItems/>
    </cacheField>
    <cacheField name="GENDER2" numFmtId="0">
      <sharedItems count="2">
        <s v="male"/>
        <s v="female"/>
      </sharedItems>
    </cacheField>
    <cacheField name="FORMER?" numFmtId="49">
      <sharedItems containsBlank="1" count="3">
        <s v="current"/>
        <s v="former"/>
        <m/>
      </sharedItems>
    </cacheField>
    <cacheField name="TITLE" numFmtId="0">
      <sharedItems containsBlank="1"/>
    </cacheField>
    <cacheField name="BASE2" numFmtId="173">
      <sharedItems containsString="0" containsBlank="1" containsNumber="1" containsInteger="1" minValue="17115" maxValue="3500000"/>
    </cacheField>
    <cacheField name="BONUS" numFmtId="173">
      <sharedItems containsString="0" containsBlank="1" containsNumber="1" containsInteger="1" minValue="100" maxValue="40364000"/>
    </cacheField>
    <cacheField name="BASE+BONUS" numFmtId="173">
      <sharedItems containsString="0" containsBlank="1" containsNumber="1" containsInteger="1" minValue="0" maxValue="43864000"/>
    </cacheField>
    <cacheField name="OTHER" numFmtId="173">
      <sharedItems containsString="0" containsBlank="1" containsNumber="1" containsInteger="1" minValue="-36313" maxValue="3048586"/>
    </cacheField>
    <cacheField name="EARNINGS (BASE+BONUS+OTHER)" numFmtId="173">
      <sharedItems containsSemiMixedTypes="0" containsString="0" containsNumber="1" containsInteger="1" minValue="17115" maxValue="44107000"/>
    </cacheField>
    <cacheField name="DEFERRED" numFmtId="173">
      <sharedItems containsString="0" containsBlank="1" containsNumber="1" containsInteger="1" minValue="-130922" maxValue="1565062"/>
    </cacheField>
    <cacheField name="NONTAX" numFmtId="173">
      <sharedItems containsString="0" containsBlank="1" containsNumber="1" containsInteger="1" minValue="0" maxValue="221211"/>
    </cacheField>
    <cacheField name="TOTAL" numFmtId="173">
      <sharedItems containsSemiMixedTypes="0" containsString="0" containsNumber="1" containsInteger="1" minValue="27935" maxValue="44183000"/>
    </cacheField>
    <cacheField name="FULL YEAR?" numFmtId="49">
      <sharedItems count="2">
        <s v="Full year"/>
        <s v="partial year"/>
      </sharedItems>
    </cacheField>
    <cacheField name="FOOTNOTES" numFmtId="0">
      <sharedItems containsBlank="1"/>
    </cacheField>
    <cacheField name="Tranche" numFmtId="0">
      <sharedItems count="5">
        <s v="5 100_more"/>
        <s v="3 30_50"/>
        <s v="4 50_100"/>
        <s v="2 20_30"/>
        <s v="1 under 20"/>
      </sharedItems>
    </cacheField>
    <cacheField name="TOP50" numFmtId="0">
      <sharedItems containsBlank="1" count="2">
        <s v="top50"/>
        <m/>
      </sharedItems>
    </cacheField>
    <cacheField name="TOP100" numFmtId="0">
      <sharedItems containsBlank="1" count="2">
        <s v="TOP100"/>
        <m/>
      </sharedItems>
    </cacheField>
    <cacheField name="1 million" numFmtId="0">
      <sharedItems containsBlank="1" count="2">
        <s v="million"/>
        <m/>
      </sharedItems>
    </cacheField>
    <cacheField name="above_below_median" numFmtId="0">
      <sharedItems count="2">
        <s v="Above"/>
        <s v="Below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eter Bell" refreshedDate="41733.403553240743" refreshedVersion="3" recordCount="647">
  <cacheSource type="worksheet">
    <worksheetSource ref="A1:AK1048576" sheet="data"/>
  </cacheSource>
  <cacheFields count="37">
    <cacheField name="COUNT" numFmtId="0">
      <sharedItems containsString="0" containsBlank="1" containsNumber="1" containsInteger="1" minValue="1" maxValue="644"/>
    </cacheField>
    <cacheField name="EIN" numFmtId="2">
      <sharedItems containsBlank="1"/>
    </cacheField>
    <cacheField name="Organization" numFmtId="0">
      <sharedItems containsBlank="1"/>
    </cacheField>
    <cacheField name="Current CEO Name" numFmtId="0">
      <sharedItems containsBlank="1"/>
    </cacheField>
    <cacheField name="GENDER" numFmtId="0">
      <sharedItems containsBlank="1" count="4">
        <s v="male"/>
        <s v="female"/>
        <m/>
        <s v="female and male, co ceos"/>
      </sharedItems>
    </cacheField>
    <cacheField name="Hired" numFmtId="0">
      <sharedItems containsDate="1" containsString="0" containsBlank="1" minDate="1977-01-01T00:00:00" maxDate="2014-07-01T00:00:00"/>
    </cacheField>
    <cacheField name="Zip" numFmtId="0">
      <sharedItems containsString="0" containsBlank="1" containsNumber="1" containsInteger="1" minValue="2169" maxValue="95134"/>
    </cacheField>
    <cacheField name="CU Category" numFmtId="0">
      <sharedItems containsBlank="1" count="6">
        <s v="Trade Assn"/>
        <s v="Prof Assn"/>
        <s v="Union"/>
        <s v="Nonprofit"/>
        <s v="Think Tank"/>
        <m/>
      </sharedItems>
    </cacheField>
    <cacheField name="CEO Update Sector" numFmtId="0">
      <sharedItems containsBlank="1" count="17">
        <s v="Recreation, Sports, Leisure, Athletics"/>
        <s v="General Business and Support "/>
        <s v="Health"/>
        <s v="Energy, utilities, telecom"/>
        <s v="Banking, finance"/>
        <s v="Insurance, legal"/>
        <s v="Manufacturing, Transportation, Defense"/>
        <s v="Advertising, media, entertainment"/>
        <s v="Labor Unions"/>
        <s v="Public Interest Groups"/>
        <s v="Sales/Service/Retail"/>
        <s v="Construction, real estate"/>
        <s v="Agriculture, food, natural resources"/>
        <s v="Education/Arts &amp; Science/Government"/>
        <s v="Think Tank"/>
        <s v="Labor Union"/>
        <m/>
      </sharedItems>
    </cacheField>
    <cacheField name="NJ Sector" numFmtId="0">
      <sharedItems containsBlank="1" count="25">
        <s v="Sports"/>
        <s v="General Business"/>
        <s v="Health"/>
        <s v="Energy"/>
        <s v="Banking, finance"/>
        <s v="Insurance"/>
        <s v="Transportation Defense"/>
        <s v="Advertising, media, entertainment"/>
        <s v="Communications, IT"/>
        <s v="Professional"/>
        <s v="Labor Unions"/>
        <s v="Public Interest Groups"/>
        <s v="Sales, Service"/>
        <s v="Manufacturing"/>
        <s v="Construction"/>
        <s v="Food and Beverage"/>
        <s v="Education, Arts and Sciences"/>
        <s v="Think Tank"/>
        <s v="Legal"/>
        <s v="Real Estate"/>
        <s v="Agriculture, Livestock"/>
        <s v="Government"/>
        <s v="Natural Resources"/>
        <s v="Agriculture, food, natural resources"/>
        <m/>
      </sharedItems>
    </cacheField>
    <cacheField name="Alt Category for NJ" numFmtId="0">
      <sharedItems containsBlank="1" count="5">
        <m/>
        <s v="Advertising, media, entertainment"/>
        <s v="Manufacturing"/>
        <s v="Legal"/>
        <s v="Sales, service"/>
      </sharedItems>
    </cacheField>
    <cacheField name="triple check" numFmtId="0">
      <sharedItems containsBlank="1" count="2">
        <m/>
        <s v="Checked"/>
      </sharedItems>
    </cacheField>
    <cacheField name="BASE" numFmtId="0">
      <sharedItems containsString="0" containsBlank="1" containsNumber="1" minValue="-0.20541022646150045" maxValue="0.64157640530551097"/>
    </cacheField>
    <cacheField name="BB" numFmtId="0">
      <sharedItems containsString="0" containsBlank="1" containsNumber="1" minValue="-0.39954620542907027" maxValue="1.0760560218170774"/>
    </cacheField>
    <cacheField name="BB+O" numFmtId="0">
      <sharedItems containsString="0" containsBlank="1" containsNumber="1" minValue="-0.82592229212053159" maxValue="2.4753911029883398"/>
    </cacheField>
    <cacheField name="MORE CEOS?" numFmtId="0">
      <sharedItems containsBlank="1" count="5">
        <s v="No"/>
        <s v="2nd"/>
        <s v="Yes"/>
        <m/>
        <s v="3nd"/>
      </sharedItems>
    </cacheField>
    <cacheField name="Tax Year Ending" numFmtId="0">
      <sharedItems containsDate="1" containsBlank="1" containsMixedTypes="1" minDate="2011-12-31T00:00:00" maxDate="2013-06-30T00:00:00" count="17">
        <d v="2013-03-31T00:00:00"/>
        <d v="2012-12-31T00:00:00"/>
        <d v="2012-08-31T00:00:00"/>
        <d v="2012-10-31T00:00:00"/>
        <s v="2/29/2013"/>
        <d v="2013-06-30T00:00:00"/>
        <d v="2012-09-30T00:00:00"/>
        <d v="2012-06-30T00:00:00"/>
        <d v="2012-07-31T00:00:00"/>
        <d v="2013-02-28T00:00:00"/>
        <d v="2012-05-31T00:00:00"/>
        <d v="2012-11-30T00:00:00"/>
        <d v="2011-12-31T00:00:00"/>
        <d v="2013-01-31T00:00:00"/>
        <d v="2012-04-30T00:00:00"/>
        <d v="2012-03-31T00:00:00"/>
        <m/>
      </sharedItems>
    </cacheField>
    <cacheField name="REVENUE" numFmtId="0">
      <sharedItems containsString="0" containsBlank="1" containsNumber="1" containsInteger="1" minValue="10030363" maxValue="3154538043"/>
    </cacheField>
    <cacheField name="NAME" numFmtId="0">
      <sharedItems containsBlank="1"/>
    </cacheField>
    <cacheField name="GENDER2" numFmtId="0">
      <sharedItems containsBlank="1" count="3">
        <s v="male"/>
        <s v="female"/>
        <m/>
      </sharedItems>
    </cacheField>
    <cacheField name="FORMER?" numFmtId="0">
      <sharedItems containsBlank="1" count="3">
        <s v="current"/>
        <s v="former"/>
        <m/>
      </sharedItems>
    </cacheField>
    <cacheField name="TITLE" numFmtId="0">
      <sharedItems containsBlank="1"/>
    </cacheField>
    <cacheField name="BASE2" numFmtId="173">
      <sharedItems containsString="0" containsBlank="1" containsNumber="1" containsInteger="1" minValue="17115" maxValue="3500000"/>
    </cacheField>
    <cacheField name="BONUS" numFmtId="173">
      <sharedItems containsString="0" containsBlank="1" containsNumber="1" containsInteger="1" minValue="100" maxValue="40364000"/>
    </cacheField>
    <cacheField name="BASE+BONUS" numFmtId="173">
      <sharedItems containsString="0" containsBlank="1" containsNumber="1" containsInteger="1" minValue="0" maxValue="43864000"/>
    </cacheField>
    <cacheField name="OTHER" numFmtId="173">
      <sharedItems containsString="0" containsBlank="1" containsNumber="1" containsInteger="1" minValue="-36313" maxValue="3048586"/>
    </cacheField>
    <cacheField name="EARNINGS (BASE+BONUS+OTHER)" numFmtId="173">
      <sharedItems containsString="0" containsBlank="1" containsNumber="1" containsInteger="1" minValue="17115" maxValue="44107000"/>
    </cacheField>
    <cacheField name="DEFERRED" numFmtId="173">
      <sharedItems containsString="0" containsBlank="1" containsNumber="1" containsInteger="1" minValue="-130922" maxValue="1565062"/>
    </cacheField>
    <cacheField name="NONTAX" numFmtId="173">
      <sharedItems containsString="0" containsBlank="1" containsNumber="1" containsInteger="1" minValue="0" maxValue="221211"/>
    </cacheField>
    <cacheField name="TOTAL" numFmtId="173">
      <sharedItems containsString="0" containsBlank="1" containsNumber="1" containsInteger="1" minValue="27935" maxValue="44183000"/>
    </cacheField>
    <cacheField name="FULL YEAR?" numFmtId="0">
      <sharedItems containsBlank="1" count="3">
        <s v="Full year"/>
        <s v="partial year"/>
        <m/>
      </sharedItems>
    </cacheField>
    <cacheField name="FOOTNOTES" numFmtId="0">
      <sharedItems containsBlank="1"/>
    </cacheField>
    <cacheField name="Tranche" numFmtId="0">
      <sharedItems containsBlank="1" count="6">
        <s v="5 100_more"/>
        <s v="3 30_50"/>
        <s v="4 50_100"/>
        <s v="2 20_30"/>
        <s v="1 under 20"/>
        <m/>
      </sharedItems>
    </cacheField>
    <cacheField name="TOP50" numFmtId="0">
      <sharedItems containsBlank="1" count="2">
        <s v="top50"/>
        <m/>
      </sharedItems>
    </cacheField>
    <cacheField name="TOP100" numFmtId="0">
      <sharedItems containsBlank="1" count="2">
        <s v="TOP100"/>
        <m/>
      </sharedItems>
    </cacheField>
    <cacheField name="1 million" numFmtId="0">
      <sharedItems containsBlank="1" count="2">
        <s v="million"/>
        <m/>
      </sharedItems>
    </cacheField>
    <cacheField name="above_below_median" numFmtId="0">
      <sharedItems containsBlank="1" count="3">
        <s v="Above"/>
        <s v="Below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7">
  <r>
    <x v="0"/>
    <s v="Roger Goodell"/>
    <x v="0"/>
    <d v="2006-09-01T00:00:00"/>
    <n v="10017"/>
    <x v="0"/>
    <x v="0"/>
    <x v="0"/>
    <x v="0"/>
    <x v="0"/>
    <n v="0.12287455887070901"/>
    <n v="0.72516321875245815"/>
    <n v="0.49926917978177371"/>
    <x v="0"/>
    <x v="0"/>
    <n v="326882787"/>
    <s v="Roger Goodell"/>
    <x v="0"/>
    <x v="0"/>
    <s v="Commissioner"/>
    <n v="3500000"/>
    <n v="40364000"/>
    <n v="43864000"/>
    <n v="243000"/>
    <n v="44107000"/>
    <n v="38000"/>
    <n v="38000"/>
    <n v="44183000"/>
    <x v="0"/>
  </r>
  <r>
    <x v="1"/>
    <s v="Thomas J. Donohue"/>
    <x v="0"/>
    <d v="1997-01-01T00:00:00"/>
    <n v="20062"/>
    <x v="0"/>
    <x v="1"/>
    <x v="1"/>
    <x v="0"/>
    <x v="0"/>
    <n v="-1.3785048058052687E-3"/>
    <n v="0.1037607242475492"/>
    <n v="0.10896639141385327"/>
    <x v="0"/>
    <x v="1"/>
    <n v="188374764"/>
    <s v="Thomas J. Donohue"/>
    <x v="0"/>
    <x v="0"/>
    <s v="CEO &amp; President"/>
    <n v="1053312"/>
    <n v="4250000"/>
    <n v="5303312"/>
    <n v="149000"/>
    <n v="5452312"/>
    <n v="15100"/>
    <n v="15285"/>
    <n v="5482697"/>
    <x v="0"/>
  </r>
  <r>
    <x v="2"/>
    <s v="Steve Anderson"/>
    <x v="0"/>
    <d v="2007-02-23T00:00:00"/>
    <n v="22209"/>
    <x v="0"/>
    <x v="2"/>
    <x v="2"/>
    <x v="0"/>
    <x v="0"/>
    <n v="2.9905390014116229E-2"/>
    <n v="2.9932684706069471E-2"/>
    <n v="1.9529827920544662"/>
    <x v="0"/>
    <x v="1"/>
    <n v="36416824"/>
    <s v="Steve Anderson"/>
    <x v="0"/>
    <x v="0"/>
    <s v="CEO"/>
    <n v="1087818"/>
    <n v="453364"/>
    <n v="1541182"/>
    <n v="3048586"/>
    <n v="4589768"/>
    <n v="616371"/>
    <n v="54467"/>
    <n v="5260606"/>
    <x v="0"/>
  </r>
  <r>
    <x v="3"/>
    <s v="Thomas R. Kuhn"/>
    <x v="0"/>
    <d v="1990-01-01T00:00:00"/>
    <n v="20004"/>
    <x v="0"/>
    <x v="3"/>
    <x v="3"/>
    <x v="0"/>
    <x v="0"/>
    <n v="3.5203990345467229E-2"/>
    <n v="3.3218633475992132E-2"/>
    <n v="-0.4056663668628232"/>
    <x v="0"/>
    <x v="1"/>
    <n v="85368962"/>
    <s v="Thomas R. Kuhn"/>
    <x v="0"/>
    <x v="0"/>
    <s v="President"/>
    <n v="850506"/>
    <n v="664643"/>
    <n v="1515149"/>
    <n v="2488655"/>
    <n v="4003804"/>
    <n v="53596"/>
    <n v="26418"/>
    <n v="4083818"/>
    <x v="0"/>
  </r>
  <r>
    <x v="4"/>
    <s v="Tim Adams"/>
    <x v="0"/>
    <d v="2013-01-01T00:00:00"/>
    <n v="20005"/>
    <x v="0"/>
    <x v="4"/>
    <x v="4"/>
    <x v="0"/>
    <x v="1"/>
    <n v="0.34614101278803694"/>
    <n v="0.13084742918803827"/>
    <n v="5.8485616837548632E-4"/>
    <x v="0"/>
    <x v="1"/>
    <n v="33667070"/>
    <s v="Charles H. Dallara"/>
    <x v="0"/>
    <x v="1"/>
    <s v="Managing Director"/>
    <n v="1758989"/>
    <n v="2150000"/>
    <n v="3908989"/>
    <n v="24191"/>
    <n v="3933180"/>
    <n v="25000"/>
    <n v="18619"/>
    <n v="3976799"/>
    <x v="0"/>
  </r>
  <r>
    <x v="5"/>
    <s v="Scott Serota"/>
    <x v="0"/>
    <d v="2000-06-01T00:00:00"/>
    <n v="60601"/>
    <x v="0"/>
    <x v="5"/>
    <x v="5"/>
    <x v="0"/>
    <x v="0"/>
    <n v="3.31535301549492E-2"/>
    <n v="-0.15966515405573525"/>
    <n v="-6.6062348062553219E-2"/>
    <x v="0"/>
    <x v="1"/>
    <n v="402665404"/>
    <s v="Scott Serota"/>
    <x v="0"/>
    <x v="0"/>
    <s v="CEO &amp; President"/>
    <n v="955947"/>
    <n v="1937741"/>
    <n v="2893688"/>
    <n v="1012255"/>
    <n v="3905943"/>
    <n v="1275518"/>
    <n v="26223"/>
    <n v="5207684"/>
    <x v="0"/>
  </r>
  <r>
    <x v="6"/>
    <s v="Nicholas E. Calio"/>
    <x v="0"/>
    <d v="2011-01-01T00:00:00"/>
    <n v="20004"/>
    <x v="0"/>
    <x v="6"/>
    <x v="6"/>
    <x v="0"/>
    <x v="0"/>
    <n v="-2.4932104536752592E-4"/>
    <n v="-7.3353876785135354E-5"/>
    <n v="4.5876557364134488E-3"/>
    <x v="0"/>
    <x v="1"/>
    <n v="32477585"/>
    <s v="Nicholas E. Calio"/>
    <x v="0"/>
    <x v="0"/>
    <s v="President/CEO"/>
    <n v="898216"/>
    <n v="2155250"/>
    <n v="3053466"/>
    <n v="542562"/>
    <n v="3596028"/>
    <n v="12500"/>
    <n v="19022"/>
    <n v="3627550"/>
    <x v="0"/>
  </r>
  <r>
    <x v="7"/>
    <s v="Jack Gerard"/>
    <x v="0"/>
    <d v="2008-11-01T00:00:00"/>
    <n v="20005"/>
    <x v="0"/>
    <x v="3"/>
    <x v="3"/>
    <x v="0"/>
    <x v="0"/>
    <n v="6.051640233579262E-2"/>
    <n v="-1.7465773702681667E-2"/>
    <n v="-9.9023149266795202E-3"/>
    <x v="0"/>
    <x v="1"/>
    <n v="237908312"/>
    <s v="Jack Gerard"/>
    <x v="0"/>
    <x v="0"/>
    <s v="President/CEO"/>
    <n v="2434864"/>
    <n v="1000000"/>
    <n v="3434864"/>
    <n v="146452"/>
    <n v="3581316"/>
    <n v="1565062"/>
    <n v="38967"/>
    <n v="5185345"/>
    <x v="0"/>
  </r>
  <r>
    <x v="8"/>
    <s v="Chris Dodd"/>
    <x v="0"/>
    <d v="2011-03-17T00:00:00"/>
    <n v="20005"/>
    <x v="0"/>
    <x v="7"/>
    <x v="7"/>
    <x v="0"/>
    <x v="0"/>
    <m/>
    <m/>
    <m/>
    <x v="0"/>
    <x v="1"/>
    <n v="68122250"/>
    <s v="Chris Dodd"/>
    <x v="0"/>
    <x v="0"/>
    <s v="Chairman and CEO"/>
    <n v="2992600"/>
    <n v="250000"/>
    <n v="3242600"/>
    <n v="41930"/>
    <n v="3284530"/>
    <n v="13750"/>
    <n v="19585"/>
    <n v="3317865"/>
    <x v="0"/>
  </r>
  <r>
    <x v="9"/>
    <s v="Michael K. Powell"/>
    <x v="0"/>
    <d v="2011-04-25T00:00:00"/>
    <n v="20001"/>
    <x v="0"/>
    <x v="3"/>
    <x v="8"/>
    <x v="0"/>
    <x v="0"/>
    <m/>
    <m/>
    <m/>
    <x v="0"/>
    <x v="1"/>
    <n v="69427688"/>
    <s v="Michael K. Powell"/>
    <x v="0"/>
    <x v="0"/>
    <s v="President &amp; CEO"/>
    <n v="2547904"/>
    <n v="400000"/>
    <n v="2947904"/>
    <n v="56618"/>
    <n v="3004522"/>
    <n v="280245"/>
    <n v="28031"/>
    <n v="3312798"/>
    <x v="0"/>
  </r>
  <r>
    <x v="10"/>
    <s v="John H. Graham IV"/>
    <x v="0"/>
    <d v="2003-08-01T00:00:00"/>
    <n v="20005"/>
    <x v="1"/>
    <x v="1"/>
    <x v="9"/>
    <x v="0"/>
    <x v="0"/>
    <n v="4.4410144327313605E-2"/>
    <n v="4.7152523061293791E-2"/>
    <n v="2.4753911029883398"/>
    <x v="0"/>
    <x v="2"/>
    <n v="28416586"/>
    <s v="John H. Graham IV"/>
    <x v="0"/>
    <x v="0"/>
    <s v="President/CEO"/>
    <n v="600187"/>
    <n v="146083"/>
    <n v="746270"/>
    <n v="2130836"/>
    <n v="2877106"/>
    <n v="21392"/>
    <n v="49900"/>
    <n v="2948398"/>
    <x v="0"/>
  </r>
  <r>
    <x v="11"/>
    <s v="Kenneth Bentsen"/>
    <x v="0"/>
    <d v="2013-12-12T00:00:00"/>
    <n v="10271"/>
    <x v="0"/>
    <x v="4"/>
    <x v="4"/>
    <x v="0"/>
    <x v="0"/>
    <n v="0"/>
    <n v="-3.393884762679214E-2"/>
    <n v="-3.393884762679214E-2"/>
    <x v="0"/>
    <x v="3"/>
    <n v="60883284"/>
    <s v="Timothy Ryan, Jr."/>
    <x v="0"/>
    <x v="1"/>
    <s v="President &amp; CEO"/>
    <n v="2510476"/>
    <n v="336000"/>
    <n v="2846476"/>
    <m/>
    <n v="2846476"/>
    <n v="29400"/>
    <n v="11390"/>
    <n v="2887266"/>
    <x v="0"/>
  </r>
  <r>
    <x v="12"/>
    <s v="DeMaurice Smith"/>
    <x v="0"/>
    <d v="2009-03-05T00:00:00"/>
    <n v="20036"/>
    <x v="2"/>
    <x v="8"/>
    <x v="10"/>
    <x v="0"/>
    <x v="1"/>
    <n v="0.45159642428206004"/>
    <m/>
    <n v="-0.1969111629391172"/>
    <x v="0"/>
    <x v="4"/>
    <n v="60544702"/>
    <s v="Demaurice Smith"/>
    <x v="0"/>
    <x v="0"/>
    <s v="Executive Director"/>
    <n v="2727885"/>
    <m/>
    <n v="2727885"/>
    <n v="10301"/>
    <n v="2738186"/>
    <n v="38250"/>
    <n v="41710"/>
    <n v="2818146"/>
    <x v="0"/>
  </r>
  <r>
    <x v="13"/>
    <s v="Harry Johns"/>
    <x v="0"/>
    <d v="2005-09-06T00:00:00"/>
    <n v="60601"/>
    <x v="3"/>
    <x v="9"/>
    <x v="11"/>
    <x v="0"/>
    <x v="0"/>
    <m/>
    <m/>
    <m/>
    <x v="0"/>
    <x v="5"/>
    <n v="119030729"/>
    <s v="Harry Johns"/>
    <x v="0"/>
    <x v="0"/>
    <s v="President &amp; CEO"/>
    <m/>
    <m/>
    <m/>
    <m/>
    <n v="2731016"/>
    <n v="57000"/>
    <n v="21658"/>
    <n v="2809674"/>
    <x v="0"/>
  </r>
  <r>
    <x v="14"/>
    <s v="Marvin S. Fertel"/>
    <x v="0"/>
    <d v="2009-02-11T00:00:00"/>
    <n v="20006"/>
    <x v="0"/>
    <x v="3"/>
    <x v="3"/>
    <x v="0"/>
    <x v="0"/>
    <n v="8.3131572129258202E-2"/>
    <n v="0.11381556237159728"/>
    <n v="0.13334366104451889"/>
    <x v="0"/>
    <x v="1"/>
    <n v="52434623"/>
    <s v="Marvin S. Fertel"/>
    <x v="0"/>
    <x v="0"/>
    <s v="Presdient &amp; CEO"/>
    <n v="969888"/>
    <n v="495000"/>
    <n v="1464888"/>
    <n v="1168827"/>
    <n v="2633715"/>
    <n v="-3945"/>
    <n v="17645"/>
    <n v="2647415"/>
    <x v="0"/>
  </r>
  <r>
    <x v="15"/>
    <s v="Richard G. Ketchum"/>
    <x v="0"/>
    <d v="2009-03-01T00:00:00"/>
    <n v="20006"/>
    <x v="0"/>
    <x v="4"/>
    <x v="4"/>
    <x v="0"/>
    <x v="0"/>
    <n v="-1.7328970814257517E-3"/>
    <n v="2.2158283414271177E-2"/>
    <n v="-0.17565627715738072"/>
    <x v="0"/>
    <x v="1"/>
    <n v="750425103"/>
    <s v="Richard G. Ketchum"/>
    <x v="0"/>
    <x v="0"/>
    <s v="CEO"/>
    <n v="978164"/>
    <n v="1250000"/>
    <n v="2228164"/>
    <n v="327290"/>
    <n v="2555454"/>
    <n v="47607"/>
    <n v="26644"/>
    <n v="2629705"/>
    <x v="0"/>
  </r>
  <r>
    <x v="16"/>
    <s v="Henry O. Armour"/>
    <x v="0"/>
    <d v="2004-09-30T00:00:00"/>
    <n v="22314"/>
    <x v="0"/>
    <x v="10"/>
    <x v="12"/>
    <x v="0"/>
    <x v="1"/>
    <n v="0.39711875152620368"/>
    <n v="0.39711875152620368"/>
    <n v="0.39711875152620368"/>
    <x v="0"/>
    <x v="1"/>
    <n v="28698307"/>
    <s v="Henry O. Armour"/>
    <x v="0"/>
    <x v="0"/>
    <s v="President and CEO"/>
    <n v="2494522"/>
    <m/>
    <n v="2494522"/>
    <m/>
    <n v="2494522"/>
    <n v="33000"/>
    <n v="28166"/>
    <n v="2555688"/>
    <x v="0"/>
  </r>
  <r>
    <x v="17"/>
    <s v="Richard Umbdenstock"/>
    <x v="0"/>
    <d v="2006-04-13T00:00:00"/>
    <n v="60606"/>
    <x v="0"/>
    <x v="2"/>
    <x v="2"/>
    <x v="0"/>
    <x v="0"/>
    <n v="2.3826220511731961E-2"/>
    <n v="2.3476230959828596E-2"/>
    <n v="-4.9560465889513225E-2"/>
    <x v="0"/>
    <x v="1"/>
    <n v="118032174"/>
    <s v="Richard Umbdenstock"/>
    <x v="0"/>
    <x v="0"/>
    <s v="CEO &amp; President"/>
    <n v="921246"/>
    <n v="92411"/>
    <n v="1013657"/>
    <n v="1441833"/>
    <n v="2455490"/>
    <n v="204495"/>
    <n v="202438"/>
    <n v="2862423"/>
    <x v="0"/>
  </r>
  <r>
    <x v="18"/>
    <s v="Calvin M. Dooley"/>
    <x v="0"/>
    <d v="2008-09-08T00:00:00"/>
    <n v="20002"/>
    <x v="0"/>
    <x v="6"/>
    <x v="13"/>
    <x v="0"/>
    <x v="1"/>
    <m/>
    <n v="4.5808287271071023E-2"/>
    <n v="4.4033185558687307E-2"/>
    <x v="0"/>
    <x v="1"/>
    <n v="111218582"/>
    <s v="Calvin M. Dooley"/>
    <x v="0"/>
    <x v="0"/>
    <s v="President/CEO"/>
    <n v="1393737"/>
    <n v="838089"/>
    <n v="2231826"/>
    <n v="126954"/>
    <n v="2358780"/>
    <n v="249094"/>
    <n v="35439"/>
    <n v="2643313"/>
    <x v="0"/>
  </r>
  <r>
    <x v="19"/>
    <s v="Jerry M. Howard"/>
    <x v="0"/>
    <d v="2001-01-01T00:00:00"/>
    <n v="20005"/>
    <x v="0"/>
    <x v="11"/>
    <x v="14"/>
    <x v="0"/>
    <x v="0"/>
    <n v="-1.6826679315025923E-2"/>
    <n v="0.80106602858641907"/>
    <n v="0.81352125979510026"/>
    <x v="0"/>
    <x v="1"/>
    <n v="55388506"/>
    <s v="Jerry M. Howard"/>
    <x v="0"/>
    <x v="0"/>
    <s v="Executive Vice President &amp; CEO"/>
    <n v="901683"/>
    <n v="1363950"/>
    <n v="2265633"/>
    <n v="23000"/>
    <n v="2288633"/>
    <n v="10000"/>
    <n v="20438"/>
    <n v="2319071"/>
    <x v="0"/>
  </r>
  <r>
    <x v="20"/>
    <s v="Richard H. Baker"/>
    <x v="0"/>
    <d v="2008-02-01T00:00:00"/>
    <n v="20005"/>
    <x v="0"/>
    <x v="4"/>
    <x v="4"/>
    <x v="0"/>
    <x v="1"/>
    <n v="0.5012843565373748"/>
    <n v="0.1250040067955252"/>
    <n v="0.10073118885855932"/>
    <x v="0"/>
    <x v="6"/>
    <n v="19876583"/>
    <s v="Richard H. Baker"/>
    <x v="0"/>
    <x v="0"/>
    <s v="President"/>
    <n v="1496192"/>
    <n v="750000"/>
    <n v="2246192"/>
    <n v="2724"/>
    <n v="2248916"/>
    <n v="32500"/>
    <n v="13701"/>
    <n v="2295117"/>
    <x v="0"/>
  </r>
  <r>
    <x v="21"/>
    <s v="Edward Hamberger"/>
    <x v="0"/>
    <d v="1998-07-02T00:00:00"/>
    <n v="20024"/>
    <x v="0"/>
    <x v="6"/>
    <x v="6"/>
    <x v="0"/>
    <x v="0"/>
    <n v="3.0619167278575731E-2"/>
    <n v="0.8377732354135734"/>
    <n v="0.82061219186919099"/>
    <x v="0"/>
    <x v="1"/>
    <n v="63798613"/>
    <s v="Edward R. Hamberger"/>
    <x v="0"/>
    <x v="0"/>
    <s v="CEO &amp; President"/>
    <n v="811256"/>
    <n v="1396880"/>
    <n v="2208136"/>
    <n v="12969"/>
    <n v="2221105"/>
    <n v="678866"/>
    <n v="62197"/>
    <n v="2962168"/>
    <x v="0"/>
  </r>
  <r>
    <x v="22"/>
    <s v="John Castellani"/>
    <x v="0"/>
    <d v="2010-09-01T00:00:00"/>
    <n v="20004"/>
    <x v="0"/>
    <x v="2"/>
    <x v="2"/>
    <x v="0"/>
    <x v="0"/>
    <n v="-1.541659885587591E-3"/>
    <n v="0.20048881263907078"/>
    <n v="0.21909341429972376"/>
    <x v="0"/>
    <x v="1"/>
    <n v="204219082"/>
    <s v="John Castellani"/>
    <x v="0"/>
    <x v="0"/>
    <s v="President and CEO"/>
    <n v="1466283"/>
    <n v="644833"/>
    <n v="2111116"/>
    <n v="61879"/>
    <n v="2172995"/>
    <n v="806967"/>
    <n v="21633"/>
    <n v="3001595"/>
    <x v="0"/>
  </r>
  <r>
    <x v="23"/>
    <s v="John Engler"/>
    <x v="0"/>
    <d v="2011-01-15T00:00:00"/>
    <n v="20001"/>
    <x v="0"/>
    <x v="1"/>
    <x v="1"/>
    <x v="0"/>
    <x v="0"/>
    <m/>
    <m/>
    <m/>
    <x v="0"/>
    <x v="1"/>
    <n v="31447745"/>
    <s v="John Engler"/>
    <x v="0"/>
    <x v="0"/>
    <s v="President"/>
    <n v="1670000"/>
    <n v="425000"/>
    <n v="2095000"/>
    <n v="16546"/>
    <n v="2111546"/>
    <n v="57946"/>
    <n v="22645"/>
    <n v="2192137"/>
    <x v="0"/>
  </r>
  <r>
    <x v="24"/>
    <s v="John M. Gray"/>
    <x v="0"/>
    <d v="2004-03-18T00:00:00"/>
    <n v="22203"/>
    <x v="0"/>
    <x v="2"/>
    <x v="2"/>
    <x v="0"/>
    <x v="0"/>
    <n v="4.8461375333860635E-2"/>
    <n v="0.13836919530271685"/>
    <n v="1.4995333367272481"/>
    <x v="0"/>
    <x v="1"/>
    <n v="12377035"/>
    <s v="John M. Gray"/>
    <x v="0"/>
    <x v="0"/>
    <s v="President &amp; CEO"/>
    <n v="731717"/>
    <n v="182801"/>
    <n v="914518"/>
    <n v="1147612"/>
    <n v="2062130"/>
    <n v="42000"/>
    <n v="36443"/>
    <n v="2140573"/>
    <x v="0"/>
  </r>
  <r>
    <x v="25"/>
    <s v="Pamela Bailey"/>
    <x v="1"/>
    <d v="2008-12-09T00:00:00"/>
    <n v="20005"/>
    <x v="0"/>
    <x v="12"/>
    <x v="15"/>
    <x v="0"/>
    <x v="0"/>
    <n v="3.3322994191446041E-2"/>
    <n v="3.6179189444971366E-2"/>
    <n v="4.0372397822476022E-2"/>
    <x v="0"/>
    <x v="1"/>
    <n v="50759080"/>
    <s v="Pamela Bailey"/>
    <x v="1"/>
    <x v="0"/>
    <s v="CEO &amp; President"/>
    <n v="1146011"/>
    <n v="861982"/>
    <n v="2007993"/>
    <n v="51420"/>
    <n v="2059413"/>
    <n v="33245"/>
    <n v="40694"/>
    <n v="2133352"/>
    <x v="0"/>
  </r>
  <r>
    <x v="26"/>
    <s v="Jay Timmons"/>
    <x v="0"/>
    <d v="2011-01-01T00:00:00"/>
    <n v="20001"/>
    <x v="0"/>
    <x v="6"/>
    <x v="13"/>
    <x v="0"/>
    <x v="0"/>
    <n v="6.0151541300115748E-2"/>
    <n v="1.0082236792096186"/>
    <n v="1.0254534729689875"/>
    <x v="0"/>
    <x v="1"/>
    <n v="41923094"/>
    <s v="Jay Timmons"/>
    <x v="0"/>
    <x v="0"/>
    <s v="President &amp; CEO"/>
    <n v="964440"/>
    <n v="1017000"/>
    <n v="1981440"/>
    <n v="17000"/>
    <n v="1998440"/>
    <n v="247847"/>
    <n v="14737"/>
    <n v="2261024"/>
    <x v="0"/>
  </r>
  <r>
    <x v="27"/>
    <s v="Tim Pawlenty"/>
    <x v="2"/>
    <d v="2012-11-01T00:00:00"/>
    <n v="20004"/>
    <x v="0"/>
    <x v="4"/>
    <x v="4"/>
    <x v="0"/>
    <x v="0"/>
    <m/>
    <m/>
    <m/>
    <x v="1"/>
    <x v="1"/>
    <n v="22734111"/>
    <s v="Steve Bartlett"/>
    <x v="0"/>
    <x v="1"/>
    <m/>
    <n v="1000000"/>
    <n v="850000"/>
    <n v="1850000"/>
    <n v="71499"/>
    <n v="1921499"/>
    <n v="52000"/>
    <n v="14344"/>
    <n v="1987843"/>
    <x v="1"/>
  </r>
  <r>
    <x v="28"/>
    <s v="Paul Schott Stevens"/>
    <x v="0"/>
    <d v="2004-06-01T00:00:00"/>
    <n v="20005"/>
    <x v="0"/>
    <x v="4"/>
    <x v="4"/>
    <x v="0"/>
    <x v="0"/>
    <n v="1.2054357443537791E-2"/>
    <n v="6.9455937890254726E-2"/>
    <n v="6.2984272982837888E-2"/>
    <x v="0"/>
    <x v="6"/>
    <n v="63124563"/>
    <s v="Paul Schott Stevens"/>
    <x v="0"/>
    <x v="0"/>
    <s v="President"/>
    <n v="905902"/>
    <n v="800000"/>
    <n v="1705902"/>
    <n v="205129"/>
    <n v="1911031"/>
    <n v="225475"/>
    <n v="24826"/>
    <n v="2161332"/>
    <x v="0"/>
  </r>
  <r>
    <x v="29"/>
    <s v="Jo Ann Emerson"/>
    <x v="1"/>
    <d v="2013-03-01T00:00:00"/>
    <n v="22203"/>
    <x v="0"/>
    <x v="3"/>
    <x v="3"/>
    <x v="0"/>
    <x v="0"/>
    <n v="8.5365874536269024E-2"/>
    <n v="8.5358567953561545E-2"/>
    <n v="8.5413295237985742E-2"/>
    <x v="0"/>
    <x v="1"/>
    <n v="170722072"/>
    <s v="Glenn L. English"/>
    <x v="0"/>
    <x v="1"/>
    <s v="Executive Director &amp; CEO"/>
    <n v="1267970"/>
    <n v="100"/>
    <n v="1268070"/>
    <n v="620001"/>
    <n v="1888071"/>
    <n v="81251"/>
    <n v="30331"/>
    <n v="1999653"/>
    <x v="0"/>
  </r>
  <r>
    <x v="30"/>
    <s v="Gary Shapiro"/>
    <x v="0"/>
    <d v="2000-01-01T00:00:00"/>
    <n v="22202"/>
    <x v="0"/>
    <x v="6"/>
    <x v="8"/>
    <x v="0"/>
    <x v="0"/>
    <n v="5.0214000000000002E-2"/>
    <n v="2.4849629629629631E-2"/>
    <n v="-2.2022286000482768E-3"/>
    <x v="0"/>
    <x v="1"/>
    <n v="81109944"/>
    <s v="Gary Shapiro"/>
    <x v="0"/>
    <x v="0"/>
    <s v="President &amp; CEO"/>
    <n v="1050214"/>
    <n v="333333"/>
    <n v="1383547"/>
    <n v="493133"/>
    <n v="1876680"/>
    <n v="530000"/>
    <n v="37503"/>
    <n v="2444183"/>
    <x v="0"/>
  </r>
  <r>
    <x v="31"/>
    <s v="David A. Wilson"/>
    <x v="0"/>
    <d v="1995-07-01T00:00:00"/>
    <n v="22102"/>
    <x v="0"/>
    <x v="13"/>
    <x v="16"/>
    <x v="0"/>
    <x v="1"/>
    <n v="0.35789473684210527"/>
    <n v="0.34771886559802712"/>
    <n v="1.2928673320332666"/>
    <x v="0"/>
    <x v="1"/>
    <n v="125146849"/>
    <s v="David A. Wilson"/>
    <x v="0"/>
    <x v="1"/>
    <s v="President &amp; CEO"/>
    <n v="645000"/>
    <n v="448000"/>
    <n v="1093000"/>
    <n v="781176"/>
    <n v="1874176"/>
    <n v="25000"/>
    <n v="15669"/>
    <n v="1914845"/>
    <x v="0"/>
  </r>
  <r>
    <x v="32"/>
    <s v="Stephen J. Ubl"/>
    <x v="0"/>
    <d v="2005-08-04T00:00:00"/>
    <n v="20004"/>
    <x v="0"/>
    <x v="2"/>
    <x v="2"/>
    <x v="0"/>
    <x v="0"/>
    <n v="9.3151259758601501E-2"/>
    <n v="0.40236432630651897"/>
    <n v="0.39182256998355136"/>
    <x v="0"/>
    <x v="1"/>
    <n v="30615049"/>
    <s v="Stephen J. Ubl"/>
    <x v="0"/>
    <x v="0"/>
    <s v="CEO &amp; President"/>
    <n v="1047240"/>
    <n v="721844"/>
    <n v="1769084"/>
    <n v="41705"/>
    <n v="1810789"/>
    <n v="29197"/>
    <n v="18356"/>
    <n v="1858342"/>
    <x v="0"/>
  </r>
  <r>
    <x v="33"/>
    <s v="Robert G. Pickel"/>
    <x v="0"/>
    <d v="2012-01-01T00:00:00"/>
    <n v="20004"/>
    <x v="0"/>
    <x v="4"/>
    <x v="4"/>
    <x v="0"/>
    <x v="0"/>
    <n v="0"/>
    <n v="0.502092050209205"/>
    <n v="0.502092050209205"/>
    <x v="0"/>
    <x v="1"/>
    <n v="47126267"/>
    <s v="Robert G. Pickel"/>
    <x v="0"/>
    <x v="0"/>
    <s v="Executive Director and CEO"/>
    <n v="500000"/>
    <n v="1295000"/>
    <n v="1795000"/>
    <m/>
    <n v="1795000"/>
    <n v="5000"/>
    <n v="26902"/>
    <n v="1826902"/>
    <x v="0"/>
  </r>
  <r>
    <x v="34"/>
    <s v="Peggy Conlon"/>
    <x v="1"/>
    <d v="1999-04-08T00:00:00"/>
    <n v="10016"/>
    <x v="3"/>
    <x v="9"/>
    <x v="11"/>
    <x v="0"/>
    <x v="1"/>
    <n v="0.11045749365663296"/>
    <n v="2.732461449282134E-2"/>
    <n v="1.3448850811261446"/>
    <x v="0"/>
    <x v="7"/>
    <n v="40009773"/>
    <s v="Peggy Conlon"/>
    <x v="1"/>
    <x v="0"/>
    <s v="President &amp; CEO"/>
    <n v="575941"/>
    <n v="127650"/>
    <n v="703591"/>
    <n v="1085289"/>
    <n v="1788880"/>
    <n v="197150"/>
    <n v="18188"/>
    <n v="2004218"/>
    <x v="0"/>
  </r>
  <r>
    <x v="35"/>
    <s v="Wayne Brock"/>
    <x v="2"/>
    <d v="2012-09-01T00:00:00"/>
    <n v="75015"/>
    <x v="3"/>
    <x v="9"/>
    <x v="11"/>
    <x v="0"/>
    <x v="0"/>
    <m/>
    <m/>
    <m/>
    <x v="1"/>
    <x v="1"/>
    <n v="191960296"/>
    <s v="Robert J. Mazzuca"/>
    <x v="0"/>
    <x v="1"/>
    <m/>
    <n v="311828"/>
    <n v="43707"/>
    <n v="355535"/>
    <n v="1425557"/>
    <n v="1781092"/>
    <n v="119430"/>
    <n v="21457"/>
    <n v="1921979"/>
    <x v="1"/>
  </r>
  <r>
    <x v="36"/>
    <s v="Frank Keating"/>
    <x v="0"/>
    <d v="2011-01-01T00:00:00"/>
    <n v="20036"/>
    <x v="0"/>
    <x v="4"/>
    <x v="4"/>
    <x v="0"/>
    <x v="1"/>
    <n v="0.21762278128760529"/>
    <m/>
    <n v="0.34910604793703665"/>
    <x v="2"/>
    <x v="2"/>
    <n v="80976056"/>
    <s v="Frank Keating"/>
    <x v="0"/>
    <x v="0"/>
    <s v="CEO &amp; President"/>
    <n v="1295161"/>
    <n v="425000"/>
    <n v="1720161"/>
    <n v="43354"/>
    <n v="1763515"/>
    <n v="160350"/>
    <n v="41538"/>
    <n v="1965403"/>
    <x v="0"/>
  </r>
  <r>
    <x v="37"/>
    <s v="Gordon Smith"/>
    <x v="0"/>
    <d v="2009-11-01T00:00:00"/>
    <n v="20036"/>
    <x v="0"/>
    <x v="7"/>
    <x v="7"/>
    <x v="0"/>
    <x v="1"/>
    <n v="0.24981875887413346"/>
    <n v="0.21406140413654906"/>
    <n v="0.22151322559252618"/>
    <x v="0"/>
    <x v="0"/>
    <n v="57000814"/>
    <s v="Gordon Smith"/>
    <x v="0"/>
    <x v="0"/>
    <s v="President &amp; CEO"/>
    <n v="1496408"/>
    <n v="200000"/>
    <n v="1696408"/>
    <n v="33168"/>
    <n v="1729576"/>
    <n v="8500"/>
    <n v="14147"/>
    <n v="1752223"/>
    <x v="0"/>
  </r>
  <r>
    <x v="38"/>
    <s v="John A. Allison"/>
    <x v="0"/>
    <d v="2012-10-01T00:00:00"/>
    <n v="20001"/>
    <x v="4"/>
    <x v="14"/>
    <x v="17"/>
    <x v="0"/>
    <x v="0"/>
    <m/>
    <m/>
    <m/>
    <x v="0"/>
    <x v="0"/>
    <n v="22006365"/>
    <s v="Edward H. Crane"/>
    <x v="0"/>
    <x v="1"/>
    <s v="founder and president"/>
    <n v="470273"/>
    <n v="2212"/>
    <n v="472485"/>
    <n v="1188525"/>
    <n v="1661010"/>
    <n v="22500"/>
    <n v="14727"/>
    <n v="1698237"/>
    <x v="1"/>
  </r>
  <r>
    <x v="39"/>
    <s v="Margaret E. O'Kane"/>
    <x v="1"/>
    <d v="1990-01-01T00:00:00"/>
    <n v="20036"/>
    <x v="3"/>
    <x v="9"/>
    <x v="11"/>
    <x v="0"/>
    <x v="0"/>
    <n v="-4.0420514792494028E-3"/>
    <n v="4.8102477305683171E-2"/>
    <n v="1.5787234507098264"/>
    <x v="0"/>
    <x v="1"/>
    <n v="46217174"/>
    <s v="Margaret E. O’Kane"/>
    <x v="1"/>
    <x v="0"/>
    <s v="President"/>
    <n v="450664"/>
    <n v="202024"/>
    <n v="652688"/>
    <n v="1000823"/>
    <n v="1653511"/>
    <n v="222844"/>
    <n v="41832"/>
    <n v="1918187"/>
    <x v="0"/>
  </r>
  <r>
    <x v="40"/>
    <s v="Walter Wise"/>
    <x v="2"/>
    <d v="2011-02-01T00:00:00"/>
    <n v="20006"/>
    <x v="2"/>
    <x v="8"/>
    <x v="10"/>
    <x v="0"/>
    <x v="0"/>
    <m/>
    <m/>
    <m/>
    <x v="1"/>
    <x v="7"/>
    <n v="48027429"/>
    <s v="Joseph Hunt"/>
    <x v="0"/>
    <x v="1"/>
    <m/>
    <n v="140650"/>
    <m/>
    <n v="140650"/>
    <n v="1511327"/>
    <n v="1651977"/>
    <m/>
    <n v="20466"/>
    <n v="1672443"/>
    <x v="1"/>
  </r>
  <r>
    <x v="41"/>
    <s v="Camden R. Fine"/>
    <x v="0"/>
    <d v="2003-01-01T00:00:00"/>
    <n v="20036"/>
    <x v="0"/>
    <x v="4"/>
    <x v="4"/>
    <x v="0"/>
    <x v="1"/>
    <n v="0.3260445983979216"/>
    <n v="0.54254167568737821"/>
    <n v="0.52737810129642504"/>
    <x v="0"/>
    <x v="1"/>
    <n v="36605059"/>
    <s v="Camden R. Fine"/>
    <x v="0"/>
    <x v="0"/>
    <s v="CEO &amp; President"/>
    <n v="1225000"/>
    <n v="200000"/>
    <n v="1425000"/>
    <n v="192359"/>
    <n v="1617359"/>
    <n v="142000"/>
    <n v="22582"/>
    <n v="1781941"/>
    <x v="0"/>
  </r>
  <r>
    <x v="42"/>
    <s v="Lisa Rickard"/>
    <x v="1"/>
    <d v="2003-03-01T00:00:00"/>
    <n v="20062"/>
    <x v="0"/>
    <x v="5"/>
    <x v="18"/>
    <x v="0"/>
    <x v="0"/>
    <n v="9.2062651485834163E-4"/>
    <n v="7.7811258201197553E-2"/>
    <n v="8.1663272888765306E-2"/>
    <x v="0"/>
    <x v="1"/>
    <n v="43854035"/>
    <s v="Lisa Rickard"/>
    <x v="1"/>
    <x v="0"/>
    <s v="President"/>
    <n v="491422"/>
    <n v="900000"/>
    <n v="1391422"/>
    <n v="211206"/>
    <n v="1602628"/>
    <n v="110200"/>
    <n v="21936"/>
    <n v="1734764"/>
    <x v="0"/>
  </r>
  <r>
    <x v="43"/>
    <s v="Walter B. McCormick Jr."/>
    <x v="0"/>
    <d v="2001-06-14T00:00:00"/>
    <n v="20005"/>
    <x v="0"/>
    <x v="3"/>
    <x v="8"/>
    <x v="0"/>
    <x v="0"/>
    <n v="2.0194827477826086E-2"/>
    <n v="2.1800322794920921E-2"/>
    <n v="1.9830049971445798E-2"/>
    <x v="0"/>
    <x v="1"/>
    <n v="14553913"/>
    <s v="Walter McCormick"/>
    <x v="0"/>
    <x v="0"/>
    <s v="President &amp; CEO"/>
    <n v="989994"/>
    <n v="499047"/>
    <n v="1489041"/>
    <n v="112803"/>
    <n v="1601844"/>
    <n v="42805"/>
    <n v="31542"/>
    <n v="1676191"/>
    <x v="0"/>
  </r>
  <r>
    <x v="44"/>
    <s v="Barry C. Melancon "/>
    <x v="0"/>
    <d v="1995-07-01T00:00:00"/>
    <n v="10036"/>
    <x v="1"/>
    <x v="4"/>
    <x v="4"/>
    <x v="0"/>
    <x v="0"/>
    <n v="9.3689447187270639E-2"/>
    <n v="9.6450909202386456E-2"/>
    <n v="6.0871086581799315E-2"/>
    <x v="0"/>
    <x v="8"/>
    <n v="213213314"/>
    <s v="Barry C. Melancon"/>
    <x v="0"/>
    <x v="0"/>
    <s v="President &amp; CEO"/>
    <n v="1101202"/>
    <n v="472500"/>
    <n v="1573702"/>
    <n v="27092"/>
    <n v="1600794"/>
    <n v="8389"/>
    <n v="24885"/>
    <n v="1634068"/>
    <x v="0"/>
  </r>
  <r>
    <x v="45"/>
    <s v="David A. Sampson"/>
    <x v="0"/>
    <d v="2007-09-04T00:00:00"/>
    <n v="60631"/>
    <x v="0"/>
    <x v="5"/>
    <x v="5"/>
    <x v="0"/>
    <x v="0"/>
    <n v="2.8571428571428571E-2"/>
    <n v="0.38481807282970854"/>
    <n v="0.36378431215778112"/>
    <x v="0"/>
    <x v="1"/>
    <n v="40269164"/>
    <s v="David A. Sampson"/>
    <x v="0"/>
    <x v="0"/>
    <s v="President and CEO"/>
    <n v="900000"/>
    <n v="606250"/>
    <n v="1506250"/>
    <n v="80078"/>
    <n v="1586328"/>
    <n v="27000"/>
    <n v="26680"/>
    <n v="1640008"/>
    <x v="0"/>
  </r>
  <r>
    <x v="46"/>
    <s v="James C. Greenwood"/>
    <x v="0"/>
    <d v="2004-08-05T00:00:00"/>
    <n v="20024"/>
    <x v="0"/>
    <x v="2"/>
    <x v="2"/>
    <x v="0"/>
    <x v="0"/>
    <n v="-1.6797178074083553E-4"/>
    <n v="0.167213095315733"/>
    <n v="-0.33484664519875418"/>
    <x v="0"/>
    <x v="1"/>
    <n v="62287423"/>
    <s v="James C. Greenwood"/>
    <x v="0"/>
    <x v="0"/>
    <s v="President and CEO"/>
    <n v="1000000"/>
    <n v="575000"/>
    <n v="1575000"/>
    <m/>
    <n v="1575000"/>
    <n v="26232"/>
    <n v="69349"/>
    <n v="1670581"/>
    <x v="0"/>
  </r>
  <r>
    <x v="47"/>
    <s v="Dawn Sweeney"/>
    <x v="1"/>
    <d v="2007-10-01T00:00:00"/>
    <n v="20036"/>
    <x v="0"/>
    <x v="10"/>
    <x v="12"/>
    <x v="0"/>
    <x v="0"/>
    <n v="6.8712359550561791E-2"/>
    <n v="3.6799931816338512E-2"/>
    <n v="3.4420595095804002E-2"/>
    <x v="0"/>
    <x v="1"/>
    <n v="67841002"/>
    <s v="Dawn Sweeney"/>
    <x v="1"/>
    <x v="0"/>
    <s v="CEO"/>
    <n v="951154"/>
    <n v="557280"/>
    <n v="1508434"/>
    <n v="63215"/>
    <n v="1571649"/>
    <n v="561600"/>
    <n v="115607"/>
    <n v="2248856"/>
    <x v="0"/>
  </r>
  <r>
    <x v="48"/>
    <s v="Cary Sherman"/>
    <x v="0"/>
    <d v="2011-09-01T00:00:00"/>
    <n v="20036"/>
    <x v="0"/>
    <x v="7"/>
    <x v="7"/>
    <x v="0"/>
    <x v="0"/>
    <m/>
    <m/>
    <m/>
    <x v="0"/>
    <x v="0"/>
    <n v="24586495"/>
    <s v="Cary Sherman"/>
    <x v="0"/>
    <x v="0"/>
    <s v="Chairman and CEO"/>
    <n v="1020100"/>
    <n v="489000"/>
    <n v="1509100"/>
    <n v="61395"/>
    <n v="1570495"/>
    <n v="15750"/>
    <n v="2900"/>
    <n v="1589145"/>
    <x v="0"/>
  </r>
  <r>
    <x v="49"/>
    <s v="Steven A. Wechsler"/>
    <x v="0"/>
    <d v="1997-05-01T00:00:00"/>
    <n v="20006"/>
    <x v="0"/>
    <x v="4"/>
    <x v="4"/>
    <x v="0"/>
    <x v="0"/>
    <n v="2.5001281251601566E-2"/>
    <n v="6.9974150610563557E-2"/>
    <n v="6.9695981607467539E-2"/>
    <x v="0"/>
    <x v="1"/>
    <n v="20660894"/>
    <s v="Steven A. Wechsler"/>
    <x v="0"/>
    <x v="0"/>
    <s v="CEO &amp; President"/>
    <n v="820000"/>
    <n v="712769"/>
    <n v="1532769"/>
    <n v="15663"/>
    <n v="1548432"/>
    <m/>
    <n v="136507"/>
    <n v="1684939"/>
    <x v="0"/>
  </r>
  <r>
    <x v="50"/>
    <s v="Gary E. Knell"/>
    <x v="0"/>
    <d v="2014-01-01T00:00:00"/>
    <n v="20036"/>
    <x v="3"/>
    <x v="9"/>
    <x v="11"/>
    <x v="0"/>
    <x v="0"/>
    <n v="8.0816778325170882E-2"/>
    <n v="9.8906508841718685E-2"/>
    <n v="0.10073426431666047"/>
    <x v="0"/>
    <x v="1"/>
    <n v="456080227"/>
    <s v="John Fahey"/>
    <x v="0"/>
    <x v="1"/>
    <s v="CEO &amp; President"/>
    <n v="892465"/>
    <n v="636570"/>
    <n v="1529035"/>
    <n v="18484"/>
    <n v="1547519"/>
    <n v="12815"/>
    <n v="21239"/>
    <n v="1581573"/>
    <x v="0"/>
  </r>
  <r>
    <x v="51"/>
    <s v="Edward T. Reilly"/>
    <x v="0"/>
    <d v="2001-06-01T00:00:00"/>
    <n v="10019"/>
    <x v="1"/>
    <x v="1"/>
    <x v="1"/>
    <x v="0"/>
    <x v="0"/>
    <n v="2.2288261515601782E-3"/>
    <n v="-0.1287754036526465"/>
    <n v="-0.12647362124683115"/>
    <x v="0"/>
    <x v="0"/>
    <n v="90765698"/>
    <s v="Edward T. Reilly"/>
    <x v="0"/>
    <x v="0"/>
    <s v="President &amp; CEO"/>
    <n v="760836"/>
    <n v="756000"/>
    <n v="1516836"/>
    <n v="28233"/>
    <n v="1545069"/>
    <n v="4169"/>
    <n v="37591"/>
    <n v="1586829"/>
    <x v="0"/>
  </r>
  <r>
    <x v="52"/>
    <s v="Peter H. Cressy"/>
    <x v="0"/>
    <d v="1999-09-01T00:00:00"/>
    <n v="20005"/>
    <x v="0"/>
    <x v="12"/>
    <x v="15"/>
    <x v="0"/>
    <x v="1"/>
    <n v="-8.4385740336218304E-2"/>
    <n v="-0.12789139322363885"/>
    <n v="-0.54597075382076565"/>
    <x v="0"/>
    <x v="1"/>
    <n v="15332727"/>
    <s v="Peter H. Cressy"/>
    <x v="0"/>
    <x v="0"/>
    <s v="President &amp; Chief Executive Officer"/>
    <n v="1293936"/>
    <n v="199509"/>
    <n v="1493445"/>
    <n v="17296"/>
    <n v="1510741"/>
    <n v="12500"/>
    <n v="27267"/>
    <n v="1550508"/>
    <x v="0"/>
  </r>
  <r>
    <x v="53"/>
    <s v="Roger Dow"/>
    <x v="0"/>
    <d v="2005-01-03T00:00:00"/>
    <n v="20005"/>
    <x v="0"/>
    <x v="10"/>
    <x v="12"/>
    <x v="0"/>
    <x v="1"/>
    <n v="0.34583833423257759"/>
    <n v="0.34441494165673203"/>
    <n v="0.34441494165673203"/>
    <x v="0"/>
    <x v="1"/>
    <n v="23029315"/>
    <s v="Roger Dow"/>
    <x v="0"/>
    <x v="0"/>
    <s v="CEO"/>
    <n v="1222250"/>
    <n v="266340"/>
    <n v="1488590"/>
    <m/>
    <n v="1488590"/>
    <n v="154482"/>
    <n v="24159"/>
    <n v="1667231"/>
    <x v="0"/>
  </r>
  <r>
    <x v="54"/>
    <s v="Neil Portnow"/>
    <x v="0"/>
    <d v="2002-11-01T00:00:00"/>
    <n v="90404"/>
    <x v="1"/>
    <x v="7"/>
    <x v="7"/>
    <x v="0"/>
    <x v="0"/>
    <n v="6.2261328720875971E-3"/>
    <n v="6.2261328720875971E-3"/>
    <n v="0.60823926557428087"/>
    <x v="0"/>
    <x v="8"/>
    <n v="67895286"/>
    <s v="Neil Portnow"/>
    <x v="0"/>
    <x v="0"/>
    <s v="President"/>
    <n v="881924"/>
    <m/>
    <n v="881924"/>
    <n v="605908"/>
    <n v="1487832"/>
    <n v="5500"/>
    <n v="11657"/>
    <n v="1504989"/>
    <x v="0"/>
  </r>
  <r>
    <x v="55"/>
    <s v="Todd Hauptli"/>
    <x v="0"/>
    <d v="2013-12-01T00:00:00"/>
    <n v="22314"/>
    <x v="1"/>
    <x v="6"/>
    <x v="6"/>
    <x v="0"/>
    <x v="0"/>
    <n v="2.6012800868833813E-2"/>
    <n v="2.6012800868833813E-2"/>
    <n v="-1.6902661427830085E-3"/>
    <x v="0"/>
    <x v="1"/>
    <n v="14988818"/>
    <s v="Charles Barclay"/>
    <x v="0"/>
    <x v="1"/>
    <s v="President"/>
    <n v="1080767"/>
    <m/>
    <n v="1080767"/>
    <n v="400515"/>
    <n v="1481282"/>
    <n v="25000"/>
    <n v="20409"/>
    <n v="1526691"/>
    <x v="0"/>
  </r>
  <r>
    <x v="56"/>
    <s v="Dale A. Stinton"/>
    <x v="0"/>
    <d v="2005-11-01T00:00:00"/>
    <n v="60611"/>
    <x v="1"/>
    <x v="11"/>
    <x v="19"/>
    <x v="0"/>
    <x v="0"/>
    <n v="2.9243198694798644E-2"/>
    <n v="2.9243198694798644E-2"/>
    <n v="2.6546144145972859E-2"/>
    <x v="0"/>
    <x v="1"/>
    <n v="191568210"/>
    <s v="Dale A. Stinton"/>
    <x v="0"/>
    <x v="0"/>
    <s v="CEO"/>
    <n v="1471157"/>
    <m/>
    <n v="1471157"/>
    <n v="5544"/>
    <n v="1476701"/>
    <n v="25000"/>
    <n v="9341"/>
    <n v="1511042"/>
    <x v="0"/>
  </r>
  <r>
    <x v="57"/>
    <s v="Steve Largent"/>
    <x v="0"/>
    <d v="2003-11-01T00:00:00"/>
    <n v="20036"/>
    <x v="0"/>
    <x v="3"/>
    <x v="8"/>
    <x v="0"/>
    <x v="0"/>
    <n v="0.12993164174200217"/>
    <n v="0.14659213219011205"/>
    <n v="-0.37258324807468701"/>
    <x v="0"/>
    <x v="1"/>
    <n v="81993506"/>
    <s v="Steve Largent"/>
    <x v="0"/>
    <x v="0"/>
    <s v="CEO &amp; President"/>
    <n v="1086653"/>
    <n v="360000"/>
    <n v="1446653"/>
    <m/>
    <n v="1446653"/>
    <n v="332724"/>
    <n v="61451"/>
    <n v="1840828"/>
    <x v="0"/>
  </r>
  <r>
    <x v="58"/>
    <s v="David Coleman"/>
    <x v="0"/>
    <d v="2012-10-15T00:00:00"/>
    <n v="10023"/>
    <x v="3"/>
    <x v="9"/>
    <x v="11"/>
    <x v="0"/>
    <x v="0"/>
    <n v="1.4648028639459671E-2"/>
    <n v="2.8147828179459728E-2"/>
    <n v="2.4902487673239986E-2"/>
    <x v="0"/>
    <x v="7"/>
    <n v="758985414"/>
    <s v="Gaston Caperton"/>
    <x v="0"/>
    <x v="1"/>
    <s v="President"/>
    <n v="550131"/>
    <n v="659013"/>
    <n v="1209144"/>
    <n v="223436"/>
    <n v="1432580"/>
    <n v="31850"/>
    <n v="22795"/>
    <n v="1487225"/>
    <x v="0"/>
  </r>
  <r>
    <x v="59"/>
    <s v="Mark A. Emmert"/>
    <x v="0"/>
    <d v="2010-10-01T00:00:00"/>
    <n v="46206"/>
    <x v="0"/>
    <x v="0"/>
    <x v="0"/>
    <x v="0"/>
    <x v="0"/>
    <m/>
    <m/>
    <m/>
    <x v="0"/>
    <x v="2"/>
    <n v="841058941"/>
    <s v="Mark Emmert"/>
    <x v="0"/>
    <x v="0"/>
    <s v="President"/>
    <n v="1201159"/>
    <m/>
    <n v="1201159"/>
    <n v="214947"/>
    <n v="1416106"/>
    <n v="234300"/>
    <n v="23689"/>
    <n v="1674095"/>
    <x v="0"/>
  </r>
  <r>
    <x v="60"/>
    <s v="Dave McCurdy"/>
    <x v="0"/>
    <d v="2011-02-01T00:00:00"/>
    <n v="20001"/>
    <x v="0"/>
    <x v="3"/>
    <x v="3"/>
    <x v="0"/>
    <x v="0"/>
    <m/>
    <m/>
    <m/>
    <x v="0"/>
    <x v="1"/>
    <n v="29878496"/>
    <s v="Dave McCurdy"/>
    <x v="0"/>
    <x v="0"/>
    <s v="President &amp; CEO"/>
    <n v="902846"/>
    <n v="425000"/>
    <n v="1327846"/>
    <n v="51938"/>
    <n v="1379784"/>
    <n v="348500"/>
    <n v="37632"/>
    <n v="1765916"/>
    <x v="0"/>
  </r>
  <r>
    <x v="61"/>
    <s v="Robert A. Rusbuldt"/>
    <x v="0"/>
    <d v="2001-04-01T00:00:00"/>
    <n v="22314"/>
    <x v="0"/>
    <x v="5"/>
    <x v="5"/>
    <x v="0"/>
    <x v="0"/>
    <n v="0"/>
    <n v="8.9448850430371186E-3"/>
    <n v="6.7908374372488466E-3"/>
    <x v="0"/>
    <x v="2"/>
    <n v="10120040"/>
    <s v="Robert A. Rusbuldt"/>
    <x v="0"/>
    <x v="0"/>
    <s v="CEO"/>
    <n v="396500"/>
    <n v="772515"/>
    <n v="1169015"/>
    <n v="181905"/>
    <n v="1350920"/>
    <n v="24814"/>
    <n v="14703"/>
    <n v="1390437"/>
    <x v="0"/>
  </r>
  <r>
    <x v="62"/>
    <s v="Todd Thibodeaux"/>
    <x v="0"/>
    <d v="2008-07-01T00:00:00"/>
    <n v="60515"/>
    <x v="0"/>
    <x v="1"/>
    <x v="8"/>
    <x v="0"/>
    <x v="0"/>
    <n v="6.4172954709464158E-2"/>
    <n v="0.54761385622775149"/>
    <n v="0.51720361679592897"/>
    <x v="0"/>
    <x v="1"/>
    <n v="44402883"/>
    <s v="Todd Thibodeaux"/>
    <x v="0"/>
    <x v="0"/>
    <s v="President &amp; CEO"/>
    <n v="640000"/>
    <n v="708600"/>
    <n v="1348600"/>
    <n v="810"/>
    <n v="1349410"/>
    <n v="15000"/>
    <n v="17305"/>
    <n v="1381715"/>
    <x v="0"/>
  </r>
  <r>
    <x v="63"/>
    <s v="Christopher Wiernicki"/>
    <x v="0"/>
    <d v="2011-02-14T00:00:00"/>
    <n v="77060"/>
    <x v="0"/>
    <x v="6"/>
    <x v="6"/>
    <x v="0"/>
    <x v="0"/>
    <m/>
    <m/>
    <m/>
    <x v="0"/>
    <x v="1"/>
    <n v="765380672"/>
    <s v="Christopher Wiernicki"/>
    <x v="0"/>
    <x v="0"/>
    <s v="CEO"/>
    <n v="624999"/>
    <n v="718457"/>
    <n v="1343456"/>
    <n v="-6017"/>
    <n v="1337439"/>
    <n v="808868"/>
    <m/>
    <n v="2146307"/>
    <x v="0"/>
  </r>
  <r>
    <x v="64"/>
    <s v="Charles N. Kahn III"/>
    <x v="0"/>
    <d v="2001-06-14T00:00:00"/>
    <n v="20001"/>
    <x v="0"/>
    <x v="2"/>
    <x v="2"/>
    <x v="0"/>
    <x v="0"/>
    <n v="1.9999572772811263E-2"/>
    <n v="1.9998971490508045E-2"/>
    <n v="-0.26173009301819072"/>
    <x v="0"/>
    <x v="1"/>
    <n v="11629115"/>
    <s v="Charles N. Kahn, III"/>
    <x v="0"/>
    <x v="0"/>
    <s v="President"/>
    <n v="954995"/>
    <n v="334248"/>
    <n v="1289243"/>
    <n v="46288"/>
    <n v="1335531"/>
    <n v="386400"/>
    <n v="26415"/>
    <n v="1748346"/>
    <x v="0"/>
  </r>
  <r>
    <x v="65"/>
    <s v="Marion Blakey"/>
    <x v="1"/>
    <d v="2007-11-12T00:00:00"/>
    <n v="22209"/>
    <x v="0"/>
    <x v="6"/>
    <x v="6"/>
    <x v="0"/>
    <x v="0"/>
    <n v="2.7443980628782332E-2"/>
    <n v="0.83244465620355423"/>
    <n v="0.79797077578424502"/>
    <x v="0"/>
    <x v="1"/>
    <n v="18511964"/>
    <s v="Marion Blakey"/>
    <x v="1"/>
    <x v="0"/>
    <s v="President &amp; Chief Executive Officer"/>
    <n v="722401"/>
    <n v="566000"/>
    <n v="1288401"/>
    <n v="28075"/>
    <n v="1316476"/>
    <n v="12500"/>
    <n v="3913"/>
    <n v="1332889"/>
    <x v="0"/>
  </r>
  <r>
    <x v="66"/>
    <s v="Michael P. Kercheval"/>
    <x v="0"/>
    <d v="2001-05-22T00:00:00"/>
    <n v="10020"/>
    <x v="0"/>
    <x v="10"/>
    <x v="12"/>
    <x v="0"/>
    <x v="0"/>
    <n v="8.6001193080135221E-2"/>
    <n v="8.0819222418950318E-3"/>
    <n v="7.4012803213742194E-3"/>
    <x v="0"/>
    <x v="1"/>
    <n v="60838541"/>
    <s v="Michael P. Kercheval"/>
    <x v="0"/>
    <x v="0"/>
    <s v="President &amp; CEO"/>
    <n v="633534"/>
    <n v="635000"/>
    <n v="1268534"/>
    <n v="39500"/>
    <n v="1308034"/>
    <n v="1122728"/>
    <n v="12302"/>
    <n v="2443064"/>
    <x v="0"/>
  </r>
  <r>
    <x v="67"/>
    <s v="John Rogers"/>
    <x v="0"/>
    <d v="2009-01-01T00:00:00"/>
    <n v="22903"/>
    <x v="1"/>
    <x v="4"/>
    <x v="4"/>
    <x v="0"/>
    <x v="0"/>
    <n v="-2.8301028607623084E-4"/>
    <n v="0.15280557936416242"/>
    <n v="0.15304848647200642"/>
    <x v="0"/>
    <x v="2"/>
    <n v="231242116"/>
    <s v="John Rogers"/>
    <x v="0"/>
    <x v="0"/>
    <s v="CEO &amp; President"/>
    <n v="593450"/>
    <n v="693707"/>
    <n v="1287157"/>
    <n v="4142"/>
    <n v="1291299"/>
    <n v="69400"/>
    <n v="16816"/>
    <n v="1377515"/>
    <x v="0"/>
  </r>
  <r>
    <x v="68"/>
    <s v="Janet O. Estep"/>
    <x v="1"/>
    <d v="2008-12-31T00:00:00"/>
    <n v="20171"/>
    <x v="0"/>
    <x v="4"/>
    <x v="4"/>
    <x v="0"/>
    <x v="0"/>
    <n v="8.6838654981713503E-2"/>
    <n v="1.0760560218170774"/>
    <n v="1.0724020611093927"/>
    <x v="0"/>
    <x v="1"/>
    <n v="16021848"/>
    <s v="Janet O. Estep"/>
    <x v="1"/>
    <x v="0"/>
    <s v="Chief Executive Officer"/>
    <n v="441000"/>
    <n v="816600"/>
    <n v="1257600"/>
    <n v="2064"/>
    <n v="1259664"/>
    <n v="135385"/>
    <n v="13490"/>
    <n v="1408539"/>
    <x v="0"/>
  </r>
  <r>
    <x v="69"/>
    <s v="Bobby Koch"/>
    <x v="0"/>
    <d v="2003-06-01T00:00:00"/>
    <n v="20005"/>
    <x v="0"/>
    <x v="12"/>
    <x v="15"/>
    <x v="0"/>
    <x v="0"/>
    <n v="4.8690981239817395E-3"/>
    <n v="4.8997905734674239E-3"/>
    <n v="-3.2295092928990598E-3"/>
    <x v="0"/>
    <x v="5"/>
    <n v="21338241"/>
    <s v="Bobby Koch"/>
    <x v="0"/>
    <x v="0"/>
    <s v="President &amp; CEO"/>
    <n v="1245897"/>
    <n v="232"/>
    <n v="1246129"/>
    <n v="6042"/>
    <n v="1252171"/>
    <n v="11250"/>
    <n v="35366"/>
    <n v="1298787"/>
    <x v="0"/>
  </r>
  <r>
    <x v="70"/>
    <s v="Mike Duncan"/>
    <x v="2"/>
    <d v="2012-09-10T00:00:00"/>
    <n v="20005"/>
    <x v="0"/>
    <x v="3"/>
    <x v="3"/>
    <x v="0"/>
    <x v="0"/>
    <m/>
    <m/>
    <m/>
    <x v="1"/>
    <x v="1"/>
    <n v="43052275"/>
    <s v="Stephen Miller"/>
    <x v="0"/>
    <x v="1"/>
    <m/>
    <n v="802512"/>
    <n v="250000"/>
    <n v="1052512"/>
    <n v="182623"/>
    <n v="1235135"/>
    <n v="22500"/>
    <n v="29785"/>
    <n v="1287420"/>
    <x v="1"/>
  </r>
  <r>
    <x v="71"/>
    <s v="Charles D. Yuska "/>
    <x v="0"/>
    <d v="1990-06-01T00:00:00"/>
    <n v="20190"/>
    <x v="0"/>
    <x v="6"/>
    <x v="13"/>
    <x v="0"/>
    <x v="0"/>
    <n v="2.9349381465781213E-2"/>
    <n v="2.9433507296989351E-2"/>
    <n v="0.23049628951834281"/>
    <x v="0"/>
    <x v="1"/>
    <n v="45029147"/>
    <s v="Charles D. Yuska "/>
    <x v="0"/>
    <x v="0"/>
    <s v="CEO &amp; President"/>
    <n v="689135"/>
    <n v="103221"/>
    <n v="792356"/>
    <n v="428695"/>
    <n v="1221051"/>
    <n v="173331"/>
    <n v="25602"/>
    <n v="1419984"/>
    <x v="0"/>
  </r>
  <r>
    <x v="72"/>
    <s v="Brian Gallagher"/>
    <x v="0"/>
    <d v="2001-11-15T00:00:00"/>
    <n v="22314"/>
    <x v="3"/>
    <x v="9"/>
    <x v="11"/>
    <x v="0"/>
    <x v="1"/>
    <n v="4.5209000246244766E-4"/>
    <n v="7.8758450171890079E-2"/>
    <n v="0.59852579401986394"/>
    <x v="0"/>
    <x v="1"/>
    <n v="96098760"/>
    <s v="Brian Gallagher"/>
    <x v="0"/>
    <x v="0"/>
    <s v="President &amp; CEO"/>
    <n v="520043"/>
    <n v="180657"/>
    <n v="700700"/>
    <n v="519605"/>
    <n v="1220305"/>
    <n v="265712"/>
    <n v="20131"/>
    <n v="1506148"/>
    <x v="0"/>
  </r>
  <r>
    <x v="73"/>
    <s v="Ben Nelson"/>
    <x v="0"/>
    <d v="2013-01-22T00:00:00"/>
    <n v="64108"/>
    <x v="1"/>
    <x v="5"/>
    <x v="5"/>
    <x v="0"/>
    <x v="0"/>
    <m/>
    <m/>
    <m/>
    <x v="0"/>
    <x v="1"/>
    <n v="81313382"/>
    <s v="Therese M. Vaughan"/>
    <x v="1"/>
    <x v="1"/>
    <s v="Executive Vice President &amp; CEO"/>
    <n v="508846"/>
    <n v="213459"/>
    <n v="722305"/>
    <n v="497665"/>
    <n v="1219970"/>
    <n v="13750"/>
    <n v="18523"/>
    <n v="1252243"/>
    <x v="1"/>
  </r>
  <r>
    <x v="74"/>
    <s v="Dirk Kempthorne"/>
    <x v="0"/>
    <d v="2010-11-03T00:00:00"/>
    <n v="20001"/>
    <x v="0"/>
    <x v="5"/>
    <x v="5"/>
    <x v="0"/>
    <x v="0"/>
    <n v="2.7606735343041412E-2"/>
    <n v="0.33626880313196594"/>
    <n v="0.3418068186194414"/>
    <x v="0"/>
    <x v="1"/>
    <n v="54127809"/>
    <s v="Dirk Kempthorne"/>
    <x v="0"/>
    <x v="0"/>
    <s v="President and CEO"/>
    <n v="915538"/>
    <n v="275000"/>
    <n v="1190538"/>
    <n v="28943"/>
    <n v="1219481"/>
    <n v="50369"/>
    <n v="52026"/>
    <n v="1321876"/>
    <x v="0"/>
  </r>
  <r>
    <x v="75"/>
    <s v="Karen Ignagni"/>
    <x v="1"/>
    <d v="1993-01-01T00:00:00"/>
    <n v="20004"/>
    <x v="0"/>
    <x v="5"/>
    <x v="5"/>
    <x v="0"/>
    <x v="1"/>
    <n v="0.64157640530551097"/>
    <n v="-0.28657028717834815"/>
    <n v="-0.27996407281480012"/>
    <x v="0"/>
    <x v="1"/>
    <n v="70904137"/>
    <s v="Karen Ignagni"/>
    <x v="1"/>
    <x v="0"/>
    <s v="President"/>
    <n v="1175633"/>
    <m/>
    <n v="1175633"/>
    <n v="38884"/>
    <n v="1214517"/>
    <n v="18451"/>
    <n v="19440"/>
    <n v="1252408"/>
    <x v="0"/>
  </r>
  <r>
    <x v="76"/>
    <s v="Carol Keehan"/>
    <x v="1"/>
    <d v="2005-10-01T00:00:00"/>
    <n v="20006"/>
    <x v="0"/>
    <x v="2"/>
    <x v="2"/>
    <x v="0"/>
    <x v="1"/>
    <n v="0.13322166616396919"/>
    <n v="0.27128557159986422"/>
    <n v="0.27578743676843309"/>
    <x v="0"/>
    <x v="7"/>
    <n v="18922810"/>
    <s v="Carol Keehan"/>
    <x v="1"/>
    <x v="0"/>
    <s v="President &amp; Chief Executive Officer"/>
    <n v="773970"/>
    <n v="267190"/>
    <n v="1041160"/>
    <n v="171948"/>
    <n v="1213108"/>
    <m/>
    <n v="13228"/>
    <n v="1226336"/>
    <x v="0"/>
  </r>
  <r>
    <x v="77"/>
    <s v="Bruce Skyer"/>
    <x v="0"/>
    <d v="2011-10-24T00:00:00"/>
    <n v="10016"/>
    <x v="3"/>
    <x v="9"/>
    <x v="11"/>
    <x v="0"/>
    <x v="0"/>
    <m/>
    <m/>
    <m/>
    <x v="2"/>
    <x v="7"/>
    <n v="46556654"/>
    <s v="John R. Davis"/>
    <x v="0"/>
    <x v="1"/>
    <s v="CEO "/>
    <n v="214483"/>
    <m/>
    <n v="1191360"/>
    <n v="976877"/>
    <n v="1191360"/>
    <n v="88892"/>
    <n v="18982"/>
    <n v="1299234"/>
    <x v="1"/>
  </r>
  <r>
    <x v="78"/>
    <s v="Edwin J. Feulner"/>
    <x v="0"/>
    <d v="1977-01-01T00:00:00"/>
    <n v="20002"/>
    <x v="4"/>
    <x v="14"/>
    <x v="17"/>
    <x v="0"/>
    <x v="0"/>
    <n v="6.0443320173242387E-2"/>
    <n v="6.3394339207273512E-2"/>
    <n v="5.9126170080197632E-2"/>
    <x v="0"/>
    <x v="1"/>
    <n v="86084630"/>
    <s v="Edwin J. Feulner"/>
    <x v="0"/>
    <x v="0"/>
    <s v="President"/>
    <n v="531561"/>
    <n v="613250"/>
    <n v="1144811"/>
    <n v="17885"/>
    <n v="1162696"/>
    <n v="50000"/>
    <n v="26020"/>
    <n v="1238716"/>
    <x v="0"/>
  </r>
  <r>
    <x v="79"/>
    <s v="Mark Parkinson"/>
    <x v="0"/>
    <d v="2011-01-01T00:00:00"/>
    <n v="20005"/>
    <x v="0"/>
    <x v="2"/>
    <x v="2"/>
    <x v="0"/>
    <x v="0"/>
    <n v="0.11880115337695464"/>
    <n v="9.4304417443722338E-2"/>
    <n v="9.4173532976652499E-2"/>
    <x v="0"/>
    <x v="1"/>
    <n v="29228988"/>
    <s v="Mark V. Parkinson"/>
    <x v="0"/>
    <x v="0"/>
    <s v="President &amp; CEO"/>
    <n v="1008823"/>
    <n v="153000"/>
    <n v="1161823"/>
    <m/>
    <n v="1161823"/>
    <n v="20000"/>
    <n v="8244"/>
    <n v="1190067"/>
    <x v="0"/>
  </r>
  <r>
    <x v="80"/>
    <s v="Michael Howard"/>
    <x v="0"/>
    <d v="2010-09-01T00:00:00"/>
    <n v="94304"/>
    <x v="0"/>
    <x v="3"/>
    <x v="3"/>
    <x v="0"/>
    <x v="0"/>
    <n v="8.0026632309834062E-2"/>
    <n v="0.24842336389225084"/>
    <n v="0.25505029745808544"/>
    <x v="2"/>
    <x v="1"/>
    <n v="391213493"/>
    <s v="Michael Howard"/>
    <x v="0"/>
    <x v="0"/>
    <s v="CEO &amp; President"/>
    <n v="499616"/>
    <n v="577269"/>
    <n v="1076885"/>
    <n v="83409"/>
    <n v="1160294"/>
    <n v="42000"/>
    <n v="26185"/>
    <n v="1228479"/>
    <x v="0"/>
  </r>
  <r>
    <x v="81"/>
    <s v="William Cheney"/>
    <x v="0"/>
    <d v="2010-07-05T00:00:00"/>
    <n v="53705"/>
    <x v="0"/>
    <x v="4"/>
    <x v="4"/>
    <x v="0"/>
    <x v="0"/>
    <n v="5.2692053265840262E-2"/>
    <n v="4.8070281941000284E-2"/>
    <n v="0.25919858429407439"/>
    <x v="0"/>
    <x v="1"/>
    <n v="53759423"/>
    <s v="William Cheney"/>
    <x v="0"/>
    <x v="0"/>
    <s v="President &amp; CEO"/>
    <n v="732021"/>
    <n v="183002"/>
    <n v="915023"/>
    <n v="234857"/>
    <n v="1149880"/>
    <n v="169640"/>
    <n v="18117"/>
    <n v="1337637"/>
    <x v="0"/>
  </r>
  <r>
    <x v="82"/>
    <s v="Leigh Ann Pusey"/>
    <x v="1"/>
    <d v="2009-02-01T00:00:00"/>
    <n v="20037"/>
    <x v="0"/>
    <x v="5"/>
    <x v="5"/>
    <x v="0"/>
    <x v="0"/>
    <n v="1.6177927333728241E-4"/>
    <n v="0.34483295115634471"/>
    <n v="0.34483295115634471"/>
    <x v="0"/>
    <x v="1"/>
    <n v="17994852"/>
    <s v="Leigh Ann Pusey"/>
    <x v="1"/>
    <x v="0"/>
    <s v="President/CEO"/>
    <n v="803694"/>
    <n v="320000"/>
    <n v="1123694"/>
    <m/>
    <n v="1123694"/>
    <n v="31145"/>
    <n v="20380"/>
    <n v="1175219"/>
    <x v="0"/>
  </r>
  <r>
    <x v="83"/>
    <s v="Leslie Sarasin"/>
    <x v="1"/>
    <d v="2008-11-01T00:00:00"/>
    <n v="22202"/>
    <x v="0"/>
    <x v="12"/>
    <x v="15"/>
    <x v="0"/>
    <x v="0"/>
    <n v="7.3964497041420121E-2"/>
    <n v="9.1729323308270674E-2"/>
    <n v="8.9831264401992114E-2"/>
    <x v="0"/>
    <x v="1"/>
    <n v="28104553"/>
    <s v="Leslie Sarasin"/>
    <x v="1"/>
    <x v="0"/>
    <s v="President &amp; CEO"/>
    <n v="726000"/>
    <n v="363000"/>
    <n v="1089000"/>
    <n v="25274"/>
    <n v="1114274"/>
    <n v="20000"/>
    <n v="20796"/>
    <n v="1155070"/>
    <x v="0"/>
  </r>
  <r>
    <x v="84"/>
    <s v="Lawrence P. Farrell Jr."/>
    <x v="0"/>
    <d v="1998-01-01T00:00:00"/>
    <n v="22201"/>
    <x v="0"/>
    <x v="6"/>
    <x v="6"/>
    <x v="0"/>
    <x v="0"/>
    <n v="1.237933934896176E-2"/>
    <n v="9.503910758644922E-3"/>
    <n v="6.0658270188311221E-2"/>
    <x v="0"/>
    <x v="6"/>
    <n v="34877991"/>
    <s v="Lawrence P. Farrell, Jr."/>
    <x v="0"/>
    <x v="0"/>
    <s v="CEO &amp; President"/>
    <n v="353861"/>
    <n v="554000"/>
    <n v="907861"/>
    <n v="205792"/>
    <n v="1113653"/>
    <n v="29968"/>
    <n v="5431"/>
    <n v="1149052"/>
    <x v="0"/>
  </r>
  <r>
    <x v="85"/>
    <s v="Evan R. Gaddis"/>
    <x v="0"/>
    <d v="2005-09-01T00:00:00"/>
    <n v="22209"/>
    <x v="0"/>
    <x v="6"/>
    <x v="13"/>
    <x v="0"/>
    <x v="1"/>
    <m/>
    <n v="0.18432735015471355"/>
    <n v="0.16676995928520108"/>
    <x v="0"/>
    <x v="1"/>
    <n v="24734714"/>
    <s v="Evan R. Gaddis"/>
    <x v="0"/>
    <x v="0"/>
    <s v="President"/>
    <n v="474775"/>
    <n v="553670"/>
    <n v="1028445"/>
    <n v="82306"/>
    <n v="1110751"/>
    <n v="21250"/>
    <n v="17377"/>
    <n v="1149378"/>
    <x v="0"/>
  </r>
  <r>
    <x v="86"/>
    <s v="Lee Moak"/>
    <x v="0"/>
    <d v="2011-01-01T00:00:00"/>
    <n v="20172"/>
    <x v="2"/>
    <x v="8"/>
    <x v="10"/>
    <x v="0"/>
    <x v="1"/>
    <n v="-6.2619164645706285E-2"/>
    <n v="-6.2619164645706285E-2"/>
    <n v="0.92686839033707069"/>
    <x v="0"/>
    <x v="1"/>
    <n v="119626676"/>
    <s v="Lee Moak"/>
    <x v="0"/>
    <x v="0"/>
    <s v="President"/>
    <n v="347099"/>
    <m/>
    <n v="347099"/>
    <n v="742468"/>
    <n v="1089567"/>
    <n v="158411"/>
    <n v="30870"/>
    <n v="1278848"/>
    <x v="0"/>
  </r>
  <r>
    <x v="87"/>
    <s v="Ken A. Crerar"/>
    <x v="0"/>
    <d v="1991-01-01T00:00:00"/>
    <n v="20004"/>
    <x v="0"/>
    <x v="5"/>
    <x v="5"/>
    <x v="0"/>
    <x v="0"/>
    <n v="-6.4644555480712195E-3"/>
    <n v="0.13079675968691012"/>
    <n v="0.12366419145660403"/>
    <x v="0"/>
    <x v="1"/>
    <n v="10388267"/>
    <s v="Ken A. Crerar"/>
    <x v="0"/>
    <x v="0"/>
    <s v="President"/>
    <n v="691768"/>
    <n v="350000"/>
    <n v="1041768"/>
    <n v="47148"/>
    <n v="1088916"/>
    <n v="33000"/>
    <n v="44928"/>
    <n v="1166844"/>
    <x v="0"/>
  </r>
  <r>
    <x v="88"/>
    <s v="Douglas M. Bibby"/>
    <x v="0"/>
    <d v="2001-06-28T00:00:00"/>
    <n v="20036"/>
    <x v="0"/>
    <x v="11"/>
    <x v="19"/>
    <x v="0"/>
    <x v="0"/>
    <n v="1.5240111748272313E-2"/>
    <n v="1.2267487276600781E-2"/>
    <n v="-1.6199726691727593E-2"/>
    <x v="0"/>
    <x v="7"/>
    <n v="11916594"/>
    <s v="Douglas M. Bibby"/>
    <x v="0"/>
    <x v="0"/>
    <s v="President"/>
    <n v="863081"/>
    <n v="206000"/>
    <n v="1069081"/>
    <m/>
    <n v="1069081"/>
    <m/>
    <m/>
    <n v="1069081"/>
    <x v="0"/>
  </r>
  <r>
    <x v="89"/>
    <s v="Mark R. Chassin"/>
    <x v="0"/>
    <d v="2008-01-01T00:00:00"/>
    <n v="60181"/>
    <x v="1"/>
    <x v="2"/>
    <x v="2"/>
    <x v="0"/>
    <x v="0"/>
    <n v="7.7549248029554069E-2"/>
    <n v="0.14780912208074598"/>
    <n v="0.12198370649617497"/>
    <x v="2"/>
    <x v="1"/>
    <n v="150115581"/>
    <s v="Mark R. Chassin"/>
    <x v="0"/>
    <x v="0"/>
    <s v="President"/>
    <n v="821377"/>
    <n v="57000"/>
    <n v="878377"/>
    <n v="178774"/>
    <n v="1057151"/>
    <n v="21593"/>
    <n v="28054"/>
    <n v="1106798"/>
    <x v="0"/>
  </r>
  <r>
    <x v="90"/>
    <s v="Lee Saunders"/>
    <x v="0"/>
    <d v="2012-06-21T00:00:00"/>
    <n v="20036"/>
    <x v="2"/>
    <x v="8"/>
    <x v="10"/>
    <x v="0"/>
    <x v="0"/>
    <m/>
    <m/>
    <m/>
    <x v="2"/>
    <x v="1"/>
    <n v="160249211"/>
    <s v="Gerald W. McEntee"/>
    <x v="0"/>
    <x v="1"/>
    <s v="President"/>
    <n v="185759"/>
    <m/>
    <n v="185759"/>
    <n v="864817"/>
    <n v="1050576"/>
    <n v="258402"/>
    <n v="25072"/>
    <n v="1334050"/>
    <x v="1"/>
  </r>
  <r>
    <x v="91"/>
    <s v="Thomas J. Van Coverden"/>
    <x v="0"/>
    <m/>
    <n v="20814"/>
    <x v="0"/>
    <x v="2"/>
    <x v="2"/>
    <x v="0"/>
    <x v="0"/>
    <n v="4.999530434549284E-2"/>
    <n v="0.31439733051192315"/>
    <n v="-0.36033701611603941"/>
    <x v="0"/>
    <x v="7"/>
    <n v="32527085"/>
    <s v="Thomas J. Van Coverden"/>
    <x v="0"/>
    <x v="0"/>
    <s v="CEO &amp; President"/>
    <n v="626108"/>
    <n v="310592"/>
    <n v="936700"/>
    <n v="111462"/>
    <n v="1048162"/>
    <n v="-130922"/>
    <n v="19918"/>
    <n v="937158"/>
    <x v="0"/>
  </r>
  <r>
    <x v="92"/>
    <s v="Michael D. Gallagher"/>
    <x v="0"/>
    <d v="2007-05-07T00:00:00"/>
    <n v="20004"/>
    <x v="0"/>
    <x v="7"/>
    <x v="8"/>
    <x v="0"/>
    <x v="0"/>
    <n v="3.2100488485694349E-2"/>
    <n v="-0.23237676470675855"/>
    <n v="-0.22941746015629944"/>
    <x v="0"/>
    <x v="0"/>
    <n v="35111046"/>
    <s v="Michael D. Gallagher"/>
    <x v="0"/>
    <x v="0"/>
    <s v="President"/>
    <n v="739500"/>
    <n v="291200"/>
    <n v="1030700"/>
    <n v="16665"/>
    <n v="1047365"/>
    <n v="31500"/>
    <n v="34592"/>
    <n v="1113457"/>
    <x v="0"/>
  </r>
  <r>
    <x v="93"/>
    <s v="Dan Berger"/>
    <x v="0"/>
    <d v="2013-07-31T00:00:00"/>
    <n v="22201"/>
    <x v="0"/>
    <x v="4"/>
    <x v="4"/>
    <x v="0"/>
    <x v="1"/>
    <n v="0.42819579981295508"/>
    <n v="0.34199312610831106"/>
    <n v="0.8447831965114404"/>
    <x v="0"/>
    <x v="1"/>
    <n v="12510733"/>
    <s v="Fred Becker"/>
    <x v="0"/>
    <x v="1"/>
    <s v="President &amp; CEO"/>
    <n v="583358"/>
    <n v="126500"/>
    <n v="709858"/>
    <n v="331262"/>
    <n v="1041120"/>
    <n v="20000"/>
    <n v="20983"/>
    <n v="1082103"/>
    <x v="0"/>
  </r>
  <r>
    <x v="94"/>
    <s v="Donna Harman"/>
    <x v="1"/>
    <d v="2007-06-25T00:00:00"/>
    <n v="20036"/>
    <x v="0"/>
    <x v="6"/>
    <x v="13"/>
    <x v="0"/>
    <x v="0"/>
    <n v="6.9819826611383334E-2"/>
    <n v="9.0932745699907475E-2"/>
    <n v="9.1059738243005367E-2"/>
    <x v="0"/>
    <x v="1"/>
    <n v="22721027"/>
    <s v="Donna Harman"/>
    <x v="1"/>
    <x v="0"/>
    <s v="President/CEO"/>
    <n v="709558"/>
    <n v="300865"/>
    <n v="1010423"/>
    <n v="15375"/>
    <n v="1025798"/>
    <n v="22500"/>
    <n v="39824"/>
    <n v="1088122"/>
    <x v="0"/>
  </r>
  <r>
    <x v="95"/>
    <s v="Cristián Samper"/>
    <x v="0"/>
    <d v="2012-08-01T00:00:00"/>
    <n v="10460"/>
    <x v="3"/>
    <x v="9"/>
    <x v="11"/>
    <x v="0"/>
    <x v="0"/>
    <n v="1.4975031729275149E-2"/>
    <n v="0.41209323785190038"/>
    <n v="0.28937463424170451"/>
    <x v="0"/>
    <x v="7"/>
    <n v="230042654"/>
    <s v="Steven E. Sanderson"/>
    <x v="0"/>
    <x v="1"/>
    <s v="President &amp; Chief Executive Officer"/>
    <n v="513417"/>
    <n v="215000"/>
    <n v="728417"/>
    <n v="287284"/>
    <n v="1015701"/>
    <n v="126188"/>
    <n v="21777"/>
    <n v="1163666"/>
    <x v="0"/>
  </r>
  <r>
    <x v="96"/>
    <s v="Mitch Bainwol"/>
    <x v="0"/>
    <d v="2011-09-01T00:00:00"/>
    <n v="20001"/>
    <x v="0"/>
    <x v="6"/>
    <x v="13"/>
    <x v="0"/>
    <x v="0"/>
    <m/>
    <m/>
    <m/>
    <x v="0"/>
    <x v="1"/>
    <n v="27237327"/>
    <s v="Mitch Bainwol"/>
    <x v="0"/>
    <x v="0"/>
    <s v="President"/>
    <n v="871700"/>
    <n v="116172"/>
    <n v="987872"/>
    <n v="26181"/>
    <n v="1014053"/>
    <n v="28000"/>
    <n v="23124"/>
    <n v="1065177"/>
    <x v="0"/>
  </r>
  <r>
    <x v="97"/>
    <s v="James Madara"/>
    <x v="0"/>
    <d v="2011-07-01T00:00:00"/>
    <n v="60611"/>
    <x v="1"/>
    <x v="2"/>
    <x v="2"/>
    <x v="0"/>
    <x v="0"/>
    <m/>
    <m/>
    <m/>
    <x v="0"/>
    <x v="1"/>
    <n v="239071813"/>
    <s v="James Madara"/>
    <x v="0"/>
    <x v="0"/>
    <s v="Executive Vice President &amp; CEO"/>
    <n v="816980"/>
    <n v="180000"/>
    <n v="996980"/>
    <n v="12024"/>
    <n v="1009004"/>
    <n v="65000"/>
    <n v="48926"/>
    <n v="1122930"/>
    <x v="0"/>
  </r>
  <r>
    <x v="98"/>
    <s v="Alan I. Leshner"/>
    <x v="0"/>
    <d v="2001-11-15T00:00:00"/>
    <n v="20005"/>
    <x v="1"/>
    <x v="13"/>
    <x v="16"/>
    <x v="0"/>
    <x v="0"/>
    <n v="2.6720604264857149E-2"/>
    <n v="0.34496043994261616"/>
    <n v="0.3380618552317578"/>
    <x v="0"/>
    <x v="1"/>
    <n v="97560704"/>
    <s v="Alan I. Leshner"/>
    <x v="0"/>
    <x v="0"/>
    <s v="CEO"/>
    <n v="535020"/>
    <n v="455000"/>
    <n v="990020"/>
    <n v="17000"/>
    <n v="1007020"/>
    <n v="30000"/>
    <n v="3499"/>
    <n v="1040519"/>
    <x v="0"/>
  </r>
  <r>
    <x v="99"/>
    <s v="Robert J. Beall"/>
    <x v="0"/>
    <d v="1994-01-01T00:00:00"/>
    <n v="20814"/>
    <x v="3"/>
    <x v="9"/>
    <x v="11"/>
    <x v="0"/>
    <x v="0"/>
    <n v="8.9684313604509291E-2"/>
    <n v="-3.4148801422633254E-2"/>
    <n v="0.40457281467438122"/>
    <x v="0"/>
    <x v="1"/>
    <n v="260818976"/>
    <s v="Robert J. Beall"/>
    <x v="0"/>
    <x v="0"/>
    <s v="President &amp; CEO"/>
    <n v="547489"/>
    <n v="107531"/>
    <n v="655020"/>
    <n v="344408"/>
    <n v="999428"/>
    <n v="89997"/>
    <n v="22675"/>
    <n v="1112100"/>
    <x v="0"/>
  </r>
  <r>
    <x v="100"/>
    <s v="Darrell G. Kirch "/>
    <x v="0"/>
    <d v="2006-07-01T00:00:00"/>
    <n v="20037"/>
    <x v="0"/>
    <x v="2"/>
    <x v="2"/>
    <x v="0"/>
    <x v="0"/>
    <n v="-5.1447956033009092E-2"/>
    <n v="0.1214411617498785"/>
    <n v="0.20518855949108158"/>
    <x v="0"/>
    <x v="7"/>
    <n v="122569341"/>
    <s v="Darrell G. Kirch "/>
    <x v="0"/>
    <x v="0"/>
    <s v="President/CEO"/>
    <n v="784610"/>
    <n v="143008"/>
    <n v="927618"/>
    <n v="69273"/>
    <n v="996891"/>
    <n v="223115"/>
    <n v="17251"/>
    <n v="1237257"/>
    <x v="0"/>
  </r>
  <r>
    <x v="101"/>
    <s v="Susan Neely"/>
    <x v="1"/>
    <d v="2005-04-28T00:00:00"/>
    <n v="20036"/>
    <x v="0"/>
    <x v="12"/>
    <x v="15"/>
    <x v="0"/>
    <x v="1"/>
    <m/>
    <n v="0.14392905631447692"/>
    <n v="0.14392905631447692"/>
    <x v="0"/>
    <x v="1"/>
    <n v="73719511"/>
    <s v="Susan K. Neely"/>
    <x v="1"/>
    <x v="0"/>
    <s v="President &amp; CEO"/>
    <n v="996750"/>
    <m/>
    <n v="996750"/>
    <m/>
    <n v="996750"/>
    <n v="33000"/>
    <n v="17085"/>
    <n v="1046835"/>
    <x v="0"/>
  </r>
  <r>
    <x v="102"/>
    <s v="Mark Merritt"/>
    <x v="0"/>
    <d v="2005-03-01T00:00:00"/>
    <n v="20004"/>
    <x v="0"/>
    <x v="2"/>
    <x v="2"/>
    <x v="0"/>
    <x v="0"/>
    <n v="-7.5333433777911704E-3"/>
    <n v="-5.7070764717944162E-3"/>
    <n v="-5.7070764717944162E-3"/>
    <x v="0"/>
    <x v="1"/>
    <n v="12322031"/>
    <s v="Mark Merritt"/>
    <x v="0"/>
    <x v="0"/>
    <s v="President &amp; CEO"/>
    <n v="744349"/>
    <n v="240000"/>
    <n v="984349"/>
    <m/>
    <n v="984349"/>
    <n v="37500"/>
    <n v="18060"/>
    <n v="1039909"/>
    <x v="0"/>
  </r>
  <r>
    <x v="103"/>
    <s v="E. James Prendergast"/>
    <x v="0"/>
    <d v="2009-04-06T00:00:00"/>
    <n v="8854"/>
    <x v="1"/>
    <x v="6"/>
    <x v="8"/>
    <x v="0"/>
    <x v="1"/>
    <n v="0.43690502882463145"/>
    <n v="0.34723875598505966"/>
    <n v="0.32924034951158276"/>
    <x v="0"/>
    <x v="1"/>
    <n v="406832670"/>
    <s v="E. James Prendergast"/>
    <x v="0"/>
    <x v="0"/>
    <s v="Executive Director"/>
    <n v="756223"/>
    <n v="165000"/>
    <n v="921223"/>
    <n v="48729"/>
    <n v="969952"/>
    <n v="26875"/>
    <n v="10892"/>
    <n v="1007719"/>
    <x v="0"/>
  </r>
  <r>
    <x v="104"/>
    <s v="Jim Mulhern"/>
    <x v="0"/>
    <d v="2014-01-01T00:00:00"/>
    <n v="22201"/>
    <x v="0"/>
    <x v="12"/>
    <x v="20"/>
    <x v="0"/>
    <x v="0"/>
    <n v="4.0194000000000001E-2"/>
    <n v="5.6790711540580303E-2"/>
    <n v="0.14298519728078038"/>
    <x v="0"/>
    <x v="1"/>
    <n v="40533417"/>
    <s v="Jerry Kozak"/>
    <x v="0"/>
    <x v="1"/>
    <s v="CEO &amp; President"/>
    <n v="520097"/>
    <n v="132150"/>
    <n v="652247"/>
    <n v="313012"/>
    <n v="965259"/>
    <n v="56250"/>
    <n v="3072"/>
    <n v="1024581"/>
    <x v="0"/>
  </r>
  <r>
    <x v="105"/>
    <s v="Matt Shay"/>
    <x v="0"/>
    <d v="2010-04-26T00:00:00"/>
    <n v="20004"/>
    <x v="0"/>
    <x v="1"/>
    <x v="12"/>
    <x v="0"/>
    <x v="0"/>
    <n v="6.5147210743801656E-2"/>
    <n v="0.13548183007279344"/>
    <n v="0.13208798354035042"/>
    <x v="0"/>
    <x v="9"/>
    <n v="38336339"/>
    <s v="Matt Shay"/>
    <x v="0"/>
    <x v="0"/>
    <s v="CEO"/>
    <n v="643383"/>
    <n v="315000"/>
    <n v="958383"/>
    <n v="6182"/>
    <n v="964565"/>
    <n v="17500"/>
    <n v="58800"/>
    <n v="1040865"/>
    <x v="0"/>
  </r>
  <r>
    <x v="106"/>
    <s v="Harold Quinn"/>
    <x v="0"/>
    <d v="2008-09-10T00:00:00"/>
    <n v="20001"/>
    <x v="0"/>
    <x v="3"/>
    <x v="3"/>
    <x v="0"/>
    <x v="0"/>
    <n v="2.4934757788289022E-3"/>
    <n v="-0.23160847235626636"/>
    <n v="-0.22094536918480581"/>
    <x v="0"/>
    <x v="1"/>
    <n v="49492799"/>
    <s v="Harold Quinn"/>
    <x v="0"/>
    <x v="0"/>
    <s v="CEO"/>
    <n v="491703"/>
    <n v="400000"/>
    <n v="891703"/>
    <n v="57466"/>
    <n v="949169"/>
    <n v="66815"/>
    <n v="21663"/>
    <n v="1037647"/>
    <x v="0"/>
  </r>
  <r>
    <x v="107"/>
    <s v="Richard N. Haass  "/>
    <x v="0"/>
    <d v="2003-07-01T00:00:00"/>
    <n v="10021"/>
    <x v="4"/>
    <x v="14"/>
    <x v="17"/>
    <x v="0"/>
    <x v="0"/>
    <n v="3.3775513579675148E-2"/>
    <n v="3.7859763027692138E-2"/>
    <n v="5.7393535468722293E-2"/>
    <x v="0"/>
    <x v="5"/>
    <n v="54201417"/>
    <s v="Richard N. Haass  "/>
    <x v="0"/>
    <x v="0"/>
    <s v="President &amp; CEO"/>
    <n v="375000"/>
    <n v="235000"/>
    <n v="610000"/>
    <n v="332089"/>
    <n v="942089"/>
    <n v="20000"/>
    <n v="16377"/>
    <n v="978466"/>
    <x v="0"/>
  </r>
  <r>
    <x v="108"/>
    <s v="Randall Rothenberg"/>
    <x v="0"/>
    <d v="2007-02-02T00:00:00"/>
    <n v="10016"/>
    <x v="0"/>
    <x v="7"/>
    <x v="7"/>
    <x v="0"/>
    <x v="1"/>
    <n v="-0.1013311987749491"/>
    <n v="0.28670705286544218"/>
    <n v="0.28670705286544218"/>
    <x v="0"/>
    <x v="1"/>
    <n v="17819059"/>
    <s v="Randall Rothenberg"/>
    <x v="0"/>
    <x v="0"/>
    <s v="President &amp; CEO"/>
    <n v="516438"/>
    <n v="416000"/>
    <n v="932438"/>
    <m/>
    <n v="932438"/>
    <n v="12500"/>
    <n v="19896"/>
    <n v="964834"/>
    <x v="0"/>
  </r>
  <r>
    <x v="109"/>
    <s v="Walter Lukken"/>
    <x v="0"/>
    <d v="2012-03-01T00:00:00"/>
    <n v="20006"/>
    <x v="0"/>
    <x v="4"/>
    <x v="4"/>
    <x v="0"/>
    <x v="0"/>
    <m/>
    <m/>
    <m/>
    <x v="2"/>
    <x v="1"/>
    <n v="16312338"/>
    <s v="Walter Lukken"/>
    <x v="0"/>
    <x v="0"/>
    <s v="Chief Executive Officer"/>
    <n v="411115"/>
    <n v="500000"/>
    <n v="911115"/>
    <n v="8170"/>
    <n v="919285"/>
    <n v="22500"/>
    <n v="18239"/>
    <n v="960024"/>
    <x v="1"/>
  </r>
  <r>
    <x v="110"/>
    <s v="Michael W. McCormick "/>
    <x v="0"/>
    <d v="2009-08-24T00:00:00"/>
    <n v="22314"/>
    <x v="1"/>
    <x v="10"/>
    <x v="12"/>
    <x v="0"/>
    <x v="1"/>
    <n v="0.38895339547270308"/>
    <n v="0.58133040614709108"/>
    <n v="0.58133040614709108"/>
    <x v="0"/>
    <x v="1"/>
    <n v="15207487"/>
    <s v="Michael W. McCormick "/>
    <x v="0"/>
    <x v="0"/>
    <s v="Executive Director and COO"/>
    <n v="651940"/>
    <n v="248430"/>
    <n v="900370"/>
    <m/>
    <n v="900370"/>
    <n v="73175"/>
    <n v="15791"/>
    <n v="989336"/>
    <x v="0"/>
  </r>
  <r>
    <x v="111"/>
    <s v="Elaine Weiss"/>
    <x v="1"/>
    <d v="2013-02-07T00:00:00"/>
    <n v="60173"/>
    <x v="1"/>
    <x v="2"/>
    <x v="2"/>
    <x v="0"/>
    <x v="0"/>
    <m/>
    <m/>
    <m/>
    <x v="0"/>
    <x v="1"/>
    <n v="27677449"/>
    <s v="Ronald A. Henrichs"/>
    <x v="0"/>
    <x v="1"/>
    <s v="Executive Director"/>
    <n v="156418"/>
    <n v="367969"/>
    <n v="524387"/>
    <n v="375946"/>
    <n v="900333"/>
    <n v="342658"/>
    <n v="32141"/>
    <n v="1275132"/>
    <x v="1"/>
  </r>
  <r>
    <x v="112"/>
    <s v="Bram Smith"/>
    <x v="0"/>
    <d v="2009-12-17T00:00:00"/>
    <n v="10017"/>
    <x v="0"/>
    <x v="4"/>
    <x v="4"/>
    <x v="0"/>
    <x v="0"/>
    <n v="-1.2549794345305568E-3"/>
    <n v="-5.1924906535168235E-4"/>
    <n v="-5.1924906535168235E-4"/>
    <x v="0"/>
    <x v="1"/>
    <n v="10857739"/>
    <s v="Bram Smith"/>
    <x v="0"/>
    <x v="0"/>
    <s v="Executive Director"/>
    <n v="370059"/>
    <n v="525000"/>
    <n v="895059"/>
    <m/>
    <n v="895059"/>
    <n v="33000"/>
    <n v="16221"/>
    <n v="944280"/>
    <x v="0"/>
  </r>
  <r>
    <x v="113"/>
    <s v="Charles Roussel"/>
    <x v="0"/>
    <d v="2008-10-30T00:00:00"/>
    <n v="60093"/>
    <x v="1"/>
    <x v="2"/>
    <x v="2"/>
    <x v="0"/>
    <x v="0"/>
    <n v="1.4425709313735234E-2"/>
    <n v="-2.8030281466153644E-2"/>
    <n v="-4.4553248328201234E-2"/>
    <x v="0"/>
    <x v="1"/>
    <n v="172867738"/>
    <s v="Charles Roussel"/>
    <x v="0"/>
    <x v="0"/>
    <s v="Executive Vice President"/>
    <n v="561370"/>
    <n v="224000"/>
    <n v="785370"/>
    <n v="100182"/>
    <n v="885552"/>
    <n v="311666"/>
    <n v="22796"/>
    <n v="1220014"/>
    <x v="0"/>
  </r>
  <r>
    <x v="114"/>
    <s v="Martin Durbin"/>
    <x v="0"/>
    <d v="2013-05-01T00:00:00"/>
    <n v="20005"/>
    <x v="0"/>
    <x v="3"/>
    <x v="3"/>
    <x v="0"/>
    <x v="1"/>
    <n v="0.15971141864940389"/>
    <n v="0.12350673979829166"/>
    <n v="0.13006466535106417"/>
    <x v="0"/>
    <x v="1"/>
    <n v="77018953"/>
    <s v="Regina D. Hopper"/>
    <x v="1"/>
    <x v="1"/>
    <s v="President &amp; CEO"/>
    <n v="629162"/>
    <n v="250000"/>
    <n v="879162"/>
    <n v="6151"/>
    <n v="885313"/>
    <n v="15000"/>
    <n v="27740"/>
    <n v="928053"/>
    <x v="0"/>
  </r>
  <r>
    <x v="115"/>
    <s v="Lynnette Kelly Hotchkiss"/>
    <x v="1"/>
    <d v="2007-06-18T00:00:00"/>
    <n v="22314"/>
    <x v="0"/>
    <x v="4"/>
    <x v="4"/>
    <x v="0"/>
    <x v="0"/>
    <n v="3.8148693010546166E-2"/>
    <n v="0.12202146807550562"/>
    <n v="0.46438644810193785"/>
    <x v="0"/>
    <x v="6"/>
    <n v="39892663"/>
    <s v="Lynnette Kelly"/>
    <x v="1"/>
    <x v="0"/>
    <s v="Executive Director"/>
    <n v="618883"/>
    <n v="50000"/>
    <n v="668883"/>
    <n v="213732"/>
    <n v="882615"/>
    <n v="72050"/>
    <n v="21298"/>
    <n v="975963"/>
    <x v="0"/>
  </r>
  <r>
    <x v="116"/>
    <s v="A. Barry Rand"/>
    <x v="0"/>
    <d v="2009-04-01T00:00:00"/>
    <n v="20049"/>
    <x v="3"/>
    <x v="9"/>
    <x v="11"/>
    <x v="0"/>
    <x v="0"/>
    <n v="4.1383055144078501E-2"/>
    <n v="8.123854006248632E-2"/>
    <n v="7.8089077994715705E-2"/>
    <x v="0"/>
    <x v="1"/>
    <n v="1231693441"/>
    <s v="A. Barry Rand"/>
    <x v="0"/>
    <x v="0"/>
    <s v="CEO"/>
    <n v="677000"/>
    <n v="177452"/>
    <n v="854452"/>
    <n v="25273"/>
    <n v="879725"/>
    <n v="113525"/>
    <n v="17842"/>
    <n v="1011092"/>
    <x v="0"/>
  </r>
  <r>
    <x v="117"/>
    <s v="Thomas J. Gibson"/>
    <x v="0"/>
    <d v="2008-09-01T00:00:00"/>
    <n v="20001"/>
    <x v="0"/>
    <x v="6"/>
    <x v="13"/>
    <x v="0"/>
    <x v="0"/>
    <n v="4.4834440461426074E-2"/>
    <n v="9.1580905790973319E-2"/>
    <n v="0.11911350632035272"/>
    <x v="0"/>
    <x v="1"/>
    <n v="18673289"/>
    <s v="Thomas J. Gibson"/>
    <x v="0"/>
    <x v="0"/>
    <s v="CEO &amp; President"/>
    <n v="615000"/>
    <n v="224000"/>
    <n v="839000"/>
    <n v="38977"/>
    <n v="877977"/>
    <n v="83680"/>
    <n v="16990"/>
    <n v="978647"/>
    <x v="0"/>
  </r>
  <r>
    <x v="118"/>
    <s v="Lezlee Westine"/>
    <x v="1"/>
    <d v="2009-05-01T00:00:00"/>
    <n v="20036"/>
    <x v="0"/>
    <x v="6"/>
    <x v="13"/>
    <x v="0"/>
    <x v="0"/>
    <n v="9.1690539167681051E-2"/>
    <n v="6.2904289185676338E-2"/>
    <n v="7.7303916031021769E-2"/>
    <x v="0"/>
    <x v="1"/>
    <n v="19700039"/>
    <s v="Lezlee Westine"/>
    <x v="1"/>
    <x v="0"/>
    <s v="President &amp; CEO"/>
    <n v="596396"/>
    <n v="250000"/>
    <n v="846396"/>
    <n v="30956"/>
    <n v="877352"/>
    <n v="28750"/>
    <n v="14490"/>
    <n v="920592"/>
    <x v="0"/>
  </r>
  <r>
    <x v="119"/>
    <s v="Tony Bingham"/>
    <x v="0"/>
    <d v="2004-02-01T00:00:00"/>
    <n v="22313"/>
    <x v="1"/>
    <x v="13"/>
    <x v="9"/>
    <x v="0"/>
    <x v="1"/>
    <n v="0.16243616008690401"/>
    <n v="0.39749974444813574"/>
    <n v="0.39357346025847423"/>
    <x v="0"/>
    <x v="1"/>
    <n v="30433260"/>
    <s v="Tony Bingham"/>
    <x v="0"/>
    <x v="0"/>
    <s v="President and CEO"/>
    <n v="440876"/>
    <n v="434093"/>
    <n v="874969"/>
    <n v="1048"/>
    <n v="876017"/>
    <n v="7350"/>
    <n v="12019"/>
    <n v="895386"/>
    <x v="0"/>
  </r>
  <r>
    <x v="120"/>
    <s v="Christine Duffy"/>
    <x v="1"/>
    <d v="2011-02-01T00:00:00"/>
    <n v="33316"/>
    <x v="0"/>
    <x v="6"/>
    <x v="6"/>
    <x v="1"/>
    <x v="0"/>
    <m/>
    <m/>
    <m/>
    <x v="0"/>
    <x v="1"/>
    <n v="20887377"/>
    <s v="Christine Duffy"/>
    <x v="1"/>
    <x v="0"/>
    <s v="President and CEO"/>
    <n v="872569"/>
    <m/>
    <n v="872569"/>
    <m/>
    <n v="872569"/>
    <n v="12250"/>
    <n v="25607"/>
    <n v="910426"/>
    <x v="0"/>
  </r>
  <r>
    <x v="121"/>
    <s v="S. Joe Bhatia"/>
    <x v="0"/>
    <d v="2006-01-01T00:00:00"/>
    <n v="20036"/>
    <x v="0"/>
    <x v="6"/>
    <x v="1"/>
    <x v="2"/>
    <x v="0"/>
    <n v="8.3640982581370385E-2"/>
    <n v="9.8621239078365452E-2"/>
    <n v="7.9005116154740374E-2"/>
    <x v="0"/>
    <x v="1"/>
    <n v="36516523"/>
    <s v="S. Joe Bhatia"/>
    <x v="0"/>
    <x v="0"/>
    <s v="President &amp; CEO"/>
    <n v="556234"/>
    <n v="289110"/>
    <n v="845344"/>
    <n v="22516"/>
    <n v="867860"/>
    <n v="126855"/>
    <n v="42211"/>
    <n v="1036926"/>
    <x v="0"/>
  </r>
  <r>
    <x v="122"/>
    <s v="Madeleine Jacobs"/>
    <x v="1"/>
    <d v="2004-01-04T00:00:00"/>
    <n v="20036"/>
    <x v="1"/>
    <x v="13"/>
    <x v="16"/>
    <x v="0"/>
    <x v="0"/>
    <n v="2.7704605322917613E-2"/>
    <n v="4.1635748018339878E-2"/>
    <n v="-1.7040929530539781E-4"/>
    <x v="0"/>
    <x v="1"/>
    <n v="547910811"/>
    <s v="Madeleine Jacobs"/>
    <x v="1"/>
    <x v="0"/>
    <s v="CEO &amp; Executive Director"/>
    <n v="633584"/>
    <n v="214270"/>
    <n v="847854"/>
    <n v="14628"/>
    <n v="862482"/>
    <n v="22500"/>
    <n v="22807"/>
    <n v="907789"/>
    <x v="0"/>
  </r>
  <r>
    <x v="123"/>
    <s v="Henry G. Jackson"/>
    <x v="0"/>
    <d v="2011-06-26T00:00:00"/>
    <n v="22314"/>
    <x v="1"/>
    <x v="1"/>
    <x v="9"/>
    <x v="0"/>
    <x v="0"/>
    <m/>
    <m/>
    <m/>
    <x v="0"/>
    <x v="1"/>
    <n v="104241442"/>
    <s v="Henry G. Jackson"/>
    <x v="0"/>
    <x v="0"/>
    <s v="CEO"/>
    <n v="575015"/>
    <n v="281913"/>
    <n v="856928"/>
    <m/>
    <n v="856928"/>
    <n v="423750"/>
    <n v="11630"/>
    <n v="1292308"/>
    <x v="0"/>
  </r>
  <r>
    <x v="124"/>
    <s v="Nancy Brown"/>
    <x v="1"/>
    <d v="2009-01-01T00:00:00"/>
    <n v="75231"/>
    <x v="3"/>
    <x v="9"/>
    <x v="11"/>
    <x v="0"/>
    <x v="0"/>
    <n v="4.0373154423382011E-2"/>
    <n v="0.13873398179896074"/>
    <n v="0.14184340377485494"/>
    <x v="0"/>
    <x v="5"/>
    <n v="632636617"/>
    <s v="Nancy Brown"/>
    <x v="1"/>
    <x v="0"/>
    <s v="CEO"/>
    <n v="641363"/>
    <n v="172973"/>
    <n v="814336"/>
    <n v="27061"/>
    <n v="841397"/>
    <n v="233375"/>
    <n v="22431"/>
    <n v="1097203"/>
    <x v="0"/>
  </r>
  <r>
    <x v="125"/>
    <s v="Ed Bolen"/>
    <x v="0"/>
    <d v="2004-09-07T00:00:00"/>
    <n v="20004"/>
    <x v="0"/>
    <x v="6"/>
    <x v="6"/>
    <x v="0"/>
    <x v="0"/>
    <n v="1.2690909090909091E-2"/>
    <n v="3.7671613070347484E-2"/>
    <n v="3.9484357147218124E-2"/>
    <x v="0"/>
    <x v="7"/>
    <n v="32479830"/>
    <s v="Ed Bolen"/>
    <x v="0"/>
    <x v="0"/>
    <s v="President &amp; CEO"/>
    <n v="556980"/>
    <n v="284250"/>
    <n v="841230"/>
    <n v="-6970"/>
    <n v="834260"/>
    <n v="25725"/>
    <n v="24500"/>
    <n v="884485"/>
    <x v="0"/>
  </r>
  <r>
    <x v="126"/>
    <s v="Wayne LaPierre"/>
    <x v="0"/>
    <d v="1991-01-01T00:00:00"/>
    <n v="22030"/>
    <x v="3"/>
    <x v="9"/>
    <x v="11"/>
    <x v="0"/>
    <x v="0"/>
    <n v="-1.8111504516742007E-3"/>
    <n v="1.2644497396831261E-3"/>
    <n v="1.927356803882127E-3"/>
    <x v="0"/>
    <x v="1"/>
    <n v="256290928"/>
    <s v="Wayne LaPierre"/>
    <x v="0"/>
    <x v="0"/>
    <s v="President"/>
    <n v="672385"/>
    <n v="129767"/>
    <n v="802152"/>
    <n v="31160"/>
    <n v="833312"/>
    <n v="98144"/>
    <n v="43411"/>
    <n v="974867"/>
    <x v="0"/>
  </r>
  <r>
    <x v="127"/>
    <s v="William Graves"/>
    <x v="0"/>
    <d v="2003-01-14T00:00:00"/>
    <n v="22203"/>
    <x v="0"/>
    <x v="6"/>
    <x v="6"/>
    <x v="0"/>
    <x v="1"/>
    <n v="-8.7735400360222288E-2"/>
    <n v="-8.7735400360222288E-2"/>
    <n v="-8.308181411314948E-2"/>
    <x v="0"/>
    <x v="1"/>
    <n v="40693843"/>
    <s v="William Graves"/>
    <x v="0"/>
    <x v="0"/>
    <s v="President and CEO"/>
    <n v="819012"/>
    <m/>
    <n v="819012"/>
    <n v="12774"/>
    <n v="831786"/>
    <n v="1426"/>
    <n v="18858"/>
    <n v="852070"/>
    <x v="0"/>
  </r>
  <r>
    <x v="128"/>
    <s v="David H. Stevens "/>
    <x v="2"/>
    <d v="2011-06-01T00:00:00"/>
    <n v="20036"/>
    <x v="0"/>
    <x v="4"/>
    <x v="4"/>
    <x v="0"/>
    <x v="0"/>
    <m/>
    <m/>
    <m/>
    <x v="1"/>
    <x v="6"/>
    <n v="38368191"/>
    <s v="John Courson"/>
    <x v="0"/>
    <x v="1"/>
    <m/>
    <n v="289210"/>
    <m/>
    <n v="289210"/>
    <n v="527467"/>
    <n v="816677"/>
    <n v="2756"/>
    <n v="2201"/>
    <n v="821634"/>
    <x v="1"/>
  </r>
  <r>
    <x v="129"/>
    <s v="Peter K. Welch"/>
    <x v="0"/>
    <d v="2013-02-01T00:00:00"/>
    <n v="22102"/>
    <x v="0"/>
    <x v="10"/>
    <x v="12"/>
    <x v="0"/>
    <x v="0"/>
    <m/>
    <m/>
    <m/>
    <x v="0"/>
    <x v="1"/>
    <n v="44652324"/>
    <s v="Phillip D. Brady"/>
    <x v="0"/>
    <x v="1"/>
    <s v="President &amp; CEO"/>
    <n v="624984"/>
    <m/>
    <n v="624984"/>
    <n v="190734"/>
    <n v="815718"/>
    <n v="18750"/>
    <n v="22114"/>
    <n v="856582"/>
    <x v="1"/>
  </r>
  <r>
    <x v="130"/>
    <s v="Thomas Gallagher"/>
    <x v="0"/>
    <d v="1995-01-01T00:00:00"/>
    <n v="60018"/>
    <x v="0"/>
    <x v="12"/>
    <x v="20"/>
    <x v="0"/>
    <x v="0"/>
    <n v="9.7560975609756101E-2"/>
    <n v="0.21951219512195122"/>
    <n v="0.28230977940689878"/>
    <x v="0"/>
    <x v="1"/>
    <n v="127418177"/>
    <s v="Thomas Gallagher"/>
    <x v="0"/>
    <x v="0"/>
    <s v="CEO"/>
    <n v="450000"/>
    <n v="50000"/>
    <n v="500000"/>
    <n v="294464"/>
    <n v="794464"/>
    <n v="106250"/>
    <n v="10072"/>
    <n v="910786"/>
    <x v="0"/>
  </r>
  <r>
    <x v="131"/>
    <s v="Kenneth Daly"/>
    <x v="0"/>
    <d v="2007-05-21T00:00:00"/>
    <n v="20036"/>
    <x v="1"/>
    <x v="1"/>
    <x v="1"/>
    <x v="0"/>
    <x v="0"/>
    <n v="-7.4410733873772638E-4"/>
    <n v="-3.401592445242984E-2"/>
    <n v="-2.8436774337509227E-2"/>
    <x v="0"/>
    <x v="1"/>
    <n v="17018460"/>
    <s v="Kenneth Daly"/>
    <x v="0"/>
    <x v="0"/>
    <s v="President/Chief Executive Officer"/>
    <n v="597587"/>
    <n v="125000"/>
    <n v="722587"/>
    <n v="69853"/>
    <n v="792440"/>
    <n v="21462"/>
    <n v="16918"/>
    <n v="830820"/>
    <x v="0"/>
  </r>
  <r>
    <x v="132"/>
    <s v="Norman B. Anderson"/>
    <x v="0"/>
    <d v="2003-01-01T00:00:00"/>
    <n v="20002"/>
    <x v="1"/>
    <x v="2"/>
    <x v="2"/>
    <x v="0"/>
    <x v="0"/>
    <n v="2.9999371740905948E-2"/>
    <n v="0.39469316483951683"/>
    <n v="0.37792443289801753"/>
    <x v="0"/>
    <x v="1"/>
    <n v="118809697"/>
    <s v="Norman B. Anderson"/>
    <x v="0"/>
    <x v="0"/>
    <s v="CEO"/>
    <n v="491835"/>
    <n v="282931"/>
    <n v="774766"/>
    <n v="15515"/>
    <n v="790281"/>
    <n v="74490"/>
    <n v="20193"/>
    <n v="884964"/>
    <x v="0"/>
  </r>
  <r>
    <x v="133"/>
    <s v="John Seffrin"/>
    <x v="0"/>
    <d v="1992-01-01T00:00:00"/>
    <n v="30329"/>
    <x v="3"/>
    <x v="9"/>
    <x v="11"/>
    <x v="0"/>
    <x v="0"/>
    <n v="6.9138156315831575E-2"/>
    <n v="0.17076377963254313"/>
    <n v="0.15013442762133861"/>
    <x v="0"/>
    <x v="2"/>
    <n v="376286455"/>
    <s v="John R. Seffrin"/>
    <x v="0"/>
    <x v="0"/>
    <s v="Chief Executive Officer"/>
    <n v="641500"/>
    <n v="60977"/>
    <n v="702477"/>
    <n v="85939"/>
    <n v="788416"/>
    <n v="30797"/>
    <n v="13142"/>
    <n v="832355"/>
    <x v="0"/>
  </r>
  <r>
    <x v="134"/>
    <s v="Walter Isaacson"/>
    <x v="0"/>
    <d v="2003-03-01T00:00:00"/>
    <n v="20036"/>
    <x v="4"/>
    <x v="14"/>
    <x v="17"/>
    <x v="0"/>
    <x v="1"/>
    <n v="-1.6765102990203294E-4"/>
    <n v="-1.6765102990203294E-4"/>
    <n v="4.9421374041902174E-4"/>
    <x v="0"/>
    <x v="1"/>
    <n v="95477286"/>
    <s v="Walter Isaacson"/>
    <x v="0"/>
    <x v="0"/>
    <s v="President &amp; CEO"/>
    <n v="781254"/>
    <m/>
    <n v="781254"/>
    <n v="2195"/>
    <n v="783449"/>
    <n v="37019"/>
    <n v="22860"/>
    <n v="843328"/>
    <x v="0"/>
  </r>
  <r>
    <x v="135"/>
    <s v="David Myers"/>
    <x v="0"/>
    <d v="2011-01-01T00:00:00"/>
    <n v="20007"/>
    <x v="3"/>
    <x v="9"/>
    <x v="11"/>
    <x v="0"/>
    <x v="0"/>
    <n v="7.348718710509769E-2"/>
    <m/>
    <m/>
    <x v="0"/>
    <x v="1"/>
    <n v="314636288"/>
    <s v="David Myers"/>
    <x v="0"/>
    <x v="0"/>
    <s v="President &amp; CEO"/>
    <n v="527532"/>
    <n v="200000"/>
    <n v="727532"/>
    <n v="55324"/>
    <n v="782856"/>
    <n v="132038"/>
    <n v="23547"/>
    <n v="938441"/>
    <x v="0"/>
  </r>
  <r>
    <x v="136"/>
    <s v="James A. Kaitz "/>
    <x v="0"/>
    <m/>
    <n v="20814"/>
    <x v="1"/>
    <x v="4"/>
    <x v="4"/>
    <x v="0"/>
    <x v="0"/>
    <n v="7.545836149329431E-3"/>
    <n v="1.8205144276868625E-2"/>
    <n v="4.0209750574453584E-2"/>
    <x v="0"/>
    <x v="7"/>
    <n v="21358209"/>
    <s v="James A. Kaitz "/>
    <x v="0"/>
    <x v="0"/>
    <s v="President &amp; CEO"/>
    <n v="487494"/>
    <n v="276000"/>
    <n v="763494"/>
    <n v="16500"/>
    <n v="779994"/>
    <n v="39577"/>
    <n v="17335"/>
    <n v="836906"/>
    <x v="0"/>
  </r>
  <r>
    <x v="137"/>
    <s v="Allen S. Lichter"/>
    <x v="0"/>
    <d v="2006-10-01T00:00:00"/>
    <n v="22314"/>
    <x v="1"/>
    <x v="2"/>
    <x v="2"/>
    <x v="0"/>
    <x v="0"/>
    <n v="4.0776020038329761E-3"/>
    <n v="4.1076776755226231E-2"/>
    <n v="4.025402793986866E-2"/>
    <x v="0"/>
    <x v="1"/>
    <n v="88427911"/>
    <s v="Allen Lichter"/>
    <x v="0"/>
    <x v="0"/>
    <s v="CEO, Ex Officio Director"/>
    <n v="669040"/>
    <n v="95000"/>
    <n v="764040"/>
    <n v="15000"/>
    <n v="779040"/>
    <n v="18750"/>
    <n v="1874"/>
    <n v="799664"/>
    <x v="0"/>
  </r>
  <r>
    <x v="138"/>
    <s v="David W. Parke"/>
    <x v="0"/>
    <d v="2009-04-01T00:00:00"/>
    <n v="94109"/>
    <x v="1"/>
    <x v="2"/>
    <x v="2"/>
    <x v="0"/>
    <x v="0"/>
    <n v="1.232300925445794E-2"/>
    <n v="1.0699379224136104E-2"/>
    <n v="2.457063234444674E-2"/>
    <x v="0"/>
    <x v="0"/>
    <n v="54441213"/>
    <s v="David W. Parke"/>
    <x v="0"/>
    <x v="0"/>
    <s v="Executive Vice President"/>
    <n v="663764"/>
    <n v="99500"/>
    <n v="763264"/>
    <n v="15423"/>
    <n v="778687"/>
    <n v="18953"/>
    <n v="25034"/>
    <n v="822674"/>
    <x v="0"/>
  </r>
  <r>
    <x v="139"/>
    <s v="Adrienne White-Faines"/>
    <x v="0"/>
    <d v="2013-07-01T00:00:00"/>
    <n v="60611"/>
    <x v="1"/>
    <x v="2"/>
    <x v="2"/>
    <x v="0"/>
    <x v="0"/>
    <n v="5.2952969782940722E-2"/>
    <n v="5.0799765241352761E-2"/>
    <n v="5.0799765241352761E-2"/>
    <x v="0"/>
    <x v="10"/>
    <n v="40024514"/>
    <s v="John Crosby"/>
    <x v="0"/>
    <x v="1"/>
    <s v="Executive Director"/>
    <n v="745258"/>
    <n v="30000"/>
    <n v="775258"/>
    <m/>
    <n v="775258"/>
    <n v="17636"/>
    <n v="20777"/>
    <n v="813671"/>
    <x v="0"/>
  </r>
  <r>
    <x v="140"/>
    <s v="Michael Rich"/>
    <x v="2"/>
    <d v="2011-11-01T00:00:00"/>
    <n v="90401"/>
    <x v="4"/>
    <x v="14"/>
    <x v="17"/>
    <x v="0"/>
    <x v="0"/>
    <m/>
    <m/>
    <m/>
    <x v="1"/>
    <x v="6"/>
    <n v="287428038"/>
    <s v="James A Thomson"/>
    <x v="0"/>
    <x v="1"/>
    <m/>
    <n v="522814"/>
    <n v="156921"/>
    <n v="679735"/>
    <n v="92588"/>
    <n v="772323"/>
    <n v="146266"/>
    <n v="17825"/>
    <n v="936414"/>
    <x v="1"/>
  </r>
  <r>
    <x v="141"/>
    <s v="Stephen P. Harbeck"/>
    <x v="0"/>
    <d v="2003-12-01T00:00:00"/>
    <n v="20005"/>
    <x v="0"/>
    <x v="4"/>
    <x v="4"/>
    <x v="0"/>
    <x v="0"/>
    <n v="0.14179460525921539"/>
    <n v="-0.39954620542907027"/>
    <n v="-0.40852793064044013"/>
    <x v="0"/>
    <x v="1"/>
    <n v="452451011"/>
    <s v="Stephen P. Harbeck"/>
    <x v="0"/>
    <x v="0"/>
    <s v="President &amp; CEO"/>
    <n v="495387"/>
    <n v="270472"/>
    <n v="765859"/>
    <n v="3810"/>
    <n v="769669"/>
    <n v="246742"/>
    <n v="25296"/>
    <n v="1041707"/>
    <x v="0"/>
  </r>
  <r>
    <x v="142"/>
    <s v="Craig A. Purser"/>
    <x v="0"/>
    <d v="2005-12-22T00:00:00"/>
    <n v="22314"/>
    <x v="0"/>
    <x v="12"/>
    <x v="15"/>
    <x v="0"/>
    <x v="0"/>
    <n v="6.5155917719781922E-2"/>
    <n v="6.8970679381548591E-2"/>
    <n v="5.4639601921096452E-2"/>
    <x v="0"/>
    <x v="1"/>
    <n v="11870470"/>
    <s v="Craig Purser"/>
    <x v="0"/>
    <x v="0"/>
    <s v="President"/>
    <n v="601550"/>
    <n v="162500"/>
    <n v="764050"/>
    <n v="2982"/>
    <n v="767032"/>
    <n v="249500"/>
    <n v="21335"/>
    <n v="1037867"/>
    <x v="0"/>
  </r>
  <r>
    <x v="143"/>
    <s v="H. Stephen Lieber "/>
    <x v="0"/>
    <d v="2000-04-06T00:00:00"/>
    <n v="60611"/>
    <x v="1"/>
    <x v="2"/>
    <x v="2"/>
    <x v="0"/>
    <x v="0"/>
    <n v="9.6641029919107002E-2"/>
    <n v="9.7433004149063029E-2"/>
    <n v="0.10512731108059972"/>
    <x v="0"/>
    <x v="7"/>
    <n v="58402438"/>
    <s v="H. Stephen Lieber"/>
    <x v="0"/>
    <x v="0"/>
    <s v="President &amp; CEO"/>
    <n v="611271"/>
    <n v="141500"/>
    <n v="752771"/>
    <n v="11072"/>
    <n v="763843"/>
    <n v="142945"/>
    <n v="16449"/>
    <n v="923237"/>
    <x v="0"/>
  </r>
  <r>
    <x v="144"/>
    <s v="Sandra L. Kennedy"/>
    <x v="1"/>
    <d v="2002-12-30T00:00:00"/>
    <n v="22209"/>
    <x v="0"/>
    <x v="1"/>
    <x v="12"/>
    <x v="0"/>
    <x v="0"/>
    <n v="2.9850476885683805E-2"/>
    <n v="5.1483711399266267E-2"/>
    <n v="5.1464150610934602E-2"/>
    <x v="0"/>
    <x v="1"/>
    <n v="19765376"/>
    <s v="Sandra L. Kennedy"/>
    <x v="1"/>
    <x v="0"/>
    <s v="President"/>
    <n v="513537"/>
    <n v="250000"/>
    <n v="763537"/>
    <n v="276"/>
    <n v="763813"/>
    <n v="8125"/>
    <n v="11650"/>
    <n v="783588"/>
    <x v="0"/>
  </r>
  <r>
    <x v="145"/>
    <s v="Jay J. Vroom"/>
    <x v="0"/>
    <d v="1989-01-01T00:00:00"/>
    <n v="20005"/>
    <x v="0"/>
    <x v="12"/>
    <x v="20"/>
    <x v="0"/>
    <x v="0"/>
    <n v="1.3473004915632693E-2"/>
    <n v="0.23175563329205295"/>
    <n v="7.0939648971275731E-3"/>
    <x v="0"/>
    <x v="1"/>
    <n v="14705340"/>
    <s v="Jay J. Vroom"/>
    <x v="0"/>
    <x v="0"/>
    <s v="CEO &amp; President"/>
    <n v="495641"/>
    <n v="253312"/>
    <n v="748953"/>
    <n v="11269"/>
    <n v="760222"/>
    <n v="143424"/>
    <n v="27147"/>
    <n v="930793"/>
    <x v="0"/>
  </r>
  <r>
    <x v="146"/>
    <s v="Paul W. Abramowitz"/>
    <x v="0"/>
    <d v="2012-01-01T00:00:00"/>
    <n v="20814"/>
    <x v="1"/>
    <x v="2"/>
    <x v="2"/>
    <x v="0"/>
    <x v="0"/>
    <n v="1.6440527758197595E-2"/>
    <n v="1.2204417714414949E-2"/>
    <n v="1.5019687624806675E-2"/>
    <x v="0"/>
    <x v="10"/>
    <n v="41395630"/>
    <s v="Henri Manasse"/>
    <x v="0"/>
    <x v="1"/>
    <s v="Chief Executive Officer &amp; Executive Vice President"/>
    <n v="695040"/>
    <n v="30000"/>
    <n v="725040"/>
    <n v="32321"/>
    <n v="757361"/>
    <n v="63172"/>
    <n v="23203"/>
    <n v="843736"/>
    <x v="0"/>
  </r>
  <r>
    <x v="147"/>
    <s v="Linda Woolley"/>
    <x v="1"/>
    <d v="2013-01-10T00:00:00"/>
    <n v="10036"/>
    <x v="0"/>
    <x v="7"/>
    <x v="7"/>
    <x v="0"/>
    <x v="0"/>
    <m/>
    <m/>
    <m/>
    <x v="0"/>
    <x v="7"/>
    <n v="23680113"/>
    <s v="Lawrence Kimmel"/>
    <x v="0"/>
    <x v="1"/>
    <s v="CEO"/>
    <n v="498028"/>
    <n v="255000"/>
    <n v="753028"/>
    <n v="1242"/>
    <n v="754270"/>
    <m/>
    <n v="173482"/>
    <n v="927752"/>
    <x v="0"/>
  </r>
  <r>
    <x v="148"/>
    <s v="India Johnson"/>
    <x v="1"/>
    <d v="2013-01-01T00:00:00"/>
    <n v="10019"/>
    <x v="1"/>
    <x v="5"/>
    <x v="1"/>
    <x v="3"/>
    <x v="0"/>
    <n v="9.3554237288135597E-2"/>
    <n v="0.10399555555555555"/>
    <n v="0.11641333333333333"/>
    <x v="0"/>
    <x v="1"/>
    <n v="71015381"/>
    <s v="William K. Slate, II"/>
    <x v="0"/>
    <x v="1"/>
    <s v="CEO &amp; President"/>
    <n v="645197"/>
    <n v="100000"/>
    <n v="745197"/>
    <n v="8382"/>
    <n v="753579"/>
    <n v="23600"/>
    <n v="20155"/>
    <n v="797334"/>
    <x v="0"/>
  </r>
  <r>
    <x v="149"/>
    <s v="Gene R. Carter"/>
    <x v="0"/>
    <d v="1992-01-01T00:00:00"/>
    <n v="22311"/>
    <x v="1"/>
    <x v="13"/>
    <x v="16"/>
    <x v="0"/>
    <x v="1"/>
    <n v="-0.12078364783086076"/>
    <n v="-9.1169554759605698E-2"/>
    <n v="4.8565173807057271E-2"/>
    <x v="0"/>
    <x v="2"/>
    <n v="50645717"/>
    <s v="Gene Carter"/>
    <x v="0"/>
    <x v="0"/>
    <s v="CEO"/>
    <n v="413193"/>
    <n v="160000"/>
    <n v="573193"/>
    <n v="177846"/>
    <n v="751039"/>
    <n v="29400"/>
    <n v="24405"/>
    <n v="804844"/>
    <x v="0"/>
  </r>
  <r>
    <x v="150"/>
    <s v="Ralph Neas"/>
    <x v="0"/>
    <d v="2011-09-02T00:00:00"/>
    <n v="20001"/>
    <x v="0"/>
    <x v="2"/>
    <x v="2"/>
    <x v="0"/>
    <x v="0"/>
    <m/>
    <m/>
    <m/>
    <x v="0"/>
    <x v="1"/>
    <n v="11729986"/>
    <s v="Ralph Neas"/>
    <x v="0"/>
    <x v="0"/>
    <s v="Presdient &amp; CEO"/>
    <n v="500762"/>
    <n v="250000"/>
    <n v="750762"/>
    <m/>
    <n v="750762"/>
    <n v="20000"/>
    <n v="23693"/>
    <n v="794455"/>
    <x v="0"/>
  </r>
  <r>
    <x v="151"/>
    <s v="Rebecca W. Rimel"/>
    <x v="1"/>
    <d v="1988-01-01T00:00:00"/>
    <n v="19103"/>
    <x v="3"/>
    <x v="9"/>
    <x v="11"/>
    <x v="0"/>
    <x v="0"/>
    <n v="3.8139177807141225E-2"/>
    <n v="3.8139177807141225E-2"/>
    <n v="5.9248901543905788E-2"/>
    <x v="0"/>
    <x v="7"/>
    <n v="298604125"/>
    <s v="Rebecca W. Rimel"/>
    <x v="1"/>
    <x v="0"/>
    <s v="President &amp; Chief Executive Officer"/>
    <n v="703168"/>
    <m/>
    <n v="703168"/>
    <n v="47545"/>
    <n v="750713"/>
    <n v="385114"/>
    <n v="13144"/>
    <n v="1148971"/>
    <x v="0"/>
  </r>
  <r>
    <x v="152"/>
    <s v="Dan Danner"/>
    <x v="0"/>
    <d v="2009-02-01T00:00:00"/>
    <n v="20004"/>
    <x v="0"/>
    <x v="1"/>
    <x v="1"/>
    <x v="0"/>
    <x v="0"/>
    <n v="2.9731578450797245E-2"/>
    <n v="6.8800641163809462E-2"/>
    <n v="7.0286255297063296E-2"/>
    <x v="0"/>
    <x v="1"/>
    <n v="103045496"/>
    <s v="Dan Danner"/>
    <x v="0"/>
    <x v="0"/>
    <s v="President &amp; CEO"/>
    <n v="523878"/>
    <n v="180250"/>
    <n v="704128"/>
    <n v="46498"/>
    <n v="750626"/>
    <n v="11575"/>
    <n v="18214"/>
    <n v="780415"/>
    <x v="0"/>
  </r>
  <r>
    <x v="153"/>
    <s v="Deborah J. Bowen"/>
    <x v="1"/>
    <d v="2013-05-13T00:00:00"/>
    <n v="60606"/>
    <x v="1"/>
    <x v="2"/>
    <x v="2"/>
    <x v="0"/>
    <x v="0"/>
    <n v="5.155125717163677E-2"/>
    <n v="-2.7465943448725952E-2"/>
    <n v="-2.5730229210744394E-2"/>
    <x v="0"/>
    <x v="1"/>
    <n v="11886467"/>
    <s v="Thomas C. Dolan"/>
    <x v="0"/>
    <x v="1"/>
    <s v="President &amp; Chief Executive Officer"/>
    <n v="597136"/>
    <n v="121130"/>
    <n v="718266"/>
    <n v="23581"/>
    <n v="741847"/>
    <n v="224424"/>
    <n v="16220"/>
    <n v="982491"/>
    <x v="0"/>
  </r>
  <r>
    <x v="154"/>
    <s v="Chuck Chamness"/>
    <x v="0"/>
    <d v="2003-04-03T00:00:00"/>
    <n v="46268"/>
    <x v="0"/>
    <x v="5"/>
    <x v="5"/>
    <x v="0"/>
    <x v="0"/>
    <n v="2.9200522808909689E-2"/>
    <n v="2.3325616279884515E-2"/>
    <n v="2.665967420912934E-2"/>
    <x v="0"/>
    <x v="1"/>
    <n v="10914337"/>
    <s v="Chuck Chamness"/>
    <x v="0"/>
    <x v="0"/>
    <s v="President &amp; CEO"/>
    <n v="563019"/>
    <n v="152610"/>
    <n v="715629"/>
    <n v="20448"/>
    <n v="736077"/>
    <n v="46945"/>
    <n v="6639"/>
    <n v="789661"/>
    <x v="0"/>
  </r>
  <r>
    <x v="155"/>
    <s v="Bob Liodice"/>
    <x v="0"/>
    <d v="2003-01-01T00:00:00"/>
    <n v="10017"/>
    <x v="0"/>
    <x v="7"/>
    <x v="7"/>
    <x v="0"/>
    <x v="0"/>
    <n v="3.8441229726003091E-2"/>
    <n v="0.31937438470463131"/>
    <n v="0.31937438470463131"/>
    <x v="0"/>
    <x v="1"/>
    <n v="22418670"/>
    <s v="Bob Liodice"/>
    <x v="0"/>
    <x v="0"/>
    <s v="CEO &amp; President"/>
    <n v="485761"/>
    <n v="250000"/>
    <n v="735761"/>
    <m/>
    <n v="735761"/>
    <n v="14988"/>
    <n v="25972"/>
    <n v="776721"/>
    <x v="0"/>
  </r>
  <r>
    <x v="156"/>
    <s v="Kevin R. Keller"/>
    <x v="0"/>
    <d v="2007-05-01T00:00:00"/>
    <n v="20005"/>
    <x v="1"/>
    <x v="4"/>
    <x v="4"/>
    <x v="0"/>
    <x v="1"/>
    <n v="0.28555742520605765"/>
    <n v="0.28067839323545296"/>
    <n v="9.5698178871803458E-2"/>
    <x v="0"/>
    <x v="1"/>
    <n v="26385611"/>
    <s v="Kevin R. Keller"/>
    <x v="0"/>
    <x v="0"/>
    <s v="Chief Executive Officer"/>
    <n v="450755"/>
    <n v="104186"/>
    <n v="554941"/>
    <n v="178000"/>
    <n v="732941"/>
    <n v="132000"/>
    <n v="23327"/>
    <n v="888268"/>
    <x v="0"/>
  </r>
  <r>
    <x v="157"/>
    <s v="Jan Bult"/>
    <x v="0"/>
    <m/>
    <n v="21401"/>
    <x v="1"/>
    <x v="2"/>
    <x v="2"/>
    <x v="0"/>
    <x v="0"/>
    <n v="4.5801146982951596E-2"/>
    <n v="7.698458580234889E-2"/>
    <n v="7.4257088898330839E-2"/>
    <x v="0"/>
    <x v="1"/>
    <n v="10421071"/>
    <s v="Jan Bult"/>
    <x v="0"/>
    <x v="0"/>
    <s v="President"/>
    <n v="441486"/>
    <n v="244075"/>
    <n v="685561"/>
    <n v="24900"/>
    <n v="710461"/>
    <n v="21997"/>
    <n v="38155"/>
    <n v="770613"/>
    <x v="0"/>
  </r>
  <r>
    <x v="158"/>
    <s v="Sue Kelly"/>
    <x v="1"/>
    <d v="2014-04-01T00:00:00"/>
    <n v="20009"/>
    <x v="0"/>
    <x v="3"/>
    <x v="3"/>
    <x v="0"/>
    <x v="0"/>
    <n v="0.11912310271639288"/>
    <n v="0.10636000021708338"/>
    <n v="0.11281801302104286"/>
    <x v="0"/>
    <x v="1"/>
    <n v="17938173"/>
    <s v="Mark Crisson"/>
    <x v="0"/>
    <x v="1"/>
    <s v="President &amp; CEO"/>
    <n v="501967"/>
    <n v="109610"/>
    <n v="611577"/>
    <n v="93835"/>
    <n v="705412"/>
    <n v="45000"/>
    <n v="13456"/>
    <n v="763868"/>
    <x v="0"/>
  </r>
  <r>
    <x v="159"/>
    <s v="William T. Thorwarth"/>
    <x v="0"/>
    <d v="2014-04-01T00:00:00"/>
    <n v="20191"/>
    <x v="1"/>
    <x v="2"/>
    <x v="2"/>
    <x v="0"/>
    <x v="0"/>
    <n v="-5.1108949203677187E-2"/>
    <n v="-3.5656025291814115E-2"/>
    <n v="-2.6195843080926953E-3"/>
    <x v="0"/>
    <x v="7"/>
    <n v="97477457"/>
    <s v="Harvey L. Neiman "/>
    <x v="0"/>
    <x v="1"/>
    <s v="CEO"/>
    <n v="434037"/>
    <n v="205000"/>
    <n v="639037"/>
    <n v="62286"/>
    <n v="701323"/>
    <n v="24500"/>
    <n v="23604"/>
    <n v="749427"/>
    <x v="0"/>
  </r>
  <r>
    <x v="160"/>
    <s v="Ralph J. Cicerone"/>
    <x v="0"/>
    <d v="2005-01-01T00:00:00"/>
    <n v="20001"/>
    <x v="3"/>
    <x v="9"/>
    <x v="11"/>
    <x v="0"/>
    <x v="0"/>
    <n v="2.6490591477802233E-2"/>
    <n v="2.6490591477802233E-2"/>
    <n v="2.6561314030428353E-2"/>
    <x v="0"/>
    <x v="1"/>
    <n v="321801169"/>
    <s v="Ralph J. Cicerone"/>
    <x v="0"/>
    <x v="0"/>
    <s v="President"/>
    <n v="621228"/>
    <m/>
    <n v="621228"/>
    <n v="78005"/>
    <n v="699233"/>
    <n v="46200"/>
    <n v="132114"/>
    <n v="877547"/>
    <x v="0"/>
  </r>
  <r>
    <x v="161"/>
    <s v="James H. Youngblood"/>
    <x v="0"/>
    <d v="2001-01-01T00:00:00"/>
    <n v="20005"/>
    <x v="1"/>
    <x v="2"/>
    <x v="2"/>
    <x v="0"/>
    <x v="1"/>
    <n v="0.42368163542612036"/>
    <n v="0.39559484830468022"/>
    <n v="0.36711361613764459"/>
    <x v="0"/>
    <x v="6"/>
    <n v="16985557"/>
    <s v="James Youngblood"/>
    <x v="0"/>
    <x v="0"/>
    <s v="CEO"/>
    <n v="561594"/>
    <n v="105037"/>
    <n v="666631"/>
    <n v="24650"/>
    <n v="691281"/>
    <n v="42905"/>
    <n v="4199"/>
    <n v="738385"/>
    <x v="0"/>
  </r>
  <r>
    <x v="162"/>
    <s v="Gordon R. Sullivan"/>
    <x v="0"/>
    <d v="1998-02-01T00:00:00"/>
    <n v="22201"/>
    <x v="1"/>
    <x v="13"/>
    <x v="21"/>
    <x v="0"/>
    <x v="0"/>
    <n v="3.3333333333333333E-2"/>
    <n v="7.8125E-2"/>
    <n v="7.8125E-2"/>
    <x v="0"/>
    <x v="1"/>
    <n v="40756696"/>
    <s v="Gordon R. Sullivan"/>
    <x v="0"/>
    <x v="0"/>
    <s v="President"/>
    <n v="465000"/>
    <n v="225000"/>
    <n v="690000"/>
    <m/>
    <n v="690000"/>
    <n v="37200"/>
    <n v="139500"/>
    <n v="866700"/>
    <x v="0"/>
  </r>
  <r>
    <x v="163"/>
    <s v="Barbara Byrd Keenan"/>
    <x v="1"/>
    <d v="2014-01-06T00:00:00"/>
    <n v="20815"/>
    <x v="1"/>
    <x v="2"/>
    <x v="2"/>
    <x v="0"/>
    <x v="0"/>
    <n v="-1.0325480450702489E-2"/>
    <n v="-9.1744006654704956E-3"/>
    <n v="0.10998641008652084"/>
    <x v="0"/>
    <x v="1"/>
    <n v="29690845"/>
    <s v="Scott Hunt"/>
    <x v="0"/>
    <x v="1"/>
    <s v="Executive Director &amp; CEO"/>
    <n v="449622"/>
    <n v="165000"/>
    <n v="614622"/>
    <n v="73917"/>
    <n v="688539"/>
    <n v="25000"/>
    <n v="34369"/>
    <n v="747908"/>
    <x v="0"/>
  </r>
  <r>
    <x v="164"/>
    <s v="Mark Baker"/>
    <x v="0"/>
    <d v="2013-09-06T00:00:00"/>
    <n v="21701"/>
    <x v="1"/>
    <x v="6"/>
    <x v="6"/>
    <x v="0"/>
    <x v="0"/>
    <n v="2.6079117261751609E-2"/>
    <n v="-9.4943810625003566E-2"/>
    <n v="-0.10087393143683111"/>
    <x v="2"/>
    <x v="1"/>
    <n v="37057234"/>
    <s v="Craig L. Fuller"/>
    <x v="0"/>
    <x v="1"/>
    <s v="President &amp; Chief Executive Officer"/>
    <n v="522421"/>
    <n v="113171"/>
    <n v="635592"/>
    <n v="52386"/>
    <n v="687978"/>
    <n v="36637"/>
    <n v="12689"/>
    <n v="737304"/>
    <x v="0"/>
  </r>
  <r>
    <x v="165"/>
    <s v="Joseph J. Fifer"/>
    <x v="0"/>
    <d v="2012-06-01T00:00:00"/>
    <n v="60154"/>
    <x v="1"/>
    <x v="2"/>
    <x v="2"/>
    <x v="0"/>
    <x v="0"/>
    <n v="4.3183601645542531E-2"/>
    <n v="5.1712653822456829E-2"/>
    <n v="3.9668182484520677E-2"/>
    <x v="0"/>
    <x v="10"/>
    <n v="20015702"/>
    <s v="Richard L. Clarke"/>
    <x v="0"/>
    <x v="1"/>
    <s v="President &amp; CEO"/>
    <n v="438690"/>
    <n v="192895"/>
    <n v="631585"/>
    <n v="56352"/>
    <n v="687937"/>
    <n v="17150"/>
    <n v="55057"/>
    <n v="760144"/>
    <x v="0"/>
  </r>
  <r>
    <x v="166"/>
    <s v="Jack L. Rives"/>
    <x v="0"/>
    <d v="2010-05-01T00:00:00"/>
    <n v="60610"/>
    <x v="1"/>
    <x v="5"/>
    <x v="18"/>
    <x v="0"/>
    <x v="0"/>
    <m/>
    <m/>
    <m/>
    <x v="0"/>
    <x v="2"/>
    <n v="146323790"/>
    <s v="Jack L. Rives"/>
    <x v="0"/>
    <x v="0"/>
    <s v="Executive Director"/>
    <n v="686969"/>
    <m/>
    <n v="686969"/>
    <n v="960"/>
    <n v="687929"/>
    <n v="10022"/>
    <n v="920"/>
    <n v="698871"/>
    <x v="0"/>
  </r>
  <r>
    <x v="167"/>
    <s v="Michael Huppe"/>
    <x v="0"/>
    <d v="2011-02-09T00:00:00"/>
    <n v="20005"/>
    <x v="0"/>
    <x v="7"/>
    <x v="7"/>
    <x v="0"/>
    <x v="0"/>
    <m/>
    <m/>
    <m/>
    <x v="0"/>
    <x v="1"/>
    <n v="25681137"/>
    <s v="Michael Huppe"/>
    <x v="0"/>
    <x v="0"/>
    <s v="Executive Director"/>
    <n v="530430"/>
    <n v="150000"/>
    <n v="680430"/>
    <n v="5328"/>
    <n v="685758"/>
    <n v="11750"/>
    <n v="6349"/>
    <n v="703857"/>
    <x v="0"/>
  </r>
  <r>
    <x v="168"/>
    <s v="Michael D. Bellaman"/>
    <x v="0"/>
    <d v="2011-02-01T00:00:00"/>
    <n v="22203"/>
    <x v="0"/>
    <x v="11"/>
    <x v="14"/>
    <x v="0"/>
    <x v="0"/>
    <m/>
    <m/>
    <m/>
    <x v="0"/>
    <x v="1"/>
    <n v="16167890"/>
    <s v="Michael D. Bellaman"/>
    <x v="0"/>
    <x v="0"/>
    <s v="CEO &amp; President"/>
    <n v="554749"/>
    <n v="129492"/>
    <n v="684241"/>
    <m/>
    <n v="684241"/>
    <n v="17000"/>
    <n v="19811"/>
    <n v="721052"/>
    <x v="0"/>
  </r>
  <r>
    <x v="169"/>
    <s v="Bob Stallman"/>
    <x v="0"/>
    <d v="2000-01-13T00:00:00"/>
    <n v="20024"/>
    <x v="0"/>
    <x v="12"/>
    <x v="20"/>
    <x v="0"/>
    <x v="1"/>
    <n v="0.38162218530599379"/>
    <n v="0.38162218530599379"/>
    <n v="0.38162218530599379"/>
    <x v="0"/>
    <x v="11"/>
    <n v="26826609"/>
    <s v="Bob Stallman"/>
    <x v="0"/>
    <x v="0"/>
    <s v="President"/>
    <n v="683646"/>
    <m/>
    <n v="683646"/>
    <m/>
    <n v="683646"/>
    <n v="210000"/>
    <n v="12806"/>
    <n v="906452"/>
    <x v="0"/>
  </r>
  <r>
    <x v="170"/>
    <s v="Eugene B. Meyer"/>
    <x v="0"/>
    <m/>
    <n v="20036"/>
    <x v="1"/>
    <x v="9"/>
    <x v="18"/>
    <x v="0"/>
    <x v="1"/>
    <n v="0.15384615384615385"/>
    <n v="0"/>
    <n v="0.51744444444444448"/>
    <x v="0"/>
    <x v="6"/>
    <n v="13619720"/>
    <s v="Eugene B. Meyer"/>
    <x v="0"/>
    <x v="0"/>
    <s v="Director/President"/>
    <n v="450000"/>
    <m/>
    <n v="450000"/>
    <n v="232850"/>
    <n v="682850"/>
    <n v="17150"/>
    <n v="29185"/>
    <n v="729185"/>
    <x v="0"/>
  </r>
  <r>
    <x v="171"/>
    <s v="Larry Graham"/>
    <x v="0"/>
    <d v="1992-01-01T00:00:00"/>
    <n v="20007"/>
    <x v="0"/>
    <x v="12"/>
    <x v="15"/>
    <x v="0"/>
    <x v="0"/>
    <n v="7.2293417784451586E-2"/>
    <n v="4.0743189035764793E-2"/>
    <n v="3.1480608605902065E-2"/>
    <x v="0"/>
    <x v="0"/>
    <n v="13076803"/>
    <s v="Larry Graham"/>
    <x v="0"/>
    <x v="0"/>
    <s v="President"/>
    <n v="530574"/>
    <m/>
    <n v="530574"/>
    <n v="150000"/>
    <n v="680574"/>
    <n v="31250"/>
    <n v="43275"/>
    <n v="755099"/>
    <x v="0"/>
  </r>
  <r>
    <x v="172"/>
    <s v="Kent Schneider"/>
    <x v="0"/>
    <d v="2007-08-01T00:00:00"/>
    <n v="22033"/>
    <x v="0"/>
    <x v="6"/>
    <x v="21"/>
    <x v="0"/>
    <x v="0"/>
    <n v="-1.3042428145881975E-2"/>
    <n v="-9.1607415498260406E-3"/>
    <n v="-8.9888034203010284E-3"/>
    <x v="0"/>
    <x v="6"/>
    <n v="22507771"/>
    <s v="Kent Schneider"/>
    <x v="0"/>
    <x v="0"/>
    <s v="President &amp; CEO"/>
    <n v="465842"/>
    <n v="200000"/>
    <n v="665842"/>
    <n v="12854"/>
    <n v="678696"/>
    <n v="19600"/>
    <n v="6676"/>
    <n v="704972"/>
    <x v="0"/>
  </r>
  <r>
    <x v="173"/>
    <s v="Adrian K. Lund"/>
    <x v="0"/>
    <d v="2006-02-02T00:00:00"/>
    <n v="22201"/>
    <x v="3"/>
    <x v="9"/>
    <x v="11"/>
    <x v="0"/>
    <x v="0"/>
    <n v="3.7258782948789329E-2"/>
    <n v="7.1209106834879202E-2"/>
    <n v="6.3663195674246179E-2"/>
    <x v="0"/>
    <x v="1"/>
    <n v="44981210"/>
    <s v="Adrian Lund"/>
    <x v="0"/>
    <x v="0"/>
    <s v="President"/>
    <n v="611045"/>
    <n v="20000"/>
    <n v="631045"/>
    <n v="44663"/>
    <n v="675708"/>
    <n v="25000"/>
    <n v="14258"/>
    <n v="714966"/>
    <x v="0"/>
  </r>
  <r>
    <x v="174"/>
    <s v="vacant 3/3/2014"/>
    <x v="2"/>
    <m/>
    <n v="20001"/>
    <x v="3"/>
    <x v="9"/>
    <x v="11"/>
    <x v="0"/>
    <x v="0"/>
    <m/>
    <m/>
    <m/>
    <x v="2"/>
    <x v="6"/>
    <n v="190468098"/>
    <s v="Vivian Schiller"/>
    <x v="1"/>
    <x v="1"/>
    <s v="CEO and President"/>
    <n v="99671"/>
    <n v="5712"/>
    <n v="105383"/>
    <n v="567542"/>
    <n v="672925"/>
    <m/>
    <n v="5944"/>
    <n v="678869"/>
    <x v="1"/>
  </r>
  <r>
    <x v="175"/>
    <s v="Victoria Espinel"/>
    <x v="1"/>
    <d v="2013-09-03T00:00:00"/>
    <n v="20001"/>
    <x v="0"/>
    <x v="7"/>
    <x v="8"/>
    <x v="0"/>
    <x v="0"/>
    <n v="8.7917128550131876E-4"/>
    <n v="7.3810211482301592E-4"/>
    <n v="1.3379358325974686E-5"/>
    <x v="0"/>
    <x v="1"/>
    <n v="60002607"/>
    <s v="Robert W. Holleyman, II"/>
    <x v="0"/>
    <x v="1"/>
    <s v="President &amp; CEO"/>
    <n v="523680"/>
    <n v="100000"/>
    <n v="623680"/>
    <n v="49007"/>
    <n v="672687"/>
    <n v="42000"/>
    <n v="24677"/>
    <n v="739364"/>
    <x v="0"/>
  </r>
  <r>
    <x v="176"/>
    <s v="James Guest"/>
    <x v="0"/>
    <d v="2001-01-11T00:00:00"/>
    <n v="10703"/>
    <x v="3"/>
    <x v="9"/>
    <x v="11"/>
    <x v="0"/>
    <x v="1"/>
    <n v="0.15384796513370266"/>
    <n v="0.37807713055167869"/>
    <n v="0.39493257304586699"/>
    <x v="0"/>
    <x v="10"/>
    <n v="263268350"/>
    <s v="James A. Guest"/>
    <x v="0"/>
    <x v="0"/>
    <s v="President &amp; CEO"/>
    <n v="539027"/>
    <n v="104750"/>
    <n v="643777"/>
    <n v="26516"/>
    <n v="670293"/>
    <n v="80208"/>
    <n v="34515"/>
    <n v="785016"/>
    <x v="0"/>
  </r>
  <r>
    <x v="177"/>
    <s v="Ron Piervincenzi"/>
    <x v="0"/>
    <d v="2014-02-01T00:00:00"/>
    <n v="20852"/>
    <x v="0"/>
    <x v="2"/>
    <x v="2"/>
    <x v="0"/>
    <x v="0"/>
    <n v="0.12691531589567723"/>
    <n v="0.18225505883358045"/>
    <n v="0.18225505883358045"/>
    <x v="0"/>
    <x v="7"/>
    <n v="162710337"/>
    <s v="Roger L. Williams"/>
    <x v="0"/>
    <x v="1"/>
    <s v="CEO"/>
    <n v="594769"/>
    <n v="69468"/>
    <n v="664237"/>
    <m/>
    <n v="664237"/>
    <n v="24500"/>
    <n v="4365"/>
    <n v="693102"/>
    <x v="0"/>
  </r>
  <r>
    <x v="178"/>
    <s v="Brian H. Graff"/>
    <x v="0"/>
    <d v="1996-11-08T00:00:00"/>
    <n v="22203"/>
    <x v="1"/>
    <x v="5"/>
    <x v="5"/>
    <x v="0"/>
    <x v="0"/>
    <n v="5.9033699617883899E-2"/>
    <n v="5.2015369690513784E-2"/>
    <n v="5.2000532461111325E-2"/>
    <x v="0"/>
    <x v="1"/>
    <n v="14029241"/>
    <s v="Brian H. Graff"/>
    <x v="0"/>
    <x v="0"/>
    <s v="Executive Director/CEO"/>
    <n v="588666"/>
    <n v="75000"/>
    <n v="663666"/>
    <n v="180"/>
    <n v="663846"/>
    <n v="26845"/>
    <n v="29652"/>
    <n v="720343"/>
    <x v="0"/>
  </r>
  <r>
    <x v="128"/>
    <s v="David H. Stevens "/>
    <x v="0"/>
    <d v="2011-06-01T00:00:00"/>
    <n v="20036"/>
    <x v="0"/>
    <x v="4"/>
    <x v="4"/>
    <x v="0"/>
    <x v="0"/>
    <m/>
    <m/>
    <m/>
    <x v="2"/>
    <x v="6"/>
    <n v="38368191"/>
    <s v="David Stevens"/>
    <x v="0"/>
    <x v="0"/>
    <s v="President &amp; CEO"/>
    <n v="662211"/>
    <m/>
    <n v="662211"/>
    <n v="1168"/>
    <n v="663379"/>
    <n v="4900"/>
    <n v="12260"/>
    <n v="680539"/>
    <x v="1"/>
  </r>
  <r>
    <x v="179"/>
    <s v="Mark Wietecha"/>
    <x v="0"/>
    <d v="2011-09-22T00:00:00"/>
    <n v="22314"/>
    <x v="0"/>
    <x v="2"/>
    <x v="2"/>
    <x v="0"/>
    <x v="1"/>
    <m/>
    <m/>
    <m/>
    <x v="2"/>
    <x v="1"/>
    <n v="21534842"/>
    <s v="Mark Wietecha"/>
    <x v="0"/>
    <x v="0"/>
    <s v="President &amp; CEO"/>
    <n v="554248"/>
    <n v="60000"/>
    <n v="614248"/>
    <n v="42815"/>
    <n v="657063"/>
    <n v="115000"/>
    <n v="23953"/>
    <n v="796016"/>
    <x v="0"/>
  </r>
  <r>
    <x v="180"/>
    <s v="Nancy Hill"/>
    <x v="1"/>
    <d v="2008-02-01T00:00:00"/>
    <n v="10018"/>
    <x v="0"/>
    <x v="7"/>
    <x v="7"/>
    <x v="0"/>
    <x v="0"/>
    <n v="-5.5215561552300176E-3"/>
    <n v="3.5711534263812739E-2"/>
    <n v="3.5416769713611927E-2"/>
    <x v="0"/>
    <x v="0"/>
    <n v="15836364"/>
    <s v="Nancy Hill"/>
    <x v="1"/>
    <x v="0"/>
    <s v="CEO &amp; President"/>
    <n v="495298"/>
    <n v="150000"/>
    <n v="645298"/>
    <n v="3636"/>
    <n v="648934"/>
    <n v="23750"/>
    <n v="5803"/>
    <n v="678487"/>
    <x v="0"/>
  </r>
  <r>
    <x v="35"/>
    <s v="Wayne Brock"/>
    <x v="0"/>
    <d v="2012-09-01T00:00:00"/>
    <n v="75015"/>
    <x v="3"/>
    <x v="9"/>
    <x v="11"/>
    <x v="0"/>
    <x v="0"/>
    <m/>
    <m/>
    <m/>
    <x v="2"/>
    <x v="1"/>
    <n v="191960296"/>
    <s v="Wayne Brock"/>
    <x v="0"/>
    <x v="0"/>
    <s v="Chief Scout Executive"/>
    <n v="392627"/>
    <n v="28438"/>
    <n v="421065"/>
    <n v="226692"/>
    <n v="647757"/>
    <n v="260863"/>
    <n v="20803"/>
    <n v="929423"/>
    <x v="1"/>
  </r>
  <r>
    <x v="181"/>
    <s v="Jonathan Spector"/>
    <x v="0"/>
    <d v="2007-03-01T00:00:00"/>
    <n v="10022"/>
    <x v="4"/>
    <x v="14"/>
    <x v="17"/>
    <x v="0"/>
    <x v="1"/>
    <n v="-7.200298357580269E-2"/>
    <n v="-0.13023879381959649"/>
    <n v="-2.8835681173770198E-2"/>
    <x v="0"/>
    <x v="7"/>
    <n v="53450327"/>
    <s v="Jonathan Spector"/>
    <x v="0"/>
    <x v="0"/>
    <s v="CEO"/>
    <n v="574793"/>
    <m/>
    <n v="574793"/>
    <n v="72556"/>
    <n v="647349"/>
    <n v="74900"/>
    <n v="23641"/>
    <n v="745890"/>
    <x v="0"/>
  </r>
  <r>
    <x v="182"/>
    <s v="Mary Logan"/>
    <x v="1"/>
    <d v="2009-03-05T00:00:00"/>
    <n v="22203"/>
    <x v="1"/>
    <x v="2"/>
    <x v="2"/>
    <x v="0"/>
    <x v="0"/>
    <n v="3.2402181606572059E-2"/>
    <n v="1.8637145692996199E-2"/>
    <n v="1.8383696193722369E-2"/>
    <x v="0"/>
    <x v="1"/>
    <n v="13499542"/>
    <s v="Mary K. Logan"/>
    <x v="1"/>
    <x v="0"/>
    <s v="President"/>
    <n v="500299"/>
    <n v="134971"/>
    <n v="635270"/>
    <n v="8598"/>
    <n v="643868"/>
    <n v="50743"/>
    <n v="22493"/>
    <n v="717104"/>
    <x v="0"/>
  </r>
  <r>
    <x v="183"/>
    <s v="Paula Kerger"/>
    <x v="1"/>
    <d v="2006-02-02T00:00:00"/>
    <n v="22314"/>
    <x v="3"/>
    <x v="9"/>
    <x v="11"/>
    <x v="0"/>
    <x v="0"/>
    <n v="4.3654401011817716E-2"/>
    <n v="6.875170277388172E-2"/>
    <n v="6.1052066363607736E-2"/>
    <x v="0"/>
    <x v="7"/>
    <n v="434409851"/>
    <s v="Paula A. Kerger"/>
    <x v="1"/>
    <x v="0"/>
    <s v="President &amp; CEO"/>
    <n v="475299"/>
    <n v="160200"/>
    <n v="635499"/>
    <n v="4743"/>
    <n v="640242"/>
    <n v="91500"/>
    <n v="26850"/>
    <n v="758592"/>
    <x v="0"/>
  </r>
  <r>
    <x v="184"/>
    <s v="Arthur C. Brooks"/>
    <x v="0"/>
    <d v="2009-01-01T00:00:00"/>
    <n v="20036"/>
    <x v="4"/>
    <x v="14"/>
    <x v="17"/>
    <x v="0"/>
    <x v="0"/>
    <n v="0.1267789851742398"/>
    <n v="0.1267789851742398"/>
    <n v="0.1267789851742398"/>
    <x v="0"/>
    <x v="5"/>
    <n v="45780708"/>
    <s v="Arthur C. Brooks"/>
    <x v="0"/>
    <x v="0"/>
    <s v="President"/>
    <n v="637500"/>
    <m/>
    <n v="637500"/>
    <m/>
    <n v="637500"/>
    <n v="76500"/>
    <n v="2908"/>
    <n v="716908"/>
    <x v="0"/>
  </r>
  <r>
    <x v="185"/>
    <s v="Mark Langley"/>
    <x v="0"/>
    <d v="2011-01-15T00:00:00"/>
    <n v="19073"/>
    <x v="1"/>
    <x v="1"/>
    <x v="1"/>
    <x v="0"/>
    <x v="0"/>
    <n v="8.2675569011191011E-2"/>
    <n v="0.40705249499918905"/>
    <n v="-0.58056954995077836"/>
    <x v="0"/>
    <x v="1"/>
    <n v="160797472"/>
    <s v="Mark Langley"/>
    <x v="0"/>
    <x v="0"/>
    <s v="President &amp; CEO"/>
    <n v="480630"/>
    <n v="144000"/>
    <n v="624630"/>
    <n v="12760"/>
    <n v="637390"/>
    <n v="295070"/>
    <n v="41660"/>
    <n v="974120"/>
    <x v="0"/>
  </r>
  <r>
    <x v="186"/>
    <s v="Richard Baron"/>
    <x v="0"/>
    <d v="2013-06-01T00:00:00"/>
    <n v="19106"/>
    <x v="1"/>
    <x v="2"/>
    <x v="2"/>
    <x v="0"/>
    <x v="0"/>
    <n v="2.7641941453793884E-3"/>
    <n v="-1.3554307841239109E-2"/>
    <n v="-1.3554307841239109E-2"/>
    <x v="0"/>
    <x v="7"/>
    <n v="49304645"/>
    <s v="Christine K. Cassel"/>
    <x v="1"/>
    <x v="1"/>
    <s v="President &amp; CEO"/>
    <n v="593853"/>
    <n v="43021"/>
    <n v="636874"/>
    <m/>
    <n v="636874"/>
    <n v="105314"/>
    <n v="44564"/>
    <n v="786752"/>
    <x v="0"/>
  </r>
  <r>
    <x v="187"/>
    <s v="David B. Hoyt"/>
    <x v="0"/>
    <d v="2010-01-01T00:00:00"/>
    <n v="60611"/>
    <x v="1"/>
    <x v="2"/>
    <x v="2"/>
    <x v="0"/>
    <x v="0"/>
    <n v="4.1050903119868636E-2"/>
    <n v="4.1050903119868636E-2"/>
    <n v="4.1073105694901448E-2"/>
    <x v="0"/>
    <x v="7"/>
    <n v="72828660"/>
    <s v="David B. Hoyt"/>
    <x v="0"/>
    <x v="0"/>
    <s v="Executive Director"/>
    <n v="634000"/>
    <m/>
    <n v="634000"/>
    <n v="51"/>
    <n v="634051"/>
    <n v="178065"/>
    <n v="8447"/>
    <n v="820563"/>
    <x v="0"/>
  </r>
  <r>
    <x v="188"/>
    <s v="Michael P. Melaniphy"/>
    <x v="0"/>
    <d v="2011-11-01T00:00:00"/>
    <n v="20006"/>
    <x v="0"/>
    <x v="6"/>
    <x v="6"/>
    <x v="0"/>
    <x v="0"/>
    <m/>
    <m/>
    <m/>
    <x v="2"/>
    <x v="7"/>
    <n v="27528232"/>
    <s v="William Millar"/>
    <x v="0"/>
    <x v="1"/>
    <s v="President &amp; CEO"/>
    <n v="463272"/>
    <n v="45000"/>
    <n v="508272"/>
    <n v="121707"/>
    <n v="629979"/>
    <n v="12250"/>
    <n v="11321"/>
    <n v="653550"/>
    <x v="1"/>
  </r>
  <r>
    <x v="189"/>
    <s v="Kathryn C. Brown"/>
    <x v="1"/>
    <d v="2014-01-01T00:00:00"/>
    <n v="20190"/>
    <x v="0"/>
    <x v="7"/>
    <x v="8"/>
    <x v="0"/>
    <x v="0"/>
    <n v="-1.6234330922434089E-2"/>
    <n v="-2.4901431832330357E-3"/>
    <n v="-3.6088117658971243E-3"/>
    <x v="0"/>
    <x v="1"/>
    <n v="34509914"/>
    <s v="Lynn St. Amour"/>
    <x v="1"/>
    <x v="1"/>
    <s v="CEO &amp; President"/>
    <n v="463816"/>
    <n v="146673"/>
    <n v="610489"/>
    <n v="19294"/>
    <n v="629783"/>
    <n v="164500"/>
    <n v="8027"/>
    <n v="802310"/>
    <x v="0"/>
  </r>
  <r>
    <x v="190"/>
    <s v="Steven Weinberger"/>
    <x v="0"/>
    <d v="2010-07-19T00:00:00"/>
    <n v="19106"/>
    <x v="1"/>
    <x v="2"/>
    <x v="2"/>
    <x v="0"/>
    <x v="0"/>
    <m/>
    <m/>
    <m/>
    <x v="2"/>
    <x v="7"/>
    <n v="61349206"/>
    <s v="Steven Weinberger"/>
    <x v="0"/>
    <x v="0"/>
    <s v="Executive Vice President &amp; CEO"/>
    <n v="540151"/>
    <n v="89040"/>
    <n v="629191"/>
    <m/>
    <n v="629191"/>
    <n v="47189"/>
    <n v="20329"/>
    <n v="696709"/>
    <x v="0"/>
  </r>
  <r>
    <x v="191"/>
    <s v="Scott M. Melville"/>
    <x v="0"/>
    <d v="2010-11-01T00:00:00"/>
    <n v="20006"/>
    <x v="0"/>
    <x v="2"/>
    <x v="2"/>
    <x v="0"/>
    <x v="0"/>
    <n v="5.5555555555555552E-2"/>
    <n v="6.7877215737137911E-2"/>
    <n v="6.4833055899166686E-2"/>
    <x v="0"/>
    <x v="1"/>
    <n v="27099823"/>
    <s v="Scott M. Melville"/>
    <x v="0"/>
    <x v="0"/>
    <s v="President &amp; CEO"/>
    <n v="475000"/>
    <n v="142500"/>
    <n v="617500"/>
    <n v="10037"/>
    <n v="627537"/>
    <n v="22000"/>
    <n v="30427"/>
    <n v="679964"/>
    <x v="0"/>
  </r>
  <r>
    <x v="192"/>
    <s v="Bradley Stillman"/>
    <x v="0"/>
    <d v="2005-10-01T00:00:00"/>
    <n v="20817"/>
    <x v="1"/>
    <x v="2"/>
    <x v="2"/>
    <x v="0"/>
    <x v="0"/>
    <n v="4.2647655731927109E-2"/>
    <n v="4.2647655731927109E-2"/>
    <n v="4.2647655731927109E-2"/>
    <x v="0"/>
    <x v="1"/>
    <n v="21998233"/>
    <s v="Bradley Stillman"/>
    <x v="0"/>
    <x v="0"/>
    <s v="Executive Director"/>
    <n v="624205"/>
    <m/>
    <n v="624205"/>
    <m/>
    <n v="624205"/>
    <n v="17000"/>
    <m/>
    <n v="641205"/>
    <x v="0"/>
  </r>
  <r>
    <x v="193"/>
    <s v="Stephen Sandherr"/>
    <x v="0"/>
    <d v="1991-01-01T00:00:00"/>
    <n v="22201"/>
    <x v="0"/>
    <x v="11"/>
    <x v="14"/>
    <x v="0"/>
    <x v="0"/>
    <n v="1.2962727412523422E-2"/>
    <n v="4.495752763761833E-2"/>
    <n v="4.495752763761833E-2"/>
    <x v="0"/>
    <x v="1"/>
    <n v="16468845"/>
    <s v="Stephen Sandherr"/>
    <x v="0"/>
    <x v="0"/>
    <s v="CEO"/>
    <n v="533569"/>
    <n v="90000"/>
    <n v="623569"/>
    <m/>
    <n v="623569"/>
    <n v="55200"/>
    <n v="5500"/>
    <n v="684269"/>
    <x v="0"/>
  </r>
  <r>
    <x v="194"/>
    <s v="Robert A. Wynbrandt"/>
    <x v="0"/>
    <d v="2002-08-22T00:00:00"/>
    <n v="60611"/>
    <x v="1"/>
    <x v="2"/>
    <x v="2"/>
    <x v="0"/>
    <x v="0"/>
    <n v="8.4343409051817045E-2"/>
    <n v="0.14781570535937985"/>
    <n v="-3.1168972654973308E-2"/>
    <x v="0"/>
    <x v="1"/>
    <n v="19177542"/>
    <s v="Robert A. Wynbrandt"/>
    <x v="0"/>
    <x v="0"/>
    <s v="Executive Director and General Counsel"/>
    <n v="498027"/>
    <n v="106702"/>
    <n v="604729"/>
    <n v="17774"/>
    <n v="622503"/>
    <n v="62500"/>
    <n v="29869"/>
    <n v="714872"/>
    <x v="0"/>
  </r>
  <r>
    <x v="195"/>
    <s v="David J. Stertzer"/>
    <x v="0"/>
    <d v="2005-01-01T00:00:00"/>
    <n v="22042"/>
    <x v="0"/>
    <x v="5"/>
    <x v="5"/>
    <x v="0"/>
    <x v="0"/>
    <n v="3.6674374442908629E-2"/>
    <n v="0.18710672247177021"/>
    <n v="0.18710672247177021"/>
    <x v="0"/>
    <x v="2"/>
    <n v="10897554"/>
    <s v="David J. Stertzer"/>
    <x v="0"/>
    <x v="0"/>
    <s v="CEO"/>
    <n v="401250"/>
    <n v="218485"/>
    <n v="619735"/>
    <m/>
    <n v="619735"/>
    <n v="26333"/>
    <n v="10013"/>
    <n v="656081"/>
    <x v="0"/>
  </r>
  <r>
    <x v="196"/>
    <s v="Fred Tarantino"/>
    <x v="0"/>
    <d v="2006-12-08T00:00:00"/>
    <n v="21044"/>
    <x v="0"/>
    <x v="6"/>
    <x v="6"/>
    <x v="0"/>
    <x v="1"/>
    <n v="-0.1524780696228227"/>
    <n v="-7.7702992031851617E-2"/>
    <n v="4.2487372781085005E-2"/>
    <x v="0"/>
    <x v="6"/>
    <n v="92483433"/>
    <s v="Fred Tarantino"/>
    <x v="0"/>
    <x v="1"/>
    <s v="President and CEO"/>
    <n v="302695"/>
    <n v="225000"/>
    <n v="527695"/>
    <n v="91702"/>
    <n v="619397"/>
    <n v="25000"/>
    <n v="8154"/>
    <n v="652551"/>
    <x v="0"/>
  </r>
  <r>
    <x v="197"/>
    <s v="Joe Lamond"/>
    <x v="0"/>
    <d v="1998-01-01T00:00:00"/>
    <n v="92008"/>
    <x v="0"/>
    <x v="7"/>
    <x v="7"/>
    <x v="0"/>
    <x v="0"/>
    <n v="-4.9032939578634964E-2"/>
    <n v="3.4778963606334728E-2"/>
    <n v="3.4778963606334728E-2"/>
    <x v="0"/>
    <x v="6"/>
    <n v="21953709"/>
    <s v="Joe Lamond"/>
    <x v="0"/>
    <x v="0"/>
    <s v="President &amp; CEO"/>
    <n v="567152"/>
    <n v="49985"/>
    <n v="617137"/>
    <m/>
    <n v="617137"/>
    <n v="16500"/>
    <m/>
    <n v="633637"/>
    <x v="0"/>
  </r>
  <r>
    <x v="198"/>
    <s v="David A. Raymond"/>
    <x v="0"/>
    <d v="1999-03-01T00:00:00"/>
    <n v="20005"/>
    <x v="0"/>
    <x v="1"/>
    <x v="9"/>
    <x v="0"/>
    <x v="0"/>
    <n v="6.5182134777193118E-2"/>
    <n v="6.7448365369554023E-2"/>
    <n v="-1.1101997491074014E-2"/>
    <x v="0"/>
    <x v="5"/>
    <n v="12945817"/>
    <s v="David A. Raymond"/>
    <x v="0"/>
    <x v="0"/>
    <s v="President"/>
    <n v="419032"/>
    <n v="58000"/>
    <n v="477032"/>
    <n v="137845"/>
    <n v="614877"/>
    <n v="46125"/>
    <n v="35950"/>
    <n v="696952"/>
    <x v="0"/>
  </r>
  <r>
    <x v="199"/>
    <s v="Teresa S. Polley"/>
    <x v="1"/>
    <d v="2008-05-01T00:00:00"/>
    <n v="5116"/>
    <x v="0"/>
    <x v="4"/>
    <x v="4"/>
    <x v="0"/>
    <x v="0"/>
    <n v="3.0082987551867221E-2"/>
    <n v="7.2035745422842204E-2"/>
    <n v="8.8684333100739365E-2"/>
    <x v="0"/>
    <x v="1"/>
    <n v="52545827"/>
    <s v="Teresa S. Polley"/>
    <x v="1"/>
    <x v="0"/>
    <s v="President"/>
    <n v="446850"/>
    <n v="45000"/>
    <n v="491850"/>
    <n v="118191"/>
    <n v="610041"/>
    <n v="41497"/>
    <n v="4970"/>
    <n v="656508"/>
    <x v="0"/>
  </r>
  <r>
    <x v="200"/>
    <s v="Charles Drevna"/>
    <x v="0"/>
    <d v="2007-12-10T00:00:00"/>
    <n v="20006"/>
    <x v="0"/>
    <x v="3"/>
    <x v="3"/>
    <x v="0"/>
    <x v="0"/>
    <n v="3.4042553191489362E-2"/>
    <n v="2.7586206896551724E-2"/>
    <n v="2.0924167650411482E-2"/>
    <x v="0"/>
    <x v="1"/>
    <n v="19684615"/>
    <s v="Charles Drevna"/>
    <x v="0"/>
    <x v="0"/>
    <s v="President"/>
    <n v="486000"/>
    <n v="110000"/>
    <n v="596000"/>
    <n v="7650"/>
    <n v="603650"/>
    <n v="78970"/>
    <n v="12578"/>
    <n v="695198"/>
    <x v="0"/>
  </r>
  <r>
    <x v="201"/>
    <s v="Marilyn Gentry"/>
    <x v="1"/>
    <m/>
    <n v="20009"/>
    <x v="3"/>
    <x v="9"/>
    <x v="11"/>
    <x v="0"/>
    <x v="1"/>
    <n v="-6.620848103574932E-2"/>
    <n v="-6.620848103574932E-2"/>
    <n v="9.8443747599920653E-2"/>
    <x v="0"/>
    <x v="6"/>
    <n v="24489810"/>
    <s v="Marilyn Gentry"/>
    <x v="1"/>
    <x v="0"/>
    <s v="President"/>
    <n v="189400"/>
    <m/>
    <n v="189400"/>
    <n v="414152"/>
    <n v="603552"/>
    <m/>
    <n v="6687"/>
    <n v="610239"/>
    <x v="0"/>
  </r>
  <r>
    <x v="202"/>
    <s v="Terry O’Sullivan"/>
    <x v="0"/>
    <d v="2001-01-01T00:00:00"/>
    <n v="20006"/>
    <x v="2"/>
    <x v="8"/>
    <x v="10"/>
    <x v="0"/>
    <x v="0"/>
    <n v="3.0000340139910882E-2"/>
    <n v="3.0000340139910882E-2"/>
    <n v="6.4360676993628227E-2"/>
    <x v="0"/>
    <x v="1"/>
    <n v="79410509"/>
    <s v="Terry O’Sullivan"/>
    <x v="0"/>
    <x v="0"/>
    <s v="General President"/>
    <n v="454225"/>
    <m/>
    <n v="454225"/>
    <n v="148300"/>
    <n v="602525"/>
    <n v="130598"/>
    <n v="25751"/>
    <n v="758874"/>
    <x v="0"/>
  </r>
  <r>
    <x v="203"/>
    <s v="Elizabeth A. Rogan"/>
    <x v="1"/>
    <d v="2002-01-01T00:00:00"/>
    <n v="20036"/>
    <x v="1"/>
    <x v="2"/>
    <x v="2"/>
    <x v="0"/>
    <x v="0"/>
    <n v="6.7632473193165302E-2"/>
    <n v="0.43294370962780682"/>
    <n v="0.41171517016211739"/>
    <x v="0"/>
    <x v="1"/>
    <n v="36018513"/>
    <s v="Elizabeth A. Rogan"/>
    <x v="1"/>
    <x v="0"/>
    <s v="Executive Director"/>
    <n v="355654"/>
    <n v="222000"/>
    <n v="577654"/>
    <n v="22500"/>
    <n v="600154"/>
    <n v="114000"/>
    <n v="10966"/>
    <n v="725120"/>
    <x v="0"/>
  </r>
  <r>
    <x v="204"/>
    <s v="Jim Pauley"/>
    <x v="0"/>
    <d v="2014-07-01T00:00:00"/>
    <n v="2169"/>
    <x v="0"/>
    <x v="11"/>
    <x v="9"/>
    <x v="0"/>
    <x v="0"/>
    <n v="2.1972777252576799E-2"/>
    <n v="-6.5456790915506519E-2"/>
    <n v="-5.8968633438521448E-2"/>
    <x v="0"/>
    <x v="1"/>
    <n v="69185950"/>
    <s v="James Shannon"/>
    <x v="0"/>
    <x v="1"/>
    <m/>
    <n v="445388"/>
    <n v="137281"/>
    <n v="582669"/>
    <n v="17023"/>
    <n v="599692"/>
    <n v="343029"/>
    <n v="17315"/>
    <n v="960036"/>
    <x v="0"/>
  </r>
  <r>
    <x v="205"/>
    <s v="M. Peter McPherson"/>
    <x v="0"/>
    <d v="2006-01-01T00:00:00"/>
    <n v="20005"/>
    <x v="0"/>
    <x v="13"/>
    <x v="16"/>
    <x v="0"/>
    <x v="0"/>
    <n v="1.2054428940126741E-2"/>
    <n v="0.22574334062249954"/>
    <n v="0.21559967880867217"/>
    <x v="0"/>
    <x v="1"/>
    <n v="15778218"/>
    <s v="M. Peter McPherson"/>
    <x v="0"/>
    <x v="0"/>
    <s v="President"/>
    <n v="426250"/>
    <n v="90000"/>
    <n v="516250"/>
    <n v="83240"/>
    <n v="599490"/>
    <n v="42000"/>
    <n v="12870"/>
    <n v="654360"/>
    <x v="0"/>
  </r>
  <r>
    <x v="206"/>
    <s v="David C. Carroll"/>
    <x v="0"/>
    <d v="2006-09-01T00:00:00"/>
    <n v="60018"/>
    <x v="0"/>
    <x v="3"/>
    <x v="3"/>
    <x v="0"/>
    <x v="0"/>
    <n v="3.0139080512735721E-2"/>
    <n v="-1.0115338385603587E-2"/>
    <n v="-9.5362929719533512E-3"/>
    <x v="0"/>
    <x v="1"/>
    <n v="57966616"/>
    <s v="David C. Carroll"/>
    <x v="0"/>
    <x v="0"/>
    <s v="President and CEO"/>
    <n v="380042"/>
    <n v="200560"/>
    <n v="580602"/>
    <n v="14842"/>
    <n v="595444"/>
    <n v="243808"/>
    <n v="23146"/>
    <n v="862398"/>
    <x v="0"/>
  </r>
  <r>
    <x v="207"/>
    <s v="Richard W. Valachovic"/>
    <x v="0"/>
    <d v="1986-01-01T00:00:00"/>
    <n v="20005"/>
    <x v="1"/>
    <x v="2"/>
    <x v="2"/>
    <x v="0"/>
    <x v="0"/>
    <n v="0.11039433567399318"/>
    <n v="0.37597662585614056"/>
    <n v="0.37597662585614056"/>
    <x v="0"/>
    <x v="7"/>
    <n v="21470749"/>
    <s v="Richard W. Valachovic"/>
    <x v="0"/>
    <x v="0"/>
    <s v="Executive Director"/>
    <n v="418099"/>
    <n v="175756"/>
    <n v="593855"/>
    <m/>
    <n v="593855"/>
    <n v="24500"/>
    <n v="13153"/>
    <n v="631508"/>
    <x v="0"/>
  </r>
  <r>
    <x v="208"/>
    <s v="John Grau"/>
    <x v="0"/>
    <d v="1986-04-01T00:00:00"/>
    <n v="20814"/>
    <x v="1"/>
    <x v="11"/>
    <x v="14"/>
    <x v="0"/>
    <x v="1"/>
    <n v="-6.0686545144512175E-2"/>
    <n v="-2.7884521816495578E-2"/>
    <n v="0.12688357826114258"/>
    <x v="0"/>
    <x v="1"/>
    <n v="25092639"/>
    <s v="John Grau"/>
    <x v="0"/>
    <x v="0"/>
    <s v="CEO"/>
    <n v="449500"/>
    <n v="40000"/>
    <n v="489500"/>
    <n v="102710"/>
    <n v="592210"/>
    <n v="158044"/>
    <n v="33454"/>
    <n v="783708"/>
    <x v="0"/>
  </r>
  <r>
    <x v="209"/>
    <s v="Gail J. McGovern"/>
    <x v="1"/>
    <d v="2008-06-23T00:00:00"/>
    <n v="20006"/>
    <x v="3"/>
    <x v="9"/>
    <x v="11"/>
    <x v="0"/>
    <x v="0"/>
    <n v="0"/>
    <n v="0.18043303929430635"/>
    <n v="0.17959698436708027"/>
    <x v="0"/>
    <x v="7"/>
    <n v="3154538043"/>
    <s v="Gail McGovern"/>
    <x v="1"/>
    <x v="0"/>
    <s v="President &amp; CEO"/>
    <n v="498800"/>
    <n v="90000"/>
    <n v="588800"/>
    <n v="2322"/>
    <n v="591122"/>
    <n v="29243"/>
    <n v="8143"/>
    <n v="628508"/>
    <x v="0"/>
  </r>
  <r>
    <x v="210"/>
    <s v="Tom Kiernan"/>
    <x v="0"/>
    <d v="2013-05-28T00:00:00"/>
    <n v="20005"/>
    <x v="0"/>
    <x v="3"/>
    <x v="3"/>
    <x v="0"/>
    <x v="0"/>
    <n v="2.9999723033591764E-2"/>
    <n v="2.9999378600786514E-2"/>
    <n v="4.7437615957531799E-2"/>
    <x v="0"/>
    <x v="1"/>
    <n v="30827764"/>
    <s v="Denise Bode"/>
    <x v="1"/>
    <x v="1"/>
    <s v="CEO"/>
    <n v="483452"/>
    <n v="96690"/>
    <n v="580142"/>
    <n v="9822"/>
    <n v="589964"/>
    <n v="31801"/>
    <n v="1434"/>
    <n v="623199"/>
    <x v="0"/>
  </r>
  <r>
    <x v="211"/>
    <s v="Jeffrey W. Chell "/>
    <x v="0"/>
    <d v="2000-07-01T00:00:00"/>
    <n v="55413"/>
    <x v="3"/>
    <x v="9"/>
    <x v="11"/>
    <x v="0"/>
    <x v="0"/>
    <n v="7.5681852310695644E-2"/>
    <n v="9.1495755361446704E-2"/>
    <n v="9.5092907397125975E-2"/>
    <x v="0"/>
    <x v="6"/>
    <n v="351589511"/>
    <s v="Jeffrey W. Chell"/>
    <x v="0"/>
    <x v="0"/>
    <s v="Chief Executive Officer"/>
    <n v="458447"/>
    <n v="110362"/>
    <n v="568809"/>
    <n v="20950"/>
    <n v="589759"/>
    <n v="55950"/>
    <n v="31501"/>
    <n v="677210"/>
    <x v="0"/>
  </r>
  <r>
    <x v="212"/>
    <s v="Karen L. Hackett"/>
    <x v="1"/>
    <d v="2003-05-15T00:00:00"/>
    <n v="60018"/>
    <x v="1"/>
    <x v="2"/>
    <x v="2"/>
    <x v="0"/>
    <x v="0"/>
    <n v="2.2922830673715866E-2"/>
    <n v="0.1816874517609782"/>
    <n v="0.18763405612348139"/>
    <x v="0"/>
    <x v="1"/>
    <n v="46232309"/>
    <s v="Karen L. Hackett"/>
    <x v="1"/>
    <x v="0"/>
    <s v="CEO"/>
    <n v="421792"/>
    <n v="160000"/>
    <n v="581792"/>
    <n v="5132"/>
    <n v="586924"/>
    <n v="41500"/>
    <n v="10912"/>
    <n v="639336"/>
    <x v="0"/>
  </r>
  <r>
    <x v="213"/>
    <s v="Rob Kennedy and Susan Swain "/>
    <x v="3"/>
    <d v="2012-04-01T00:00:00"/>
    <n v="20001"/>
    <x v="3"/>
    <x v="9"/>
    <x v="11"/>
    <x v="0"/>
    <x v="0"/>
    <m/>
    <m/>
    <m/>
    <x v="1"/>
    <x v="0"/>
    <n v="72737725"/>
    <s v="Susan Swain"/>
    <x v="1"/>
    <x v="0"/>
    <s v="Co-CEO"/>
    <n v="375785"/>
    <m/>
    <n v="375785"/>
    <n v="207109"/>
    <n v="582894"/>
    <n v="90150"/>
    <n v="33136"/>
    <n v="706180"/>
    <x v="1"/>
  </r>
  <r>
    <x v="214"/>
    <s v="Louis J. DeGennaro"/>
    <x v="0"/>
    <d v="2014-02-11T00:00:00"/>
    <n v="10605"/>
    <x v="3"/>
    <x v="9"/>
    <x v="11"/>
    <x v="0"/>
    <x v="0"/>
    <n v="8.8157894736842102E-2"/>
    <n v="0.10501949317738792"/>
    <n v="0.1197593956017516"/>
    <x v="0"/>
    <x v="7"/>
    <n v="292822993"/>
    <s v="John Walter"/>
    <x v="0"/>
    <x v="1"/>
    <s v="President &amp; Chief Executive Officer"/>
    <n v="516875"/>
    <n v="50000"/>
    <n v="566875"/>
    <n v="14868"/>
    <n v="581743"/>
    <n v="30870"/>
    <n v="22298"/>
    <n v="634911"/>
    <x v="0"/>
  </r>
  <r>
    <x v="215"/>
    <s v="Errol Alden"/>
    <x v="0"/>
    <d v="2004-06-01T00:00:00"/>
    <n v="60007"/>
    <x v="1"/>
    <x v="2"/>
    <x v="2"/>
    <x v="0"/>
    <x v="0"/>
    <n v="6.3585745582279599E-2"/>
    <n v="0.15250698261573048"/>
    <n v="0.159470273136676"/>
    <x v="0"/>
    <x v="7"/>
    <n v="104368887"/>
    <s v="Errol Alden"/>
    <x v="0"/>
    <x v="0"/>
    <s v="Executive Director"/>
    <n v="455387"/>
    <n v="98781"/>
    <n v="554168"/>
    <n v="27442"/>
    <n v="581610"/>
    <n v="45850"/>
    <n v="11272"/>
    <n v="638732"/>
    <x v="0"/>
  </r>
  <r>
    <x v="213"/>
    <s v="Rob Kennedy and Susan Swain "/>
    <x v="3"/>
    <d v="2012-04-01T00:00:00"/>
    <n v="20001"/>
    <x v="3"/>
    <x v="9"/>
    <x v="11"/>
    <x v="0"/>
    <x v="0"/>
    <m/>
    <m/>
    <m/>
    <x v="2"/>
    <x v="0"/>
    <n v="72737725"/>
    <s v="Rob Kennedy"/>
    <x v="0"/>
    <x v="0"/>
    <s v="Co-CEO"/>
    <n v="371325"/>
    <m/>
    <n v="371325"/>
    <n v="208073"/>
    <n v="579398"/>
    <n v="90150"/>
    <n v="40579"/>
    <n v="710127"/>
    <x v="1"/>
  </r>
  <r>
    <x v="216"/>
    <s v="Larry Hausner"/>
    <x v="0"/>
    <d v="2007-10-08T00:00:00"/>
    <n v="22311"/>
    <x v="3"/>
    <x v="9"/>
    <x v="11"/>
    <x v="0"/>
    <x v="0"/>
    <n v="4.9340394238875041E-2"/>
    <n v="4.8697342739609871E-2"/>
    <n v="5.3451781298653724E-2"/>
    <x v="0"/>
    <x v="1"/>
    <n v="203808634"/>
    <s v="Larry Hausner"/>
    <x v="0"/>
    <x v="0"/>
    <s v="Chief Executive Officer"/>
    <n v="468031"/>
    <n v="81090"/>
    <n v="549121"/>
    <n v="26011"/>
    <n v="575132"/>
    <n v="236772"/>
    <n v="23469"/>
    <n v="835373"/>
    <x v="0"/>
  </r>
  <r>
    <x v="217"/>
    <s v="Patrick L. Phillips"/>
    <x v="0"/>
    <d v="2009-09-14T00:00:00"/>
    <n v="20007"/>
    <x v="3"/>
    <x v="9"/>
    <x v="11"/>
    <x v="0"/>
    <x v="0"/>
    <n v="2.3357756032650147E-2"/>
    <n v="7.0494455427194666E-2"/>
    <n v="7.0436829222368671E-2"/>
    <x v="0"/>
    <x v="7"/>
    <n v="53368909"/>
    <s v="Patrick L. Phillips"/>
    <x v="0"/>
    <x v="0"/>
    <s v="CEO"/>
    <n v="504499"/>
    <n v="50000"/>
    <n v="554499"/>
    <n v="14010"/>
    <n v="568509"/>
    <n v="14700"/>
    <n v="21764"/>
    <n v="604973"/>
    <x v="0"/>
  </r>
  <r>
    <x v="218"/>
    <s v="John Ryan"/>
    <x v="2"/>
    <d v="2012-07-01T00:00:00"/>
    <n v="22314"/>
    <x v="3"/>
    <x v="9"/>
    <x v="11"/>
    <x v="0"/>
    <x v="0"/>
    <m/>
    <m/>
    <m/>
    <x v="1"/>
    <x v="1"/>
    <n v="48006661"/>
    <s v="Ernie Allen"/>
    <x v="0"/>
    <x v="1"/>
    <m/>
    <n v="379507"/>
    <m/>
    <n v="379507"/>
    <n v="188515"/>
    <n v="568022"/>
    <n v="366150"/>
    <n v="52303"/>
    <n v="986475"/>
    <x v="1"/>
  </r>
  <r>
    <x v="219"/>
    <s v="Susan Turney"/>
    <x v="1"/>
    <d v="2011-10-01T00:00:00"/>
    <n v="80112"/>
    <x v="1"/>
    <x v="2"/>
    <x v="2"/>
    <x v="0"/>
    <x v="0"/>
    <m/>
    <m/>
    <m/>
    <x v="0"/>
    <x v="5"/>
    <n v="25833253"/>
    <s v="Susan Turney"/>
    <x v="1"/>
    <x v="0"/>
    <s v="President and CEO"/>
    <n v="446064"/>
    <n v="87599"/>
    <n v="533663"/>
    <n v="30988"/>
    <n v="564651"/>
    <n v="33000"/>
    <n v="25158"/>
    <n v="622809"/>
    <x v="0"/>
  </r>
  <r>
    <x v="220"/>
    <s v="Cheryl Healton "/>
    <x v="1"/>
    <d v="1999-12-30T00:00:00"/>
    <n v="20036"/>
    <x v="3"/>
    <x v="9"/>
    <x v="11"/>
    <x v="0"/>
    <x v="0"/>
    <n v="1.1921635327096917E-2"/>
    <n v="1.0941658340575377E-2"/>
    <n v="1.0895084438703457E-2"/>
    <x v="0"/>
    <x v="5"/>
    <n v="90153399"/>
    <s v="Cheryl Healton "/>
    <x v="1"/>
    <x v="0"/>
    <s v="Chief Executive Officer"/>
    <n v="514040"/>
    <n v="45497"/>
    <n v="559537"/>
    <n v="2366"/>
    <n v="561903"/>
    <n v="117500"/>
    <n v="64634"/>
    <n v="744037"/>
    <x v="0"/>
  </r>
  <r>
    <x v="221"/>
    <s v="Mark Tercek"/>
    <x v="0"/>
    <d v="2008-07-01T00:00:00"/>
    <n v="22203"/>
    <x v="3"/>
    <x v="9"/>
    <x v="11"/>
    <x v="0"/>
    <x v="0"/>
    <n v="0.10072197222602594"/>
    <n v="0.1508420240680218"/>
    <n v="0.1377307776507504"/>
    <x v="0"/>
    <x v="7"/>
    <n v="949132306"/>
    <s v="Mark Tercek"/>
    <x v="0"/>
    <x v="0"/>
    <s v="President &amp; CEO"/>
    <n v="466224"/>
    <n v="50000"/>
    <n v="516224"/>
    <n v="45055"/>
    <n v="561279"/>
    <n v="17769"/>
    <n v="11690"/>
    <n v="590738"/>
    <x v="0"/>
  </r>
  <r>
    <x v="222"/>
    <s v="Carter S. Roberts"/>
    <x v="0"/>
    <d v="2005-07-21T00:00:00"/>
    <n v="20037"/>
    <x v="3"/>
    <x v="9"/>
    <x v="11"/>
    <x v="0"/>
    <x v="0"/>
    <n v="0.12207098400832202"/>
    <n v="0.13243514752823371"/>
    <n v="0.13188222812955067"/>
    <x v="0"/>
    <x v="5"/>
    <n v="229248747"/>
    <s v="Carter S. Roberts"/>
    <x v="0"/>
    <x v="0"/>
    <s v="Chief Executive Officer"/>
    <n v="509124"/>
    <n v="50000"/>
    <n v="559124"/>
    <n v="2070"/>
    <n v="561194"/>
    <n v="40000"/>
    <n v="37347"/>
    <n v="638541"/>
    <x v="0"/>
  </r>
  <r>
    <x v="223"/>
    <s v="John W. Ryan"/>
    <x v="0"/>
    <d v="2012-01-01T00:00:00"/>
    <n v="20036"/>
    <x v="1"/>
    <x v="4"/>
    <x v="4"/>
    <x v="0"/>
    <x v="0"/>
    <n v="-1.8905511423319327E-2"/>
    <n v="5.2062021394750691E-4"/>
    <n v="-6.5511106354801382E-2"/>
    <x v="0"/>
    <x v="1"/>
    <n v="80155872"/>
    <s v="John W. Ryan"/>
    <x v="0"/>
    <x v="0"/>
    <s v="President"/>
    <n v="478209"/>
    <n v="69500"/>
    <n v="547709"/>
    <n v="11149"/>
    <n v="558858"/>
    <n v="47709"/>
    <n v="9341"/>
    <n v="615908"/>
    <x v="0"/>
  </r>
  <r>
    <x v="224"/>
    <s v="Howard Kohr"/>
    <x v="0"/>
    <d v="1996-01-01T00:00:00"/>
    <n v="20001"/>
    <x v="3"/>
    <x v="9"/>
    <x v="11"/>
    <x v="0"/>
    <x v="0"/>
    <n v="9.1633875377297364E-2"/>
    <n v="9.1633875377297364E-2"/>
    <n v="9.8768943883436849E-2"/>
    <x v="0"/>
    <x v="6"/>
    <n v="74237179"/>
    <s v="Howard Kohr"/>
    <x v="0"/>
    <x v="0"/>
    <s v="Executive Director"/>
    <n v="552620"/>
    <m/>
    <n v="552620"/>
    <n v="3612"/>
    <n v="556232"/>
    <n v="151521"/>
    <n v="32889"/>
    <n v="740642"/>
    <x v="0"/>
  </r>
  <r>
    <x v="225"/>
    <s v="Donald Schumacher"/>
    <x v="0"/>
    <d v="2002-10-03T00:00:00"/>
    <n v="22314"/>
    <x v="1"/>
    <x v="2"/>
    <x v="2"/>
    <x v="0"/>
    <x v="0"/>
    <n v="0.10167555306387181"/>
    <n v="0.17100363124132784"/>
    <n v="0.17100363124132784"/>
    <x v="0"/>
    <x v="1"/>
    <n v="12229430"/>
    <s v="Donald Schumacher"/>
    <x v="0"/>
    <x v="0"/>
    <s v="President"/>
    <n v="469652"/>
    <n v="85659"/>
    <n v="555311"/>
    <m/>
    <n v="555311"/>
    <n v="17500"/>
    <n v="17842"/>
    <n v="590653"/>
    <x v="0"/>
  </r>
  <r>
    <x v="226"/>
    <s v="Catherine M. Rydell"/>
    <x v="1"/>
    <d v="1999-02-01T00:00:00"/>
    <n v="55415"/>
    <x v="1"/>
    <x v="2"/>
    <x v="2"/>
    <x v="0"/>
    <x v="0"/>
    <n v="1.5667786905650984E-2"/>
    <n v="-3.1332463107399303E-2"/>
    <n v="-1.9865879113558645E-2"/>
    <x v="0"/>
    <x v="1"/>
    <n v="22816635"/>
    <s v="Catherine M. Rydell"/>
    <x v="1"/>
    <x v="0"/>
    <s v="Executive Director/CEO"/>
    <n v="391674"/>
    <n v="55801"/>
    <n v="447475"/>
    <n v="104267"/>
    <n v="551742"/>
    <n v="24693"/>
    <n v="6425"/>
    <n v="582860"/>
    <x v="0"/>
  </r>
  <r>
    <x v="227"/>
    <s v="Doug Culkin"/>
    <x v="0"/>
    <d v="1999-08-26T00:00:00"/>
    <n v="22203"/>
    <x v="0"/>
    <x v="11"/>
    <x v="19"/>
    <x v="0"/>
    <x v="0"/>
    <n v="-2.2586428379847259E-4"/>
    <n v="-1.7613580070234151E-4"/>
    <n v="9.1030628328682486E-2"/>
    <x v="0"/>
    <x v="1"/>
    <n v="18227692"/>
    <s v="Doug Culkin"/>
    <x v="0"/>
    <x v="0"/>
    <s v="President"/>
    <n v="354115"/>
    <n v="100000"/>
    <n v="454115"/>
    <n v="97557"/>
    <n v="551672"/>
    <n v="12500"/>
    <n v="23830"/>
    <n v="588002"/>
    <x v="0"/>
  </r>
  <r>
    <x v="228"/>
    <s v="Douglas E. Henley"/>
    <x v="0"/>
    <d v="2000-01-01T00:00:00"/>
    <n v="66211"/>
    <x v="1"/>
    <x v="2"/>
    <x v="2"/>
    <x v="0"/>
    <x v="0"/>
    <n v="2.6700933720191833E-2"/>
    <n v="6.021607914492013E-2"/>
    <n v="1.8284541068978933E-3"/>
    <x v="0"/>
    <x v="10"/>
    <n v="80082801"/>
    <s v="Douglas E. Henley"/>
    <x v="0"/>
    <x v="0"/>
    <s v="CEO"/>
    <n v="480187"/>
    <n v="15675"/>
    <n v="495862"/>
    <n v="52596"/>
    <n v="548458"/>
    <n v="29400"/>
    <n v="67966"/>
    <n v="645824"/>
    <x v="0"/>
  </r>
  <r>
    <x v="229"/>
    <s v="Hal C. Lawrence"/>
    <x v="0"/>
    <d v="2011-07-01T00:00:00"/>
    <n v="20024"/>
    <x v="1"/>
    <x v="2"/>
    <x v="2"/>
    <x v="0"/>
    <x v="0"/>
    <m/>
    <m/>
    <m/>
    <x v="2"/>
    <x v="1"/>
    <n v="30976204"/>
    <s v="Hal C. Lawrence"/>
    <x v="0"/>
    <x v="0"/>
    <s v="Executive Vice President"/>
    <n v="444850"/>
    <n v="93730"/>
    <n v="538580"/>
    <n v="9503"/>
    <n v="548083"/>
    <n v="42000"/>
    <n v="37416"/>
    <n v="627499"/>
    <x v="0"/>
  </r>
  <r>
    <x v="230"/>
    <s v="Thomas E. Menighan"/>
    <x v="0"/>
    <d v="2009-07-01T00:00:00"/>
    <n v="20037"/>
    <x v="1"/>
    <x v="2"/>
    <x v="2"/>
    <x v="0"/>
    <x v="0"/>
    <n v="1.9514706687845759E-2"/>
    <n v="3.1625535840683332E-2"/>
    <n v="4.4551452043086248E-2"/>
    <x v="0"/>
    <x v="1"/>
    <n v="36453141"/>
    <s v="Thomas E. Menighan"/>
    <x v="0"/>
    <x v="0"/>
    <s v="Chief Executive Officer"/>
    <n v="465332"/>
    <n v="53522"/>
    <n v="518854"/>
    <n v="28656"/>
    <n v="547510"/>
    <n v="27350"/>
    <n v="27392"/>
    <n v="602252"/>
    <x v="0"/>
  </r>
  <r>
    <x v="231"/>
    <s v="Shirley Bloomfield"/>
    <x v="1"/>
    <d v="2010-07-01T00:00:00"/>
    <n v="22203"/>
    <x v="0"/>
    <x v="3"/>
    <x v="8"/>
    <x v="0"/>
    <x v="0"/>
    <n v="4.2538341019460982E-2"/>
    <n v="4.3215380809655576E-2"/>
    <n v="4.3215380809655576E-2"/>
    <x v="2"/>
    <x v="1"/>
    <n v="14581523"/>
    <s v="Shirley Bloomfield"/>
    <x v="1"/>
    <x v="0"/>
    <s v="CEO"/>
    <n v="494404"/>
    <n v="49613"/>
    <n v="544017"/>
    <m/>
    <n v="544017"/>
    <n v="104416"/>
    <n v="25613"/>
    <n v="674046"/>
    <x v="0"/>
  </r>
  <r>
    <x v="232"/>
    <s v="Denny McGuirk"/>
    <x v="0"/>
    <d v="2011-11-14T00:00:00"/>
    <n v="95134"/>
    <x v="0"/>
    <x v="6"/>
    <x v="8"/>
    <x v="0"/>
    <x v="0"/>
    <m/>
    <m/>
    <m/>
    <x v="0"/>
    <x v="1"/>
    <n v="46369633"/>
    <s v="Denny McGuirk"/>
    <x v="0"/>
    <x v="0"/>
    <s v="Presdient &amp; CEO"/>
    <n v="471121"/>
    <n v="42984"/>
    <n v="514105"/>
    <n v="27207"/>
    <n v="541312"/>
    <n v="200000"/>
    <n v="14404"/>
    <n v="755716"/>
    <x v="0"/>
  </r>
  <r>
    <x v="233"/>
    <s v="Samuel J. Gerdano"/>
    <x v="0"/>
    <d v="1991-05-01T00:00:00"/>
    <n v="22314"/>
    <x v="0"/>
    <x v="4"/>
    <x v="4"/>
    <x v="0"/>
    <x v="1"/>
    <n v="0.27180306559064071"/>
    <n v="0.23693668913033511"/>
    <n v="0.19021844617366293"/>
    <x v="0"/>
    <x v="1"/>
    <n v="10191337"/>
    <s v="Samuel J. Gerdano"/>
    <x v="0"/>
    <x v="0"/>
    <s v="Executive Director"/>
    <n v="469626"/>
    <n v="70000"/>
    <n v="539626"/>
    <m/>
    <n v="539626"/>
    <n v="110649"/>
    <n v="17774"/>
    <n v="668049"/>
    <x v="0"/>
  </r>
  <r>
    <x v="234"/>
    <s v="Laura Thevenot"/>
    <x v="1"/>
    <d v="2002-09-05T00:00:00"/>
    <n v="22031"/>
    <x v="1"/>
    <x v="2"/>
    <x v="2"/>
    <x v="0"/>
    <x v="1"/>
    <n v="0.26089462408261704"/>
    <n v="0.11217114652587803"/>
    <n v="0.11217114652587803"/>
    <x v="0"/>
    <x v="1"/>
    <n v="18573791"/>
    <s v="Laura I. Thevenot"/>
    <x v="1"/>
    <x v="0"/>
    <s v="CEO"/>
    <n v="533801"/>
    <m/>
    <n v="533801"/>
    <m/>
    <n v="533801"/>
    <n v="74422"/>
    <m/>
    <n v="608223"/>
    <x v="0"/>
  </r>
  <r>
    <x v="235"/>
    <s v="Jim Gibbons"/>
    <x v="0"/>
    <d v="2008-04-07T00:00:00"/>
    <n v="20855"/>
    <x v="3"/>
    <x v="9"/>
    <x v="11"/>
    <x v="0"/>
    <x v="0"/>
    <n v="5.0750342384545025E-2"/>
    <n v="5.3824602030941644E-2"/>
    <n v="5.0364936212416687E-2"/>
    <x v="0"/>
    <x v="1"/>
    <n v="50770992"/>
    <s v="James Gibbons"/>
    <x v="0"/>
    <x v="0"/>
    <s v="President &amp; CEO"/>
    <n v="434252"/>
    <n v="64500"/>
    <n v="498752"/>
    <n v="35013"/>
    <n v="533765"/>
    <n v="82110"/>
    <n v="21444"/>
    <n v="637319"/>
    <x v="0"/>
  </r>
  <r>
    <x v="236"/>
    <s v="John Gentille"/>
    <x v="0"/>
    <m/>
    <n v="20850"/>
    <x v="0"/>
    <x v="11"/>
    <x v="14"/>
    <x v="0"/>
    <x v="0"/>
    <n v="0.06"/>
    <n v="0.15777777777777777"/>
    <n v="0.14453833134295019"/>
    <x v="0"/>
    <x v="1"/>
    <n v="12575103"/>
    <s v="John Gentille"/>
    <x v="0"/>
    <x v="0"/>
    <s v="Executive Vice President &amp; CEO"/>
    <n v="371000"/>
    <n v="150000"/>
    <n v="521000"/>
    <n v="11865"/>
    <n v="532865"/>
    <n v="107000"/>
    <n v="19917"/>
    <n v="659782"/>
    <x v="0"/>
  </r>
  <r>
    <x v="237"/>
    <s v="Michael I. Goldberg"/>
    <x v="0"/>
    <m/>
    <n v="20036"/>
    <x v="1"/>
    <x v="2"/>
    <x v="2"/>
    <x v="0"/>
    <x v="1"/>
    <n v="0.16823959030146179"/>
    <n v="0.16823959030146179"/>
    <n v="0.16823959030146179"/>
    <x v="0"/>
    <x v="1"/>
    <n v="46568172"/>
    <s v="Michael Goldberg"/>
    <x v="0"/>
    <x v="0"/>
    <s v="Executive Director"/>
    <n v="532653"/>
    <m/>
    <n v="532653"/>
    <m/>
    <n v="532653"/>
    <n v="33162"/>
    <n v="21945"/>
    <n v="587760"/>
    <x v="0"/>
  </r>
  <r>
    <x v="238"/>
    <s v="Michael J. Stack"/>
    <x v="0"/>
    <d v="1993-12-01T00:00:00"/>
    <n v="22314"/>
    <x v="1"/>
    <x v="10"/>
    <x v="9"/>
    <x v="0"/>
    <x v="0"/>
    <n v="2.7928461888068211E-2"/>
    <n v="5.8434519342403192E-3"/>
    <n v="-7.4911830321963788E-2"/>
    <x v="0"/>
    <x v="1"/>
    <n v="29240221"/>
    <s v="Michael J. Stack"/>
    <x v="0"/>
    <x v="0"/>
    <s v="CEO"/>
    <n v="386755"/>
    <n v="83681"/>
    <n v="470436"/>
    <n v="57843"/>
    <n v="528279"/>
    <n v="45000"/>
    <n v="50720"/>
    <n v="623999"/>
    <x v="0"/>
  </r>
  <r>
    <x v="239"/>
    <s v="Greg Scott"/>
    <x v="0"/>
    <d v="2013-01-01T00:00:00"/>
    <n v="60077"/>
    <x v="0"/>
    <x v="11"/>
    <x v="14"/>
    <x v="0"/>
    <x v="0"/>
    <n v="2.5135922500923745E-6"/>
    <n v="1.7977921991574171E-2"/>
    <n v="2.7782101773011006E-2"/>
    <x v="0"/>
    <x v="1"/>
    <n v="38860576"/>
    <s v="Brian McCarthy"/>
    <x v="0"/>
    <x v="1"/>
    <s v="Chief Executive Officer"/>
    <n v="397838"/>
    <n v="107416"/>
    <n v="505254"/>
    <n v="22952"/>
    <n v="528206"/>
    <n v="126200"/>
    <n v="10837"/>
    <n v="665243"/>
    <x v="0"/>
  </r>
  <r>
    <x v="240"/>
    <s v="Michael Sheppard"/>
    <x v="0"/>
    <m/>
    <n v="21090"/>
    <x v="1"/>
    <x v="2"/>
    <x v="2"/>
    <x v="0"/>
    <x v="0"/>
    <n v="9.6705565882894917E-2"/>
    <n v="0.12513905169413539"/>
    <n v="0.12513905169413539"/>
    <x v="0"/>
    <x v="1"/>
    <n v="27862049"/>
    <s v="Michael Sheppard"/>
    <x v="0"/>
    <x v="0"/>
    <s v="Executive Director &amp; CEO"/>
    <n v="473745"/>
    <n v="53215"/>
    <n v="526960"/>
    <n v="0"/>
    <n v="526960"/>
    <n v="33256"/>
    <n v="4525"/>
    <n v="564741"/>
    <x v="0"/>
  </r>
  <r>
    <x v="241"/>
    <s v="Thomas G. Loughlin"/>
    <x v="0"/>
    <d v="2008-07-01T00:00:00"/>
    <n v="10016"/>
    <x v="1"/>
    <x v="6"/>
    <x v="9"/>
    <x v="0"/>
    <x v="0"/>
    <n v="8.0655195516467618E-2"/>
    <n v="4.436454310123808E-2"/>
    <n v="7.2944627107996318E-2"/>
    <x v="0"/>
    <x v="7"/>
    <n v="99233137"/>
    <s v="Thomas G. Loughlin"/>
    <x v="0"/>
    <x v="0"/>
    <s v="Executive Director"/>
    <n v="406469"/>
    <n v="98640"/>
    <n v="505109"/>
    <n v="20930"/>
    <n v="526039"/>
    <n v="291826"/>
    <n v="26572"/>
    <n v="844437"/>
    <x v="0"/>
  </r>
  <r>
    <x v="242"/>
    <s v="Craig Kennedy"/>
    <x v="0"/>
    <d v="1995-01-01T00:00:00"/>
    <n v="20009"/>
    <x v="4"/>
    <x v="14"/>
    <x v="17"/>
    <x v="0"/>
    <x v="1"/>
    <n v="0.18642459085300539"/>
    <n v="0.18642459085300539"/>
    <n v="0.18642459085300539"/>
    <x v="0"/>
    <x v="10"/>
    <n v="29523143"/>
    <s v="Craig Kennedy"/>
    <x v="0"/>
    <x v="0"/>
    <s v="President"/>
    <n v="525000"/>
    <m/>
    <n v="525000"/>
    <m/>
    <n v="525000"/>
    <n v="29840"/>
    <n v="17118"/>
    <n v="571958"/>
    <x v="0"/>
  </r>
  <r>
    <x v="243"/>
    <s v="Stephen Caldeira"/>
    <x v="0"/>
    <d v="2010-06-15T00:00:00"/>
    <n v="20005"/>
    <x v="0"/>
    <x v="10"/>
    <x v="12"/>
    <x v="0"/>
    <x v="0"/>
    <m/>
    <m/>
    <m/>
    <x v="0"/>
    <x v="3"/>
    <n v="12637739"/>
    <s v="Stephen Caldeira"/>
    <x v="0"/>
    <x v="0"/>
    <s v="President &amp; Chief Executive Officer"/>
    <n v="371259"/>
    <n v="148750"/>
    <n v="520009"/>
    <n v="4408"/>
    <n v="524417"/>
    <n v="24500"/>
    <n v="18360"/>
    <n v="567277"/>
    <x v="0"/>
  </r>
  <r>
    <x v="244"/>
    <s v="vacant 3/3/2014"/>
    <x v="2"/>
    <m/>
    <n v="60143"/>
    <x v="3"/>
    <x v="9"/>
    <x v="11"/>
    <x v="0"/>
    <x v="0"/>
    <n v="3.2379863922326779E-2"/>
    <n v="4.5402737841480335E-2"/>
    <n v="4.5402737841480335E-2"/>
    <x v="0"/>
    <x v="7"/>
    <n v="41435860"/>
    <s v="Janet Froetscher"/>
    <x v="1"/>
    <x v="1"/>
    <s v="President &amp; CEO"/>
    <n v="386618"/>
    <n v="136190"/>
    <n v="522808"/>
    <m/>
    <n v="522808"/>
    <n v="8142"/>
    <n v="11941"/>
    <n v="542891"/>
    <x v="0"/>
  </r>
  <r>
    <x v="245"/>
    <s v="Molly Broad"/>
    <x v="1"/>
    <d v="2008-05-01T00:00:00"/>
    <n v="20036"/>
    <x v="0"/>
    <x v="13"/>
    <x v="16"/>
    <x v="0"/>
    <x v="0"/>
    <n v="5.2752238112972111E-2"/>
    <n v="0.16483925729956134"/>
    <n v="0.15045778117284975"/>
    <x v="0"/>
    <x v="6"/>
    <n v="52733849"/>
    <s v="Molly Broad"/>
    <x v="1"/>
    <x v="0"/>
    <s v="President"/>
    <n v="435332"/>
    <n v="46350"/>
    <n v="481682"/>
    <n v="37905"/>
    <n v="519587"/>
    <n v="69400"/>
    <n v="221211"/>
    <n v="810198"/>
    <x v="0"/>
  </r>
  <r>
    <x v="246"/>
    <s v="Karen Collishaw"/>
    <x v="1"/>
    <d v="2013-07-24T00:00:00"/>
    <n v="20036"/>
    <x v="1"/>
    <x v="2"/>
    <x v="2"/>
    <x v="0"/>
    <x v="1"/>
    <n v="0.2129623829594299"/>
    <n v="0.31236668598857248"/>
    <n v="0.47137861427799732"/>
    <x v="0"/>
    <x v="1"/>
    <n v="13713241"/>
    <s v="Terry A. Duncombe"/>
    <x v="1"/>
    <x v="1"/>
    <s v="President &amp; CEO"/>
    <n v="406642"/>
    <n v="52958"/>
    <n v="459600"/>
    <n v="57928"/>
    <n v="517528"/>
    <n v="364463"/>
    <n v="14424"/>
    <n v="896415"/>
    <x v="0"/>
  </r>
  <r>
    <x v="247"/>
    <s v="David L. Schutt"/>
    <x v="0"/>
    <d v="2007-10-29T00:00:00"/>
    <n v="15096"/>
    <x v="1"/>
    <x v="6"/>
    <x v="6"/>
    <x v="0"/>
    <x v="0"/>
    <n v="4.3377594674203032E-2"/>
    <n v="-2.2495796827917077E-2"/>
    <n v="-0.10515868881155313"/>
    <x v="0"/>
    <x v="1"/>
    <n v="60200574"/>
    <s v="David L. Schutt"/>
    <x v="0"/>
    <x v="0"/>
    <s v="CEO"/>
    <n v="375834"/>
    <n v="136387"/>
    <n v="512221"/>
    <n v="3068"/>
    <n v="515289"/>
    <n v="53273"/>
    <n v="16552"/>
    <n v="585114"/>
    <x v="0"/>
  </r>
  <r>
    <x v="248"/>
    <s v="Peter Seligmann"/>
    <x v="0"/>
    <d v="1987-01-01T00:00:00"/>
    <n v="22202"/>
    <x v="3"/>
    <x v="9"/>
    <x v="11"/>
    <x v="0"/>
    <x v="0"/>
    <n v="6.7620194632229486E-2"/>
    <n v="0.10372811596573896"/>
    <n v="0.10372811596573896"/>
    <x v="0"/>
    <x v="7"/>
    <n v="132795704"/>
    <s v="Peter Seligmann"/>
    <x v="0"/>
    <x v="0"/>
    <s v="CEO"/>
    <n v="364335"/>
    <n v="148403"/>
    <n v="512738"/>
    <m/>
    <n v="512738"/>
    <n v="14700"/>
    <n v="17512"/>
    <n v="544950"/>
    <x v="0"/>
  </r>
  <r>
    <x v="249"/>
    <s v="Robert Ivy"/>
    <x v="0"/>
    <d v="2011-02-01T00:00:00"/>
    <n v="20006"/>
    <x v="1"/>
    <x v="11"/>
    <x v="9"/>
    <x v="0"/>
    <x v="0"/>
    <m/>
    <m/>
    <m/>
    <x v="0"/>
    <x v="1"/>
    <n v="58426573"/>
    <s v="Robert Ivy"/>
    <x v="0"/>
    <x v="0"/>
    <s v="President &amp; CEO"/>
    <n v="503968"/>
    <m/>
    <n v="503968"/>
    <n v="8392"/>
    <n v="512360"/>
    <n v="20000"/>
    <n v="16898"/>
    <n v="549258"/>
    <x v="0"/>
  </r>
  <r>
    <x v="250"/>
    <s v="Martha L. Liggett"/>
    <x v="1"/>
    <d v="1996-12-01T00:00:00"/>
    <n v="20036"/>
    <x v="1"/>
    <x v="2"/>
    <x v="2"/>
    <x v="0"/>
    <x v="1"/>
    <m/>
    <n v="-1.1897819188256657E-3"/>
    <n v="-1.1897819188256657E-3"/>
    <x v="0"/>
    <x v="7"/>
    <n v="40693972"/>
    <s v="Martha Liggett"/>
    <x v="1"/>
    <x v="0"/>
    <s v="Executive Director"/>
    <n v="459374"/>
    <n v="52715"/>
    <n v="512089"/>
    <m/>
    <n v="512089"/>
    <n v="24500"/>
    <n v="35466"/>
    <n v="572055"/>
    <x v="0"/>
  </r>
  <r>
    <x v="251"/>
    <s v="Linda Lipsen"/>
    <x v="1"/>
    <d v="2010-05-03T00:00:00"/>
    <n v="20001"/>
    <x v="1"/>
    <x v="5"/>
    <x v="18"/>
    <x v="0"/>
    <x v="0"/>
    <m/>
    <m/>
    <m/>
    <x v="0"/>
    <x v="8"/>
    <n v="23647640"/>
    <s v="Linda Lipsen"/>
    <x v="1"/>
    <x v="0"/>
    <s v="CEO"/>
    <n v="453700"/>
    <n v="54000"/>
    <n v="507700"/>
    <n v="4206"/>
    <n v="511906"/>
    <n v="10475"/>
    <n v="18583"/>
    <n v="540964"/>
    <x v="0"/>
  </r>
  <r>
    <x v="252"/>
    <s v="John I. Pray, Jr."/>
    <x v="0"/>
    <d v="2014-01-01T00:00:00"/>
    <n v="22201"/>
    <x v="3"/>
    <x v="9"/>
    <x v="11"/>
    <x v="0"/>
    <x v="1"/>
    <n v="0.25586468963492287"/>
    <n v="0.28713204856658581"/>
    <n v="0.27391410504915614"/>
    <x v="0"/>
    <x v="1"/>
    <n v="129530280"/>
    <s v="Sloan Gibson"/>
    <x v="0"/>
    <x v="1"/>
    <s v="President &amp; CEO"/>
    <n v="367839"/>
    <n v="125000"/>
    <n v="492839"/>
    <n v="18477"/>
    <n v="511316"/>
    <n v="25050"/>
    <n v="23035"/>
    <n v="559401"/>
    <x v="0"/>
  </r>
  <r>
    <x v="253"/>
    <s v="Shalom Jacobovitz"/>
    <x v="0"/>
    <d v="2013-04-22T00:00:00"/>
    <n v="20037"/>
    <x v="1"/>
    <x v="2"/>
    <x v="2"/>
    <x v="0"/>
    <x v="0"/>
    <m/>
    <m/>
    <m/>
    <x v="0"/>
    <x v="1"/>
    <n v="80978067"/>
    <s v="Jack Lewin"/>
    <x v="0"/>
    <x v="1"/>
    <s v="Chief Executive Officer"/>
    <n v="173171"/>
    <m/>
    <n v="173171"/>
    <n v="337891"/>
    <n v="511062"/>
    <m/>
    <n v="17495"/>
    <n v="528557"/>
    <x v="1"/>
  </r>
  <r>
    <x v="254"/>
    <s v="Paul Pomerantz"/>
    <x v="0"/>
    <d v="2013-03-03T00:00:00"/>
    <n v="60068"/>
    <x v="1"/>
    <x v="2"/>
    <x v="2"/>
    <x v="0"/>
    <x v="0"/>
    <m/>
    <m/>
    <m/>
    <x v="0"/>
    <x v="1"/>
    <n v="41557251"/>
    <s v="John A. Thorner"/>
    <x v="0"/>
    <x v="1"/>
    <s v="Executive Vice President"/>
    <n v="212679"/>
    <n v="53544"/>
    <n v="266223"/>
    <n v="241156"/>
    <n v="507379"/>
    <n v="24329"/>
    <n v="10636"/>
    <n v="542344"/>
    <x v="1"/>
  </r>
  <r>
    <x v="255"/>
    <s v="Abe Eshkenazi"/>
    <x v="0"/>
    <d v="2006-05-11T00:00:00"/>
    <n v="60631"/>
    <x v="1"/>
    <x v="1"/>
    <x v="1"/>
    <x v="0"/>
    <x v="0"/>
    <n v="8.0775340780977756E-2"/>
    <n v="0.29893666085887055"/>
    <n v="0.29893666085887055"/>
    <x v="0"/>
    <x v="1"/>
    <n v="22246192"/>
    <s v="Abe Eshkenazi"/>
    <x v="0"/>
    <x v="0"/>
    <s v="CEO"/>
    <n v="421805"/>
    <n v="85144"/>
    <n v="506949"/>
    <m/>
    <n v="506949"/>
    <n v="31000"/>
    <n v="24482"/>
    <n v="562431"/>
    <x v="0"/>
  </r>
  <r>
    <x v="256"/>
    <s v="Marty Saggese"/>
    <x v="0"/>
    <d v="2002-01-01T00:00:00"/>
    <n v="20005"/>
    <x v="1"/>
    <x v="2"/>
    <x v="2"/>
    <x v="0"/>
    <x v="0"/>
    <n v="2.6413403682308302E-2"/>
    <n v="0.20209278870398387"/>
    <n v="0.19372840629576443"/>
    <x v="0"/>
    <x v="7"/>
    <n v="26542720"/>
    <s v="Marty Saggese"/>
    <x v="0"/>
    <x v="0"/>
    <s v="Executive Director and CEO"/>
    <n v="410085"/>
    <n v="76200"/>
    <n v="486285"/>
    <n v="17466"/>
    <n v="503751"/>
    <n v="61250"/>
    <n v="13802"/>
    <n v="578803"/>
    <x v="0"/>
  </r>
  <r>
    <x v="257"/>
    <s v="Chris Kersting"/>
    <x v="0"/>
    <d v="2002-07-01T00:00:00"/>
    <n v="91765"/>
    <x v="0"/>
    <x v="6"/>
    <x v="13"/>
    <x v="0"/>
    <x v="0"/>
    <n v="-1.360791573008947E-3"/>
    <n v="4.9319811914515189E-3"/>
    <n v="2.2850966920137415E-2"/>
    <x v="0"/>
    <x v="7"/>
    <n v="29087734"/>
    <s v="Chris Kersting"/>
    <x v="0"/>
    <x v="0"/>
    <s v="President"/>
    <n v="362530"/>
    <n v="105299"/>
    <n v="467829"/>
    <n v="35652"/>
    <n v="503481"/>
    <n v="20976"/>
    <n v="27029"/>
    <n v="551486"/>
    <x v="0"/>
  </r>
  <r>
    <x v="258"/>
    <s v="Miriam A. Markowitz"/>
    <x v="1"/>
    <d v="2013-05-20T00:00:00"/>
    <n v="20814"/>
    <x v="1"/>
    <x v="2"/>
    <x v="2"/>
    <x v="0"/>
    <x v="0"/>
    <n v="3.2883824481625919E-2"/>
    <n v="-0.12481555246577231"/>
    <n v="0.26050129645635262"/>
    <x v="0"/>
    <x v="6"/>
    <n v="21342309"/>
    <s v="Karen Shoos Lipton"/>
    <x v="1"/>
    <x v="1"/>
    <s v="CEO"/>
    <n v="349343"/>
    <m/>
    <n v="349343"/>
    <n v="153805"/>
    <n v="503148"/>
    <n v="31656"/>
    <n v="12423"/>
    <n v="547227"/>
    <x v="0"/>
  </r>
  <r>
    <x v="259"/>
    <s v="S. Richard Fedrizzi"/>
    <x v="0"/>
    <d v="2004-04-01T00:00:00"/>
    <n v="20036"/>
    <x v="0"/>
    <x v="11"/>
    <x v="14"/>
    <x v="0"/>
    <x v="0"/>
    <n v="6.13107822410148E-2"/>
    <n v="6.13107822410148E-2"/>
    <n v="6.13107822410148E-2"/>
    <x v="0"/>
    <x v="1"/>
    <n v="53594792"/>
    <s v="S. Richard Fedrizzi"/>
    <x v="0"/>
    <x v="0"/>
    <s v="President, CEO &amp; Founding Chairman"/>
    <n v="502000"/>
    <m/>
    <n v="502000"/>
    <m/>
    <n v="502000"/>
    <n v="25667"/>
    <n v="9280"/>
    <n v="536947"/>
    <x v="0"/>
  </r>
  <r>
    <x v="260"/>
    <s v="Val J. Halamandaris"/>
    <x v="0"/>
    <d v="1982-07-01T00:00:00"/>
    <n v="20003"/>
    <x v="0"/>
    <x v="2"/>
    <x v="2"/>
    <x v="0"/>
    <x v="0"/>
    <n v="0"/>
    <n v="-0.19606005109842314"/>
    <n v="-0.19606005109842314"/>
    <x v="0"/>
    <x v="1"/>
    <n v="11653005"/>
    <s v="Val J. Halamandaris"/>
    <x v="0"/>
    <x v="0"/>
    <s v="President"/>
    <n v="500000"/>
    <m/>
    <n v="500000"/>
    <m/>
    <n v="500000"/>
    <n v="15000"/>
    <n v="14880"/>
    <n v="529880"/>
    <x v="0"/>
  </r>
  <r>
    <x v="261"/>
    <s v="Kylanne Green"/>
    <x v="1"/>
    <d v="2013-07-22T00:00:00"/>
    <n v="20005"/>
    <x v="1"/>
    <x v="2"/>
    <x v="2"/>
    <x v="0"/>
    <x v="1"/>
    <n v="-6.2652332503283781E-2"/>
    <n v="4.0799907815757222E-2"/>
    <n v="4.0799907815757222E-2"/>
    <x v="0"/>
    <x v="1"/>
    <n v="15642368"/>
    <s v="Alan Spielman"/>
    <x v="0"/>
    <x v="1"/>
    <s v="President and CEO"/>
    <n v="390350"/>
    <n v="106429"/>
    <n v="496779"/>
    <m/>
    <n v="496779"/>
    <n v="15000"/>
    <n v="31003"/>
    <n v="542782"/>
    <x v="0"/>
  </r>
  <r>
    <x v="262"/>
    <s v="Barry Russell"/>
    <x v="0"/>
    <d v="2000-01-01T00:00:00"/>
    <n v="20005"/>
    <x v="0"/>
    <x v="3"/>
    <x v="3"/>
    <x v="0"/>
    <x v="1"/>
    <n v="-8.4327511535202626E-2"/>
    <n v="1.8253214367046147E-2"/>
    <n v="1.8253214367046147E-2"/>
    <x v="0"/>
    <x v="1"/>
    <n v="12779961"/>
    <s v="Barry Russell"/>
    <x v="0"/>
    <x v="0"/>
    <s v="President"/>
    <n v="446318"/>
    <n v="50000"/>
    <n v="496318"/>
    <m/>
    <n v="496318"/>
    <n v="33826"/>
    <n v="27071"/>
    <n v="557215"/>
    <x v="0"/>
  </r>
  <r>
    <x v="263"/>
    <s v="Steve Gunderson"/>
    <x v="0"/>
    <d v="2012-01-23T00:00:00"/>
    <n v="20036"/>
    <x v="0"/>
    <x v="13"/>
    <x v="16"/>
    <x v="0"/>
    <x v="0"/>
    <m/>
    <m/>
    <m/>
    <x v="0"/>
    <x v="7"/>
    <n v="14962266"/>
    <s v="Harris Miller"/>
    <x v="0"/>
    <x v="1"/>
    <s v="CEO and President"/>
    <n v="176925"/>
    <m/>
    <n v="176925"/>
    <n v="318659"/>
    <n v="495584"/>
    <n v="9167"/>
    <n v="19762"/>
    <n v="524513"/>
    <x v="1"/>
  </r>
  <r>
    <x v="264"/>
    <s v="Walter G. Bumphus"/>
    <x v="0"/>
    <d v="2011-01-01T00:00:00"/>
    <n v="20036"/>
    <x v="0"/>
    <x v="13"/>
    <x v="16"/>
    <x v="0"/>
    <x v="0"/>
    <n v="0.11459512098355777"/>
    <n v="0.11459512098355777"/>
    <n v="0.11459512098355777"/>
    <x v="0"/>
    <x v="1"/>
    <n v="20156772"/>
    <s v="Walter Bumphus"/>
    <x v="0"/>
    <x v="0"/>
    <s v="President"/>
    <n v="494450"/>
    <m/>
    <n v="494450"/>
    <m/>
    <n v="494450"/>
    <n v="57160"/>
    <n v="17368"/>
    <n v="568978"/>
    <x v="0"/>
  </r>
  <r>
    <x v="265"/>
    <s v="Jessica T. Mathews"/>
    <x v="1"/>
    <d v="1997-01-01T00:00:00"/>
    <n v="20036"/>
    <x v="4"/>
    <x v="14"/>
    <x v="17"/>
    <x v="0"/>
    <x v="0"/>
    <n v="4.7341375333413489E-2"/>
    <n v="-2.7521226424544517E-2"/>
    <n v="-2.0773573420647454E-2"/>
    <x v="0"/>
    <x v="7"/>
    <n v="26625124"/>
    <s v="Jessica T. Mathews"/>
    <x v="1"/>
    <x v="0"/>
    <s v="President"/>
    <n v="470405"/>
    <n v="15000"/>
    <n v="485405"/>
    <n v="6858"/>
    <n v="492263"/>
    <n v="36750"/>
    <n v="8991"/>
    <n v="538004"/>
    <x v="0"/>
  </r>
  <r>
    <x v="266"/>
    <s v="Peter M. Leibold"/>
    <x v="0"/>
    <d v="1999-06-04T00:00:00"/>
    <n v="20036"/>
    <x v="1"/>
    <x v="5"/>
    <x v="18"/>
    <x v="0"/>
    <x v="0"/>
    <n v="3.3189937255169548E-2"/>
    <n v="7.7058685365473889E-2"/>
    <n v="0.19838596782178822"/>
    <x v="0"/>
    <x v="10"/>
    <n v="10191237"/>
    <s v="Peter M. Leibold"/>
    <x v="0"/>
    <x v="0"/>
    <s v="Executive Vice President &amp; CEO"/>
    <n v="333118"/>
    <n v="75000"/>
    <n v="408118"/>
    <n v="83255"/>
    <n v="491373"/>
    <n v="44917"/>
    <n v="34156"/>
    <n v="570446"/>
    <x v="0"/>
  </r>
  <r>
    <x v="267"/>
    <s v="H. Frederick Dylla"/>
    <x v="0"/>
    <d v="2007-02-16T00:00:00"/>
    <n v="20740"/>
    <x v="1"/>
    <x v="13"/>
    <x v="16"/>
    <x v="0"/>
    <x v="0"/>
    <n v="0.10486512103563099"/>
    <n v="0.16722247858024769"/>
    <n v="0.17499826615998679"/>
    <x v="0"/>
    <x v="1"/>
    <n v="79303687"/>
    <s v="H. Frederick Dylla"/>
    <x v="0"/>
    <x v="0"/>
    <s v="Executive Director &amp; CEO"/>
    <n v="442957"/>
    <n v="25000"/>
    <n v="467957"/>
    <n v="23365"/>
    <n v="491322"/>
    <n v="25000"/>
    <n v="24420"/>
    <n v="540742"/>
    <x v="0"/>
  </r>
  <r>
    <x v="268"/>
    <s v="James T. Callahan"/>
    <x v="0"/>
    <d v="2011-11-01T00:00:00"/>
    <n v="20036"/>
    <x v="2"/>
    <x v="8"/>
    <x v="10"/>
    <x v="0"/>
    <x v="1"/>
    <m/>
    <m/>
    <m/>
    <x v="0"/>
    <x v="1"/>
    <n v="67530096"/>
    <s v="James T. Callahan"/>
    <x v="0"/>
    <x v="0"/>
    <s v="General President"/>
    <n v="352101"/>
    <m/>
    <n v="352101"/>
    <n v="139203"/>
    <n v="491304"/>
    <n v="100263"/>
    <n v="21437"/>
    <n v="613004"/>
    <x v="0"/>
  </r>
  <r>
    <x v="269"/>
    <s v="John Walda"/>
    <x v="0"/>
    <d v="2006-03-22T00:00:00"/>
    <n v="20005"/>
    <x v="1"/>
    <x v="13"/>
    <x v="16"/>
    <x v="0"/>
    <x v="0"/>
    <n v="4.597431902433783E-2"/>
    <n v="4.597431902433783E-2"/>
    <n v="4.5589285143472102E-2"/>
    <x v="0"/>
    <x v="10"/>
    <n v="13660194"/>
    <s v="John Walda"/>
    <x v="0"/>
    <x v="0"/>
    <s v="President &amp; CEO"/>
    <n v="486718"/>
    <m/>
    <n v="486718"/>
    <n v="3930"/>
    <n v="490648"/>
    <m/>
    <n v="51063"/>
    <n v="541711"/>
    <x v="0"/>
  </r>
  <r>
    <x v="270"/>
    <s v="Muriel A. Howard, Ph.D."/>
    <x v="1"/>
    <d v="2009-08-01T00:00:00"/>
    <n v="20005"/>
    <x v="0"/>
    <x v="13"/>
    <x v="16"/>
    <x v="0"/>
    <x v="0"/>
    <n v="9.3725779134412046E-2"/>
    <n v="9.3725779134412046E-2"/>
    <n v="1.5788334197981218E-3"/>
    <x v="0"/>
    <x v="7"/>
    <n v="14209546"/>
    <s v="Muriel Howard"/>
    <x v="1"/>
    <x v="0"/>
    <s v="President, AASCU"/>
    <n v="457208"/>
    <m/>
    <n v="457208"/>
    <n v="33167"/>
    <n v="490375"/>
    <n v="51344"/>
    <n v="1378"/>
    <n v="543097"/>
    <x v="0"/>
  </r>
  <r>
    <x v="271"/>
    <s v="Linda Rosenberg"/>
    <x v="1"/>
    <d v="2004-06-02T00:00:00"/>
    <n v="20006"/>
    <x v="1"/>
    <x v="2"/>
    <x v="2"/>
    <x v="0"/>
    <x v="1"/>
    <n v="0.12525252525252525"/>
    <n v="0.19871441689623509"/>
    <n v="0.19871441689623509"/>
    <x v="0"/>
    <x v="6"/>
    <n v="20574141"/>
    <s v="Linda Rosenberg"/>
    <x v="1"/>
    <x v="0"/>
    <s v="President &amp; CEO"/>
    <n v="459525"/>
    <n v="30000"/>
    <n v="489525"/>
    <m/>
    <n v="489525"/>
    <n v="32500"/>
    <n v="2565"/>
    <n v="524590"/>
    <x v="0"/>
  </r>
  <r>
    <x v="140"/>
    <s v="Michael Rich"/>
    <x v="0"/>
    <d v="2011-11-01T00:00:00"/>
    <n v="90401"/>
    <x v="4"/>
    <x v="14"/>
    <x v="17"/>
    <x v="0"/>
    <x v="0"/>
    <m/>
    <m/>
    <m/>
    <x v="2"/>
    <x v="6"/>
    <n v="287428038"/>
    <s v="Michael D. Rich"/>
    <x v="0"/>
    <x v="0"/>
    <s v="President &amp; Chief Executive Officer"/>
    <n v="366951"/>
    <n v="96178"/>
    <n v="463129"/>
    <n v="25937"/>
    <n v="489066"/>
    <n v="60014"/>
    <n v="20138"/>
    <n v="569218"/>
    <x v="1"/>
  </r>
  <r>
    <x v="272"/>
    <s v="Arthur B. Keys, Jr."/>
    <x v="0"/>
    <d v="1998-01-01T00:00:00"/>
    <n v="22209"/>
    <x v="3"/>
    <x v="9"/>
    <x v="11"/>
    <x v="0"/>
    <x v="1"/>
    <n v="-1.7315713979522859E-2"/>
    <n v="-0.12395115077155985"/>
    <n v="-0.11296481349107937"/>
    <x v="0"/>
    <x v="1"/>
    <n v="336018740"/>
    <s v="Arthur B. Keys, Jr."/>
    <x v="0"/>
    <x v="0"/>
    <s v="CEO"/>
    <n v="476822"/>
    <m/>
    <n v="476822"/>
    <n v="9621"/>
    <n v="486443"/>
    <n v="184275"/>
    <n v="8223"/>
    <n v="678941"/>
    <x v="0"/>
  </r>
  <r>
    <x v="273"/>
    <s v="Brian E. Cartier"/>
    <x v="0"/>
    <d v="1998-06-18T00:00:00"/>
    <n v="44074"/>
    <x v="0"/>
    <x v="10"/>
    <x v="12"/>
    <x v="0"/>
    <x v="0"/>
    <n v="3.7661259340958944E-2"/>
    <n v="4.6589690055713839E-2"/>
    <n v="4.3401445640189058E-2"/>
    <x v="0"/>
    <x v="0"/>
    <n v="31978827"/>
    <s v="Brian E. Cartier"/>
    <x v="0"/>
    <x v="0"/>
    <s v="CEO"/>
    <n v="418660"/>
    <n v="35000"/>
    <n v="453660"/>
    <n v="31794"/>
    <n v="485454"/>
    <n v="16337"/>
    <n v="12182"/>
    <n v="513973"/>
    <x v="0"/>
  </r>
  <r>
    <x v="274"/>
    <s v="Harold J. Daggett"/>
    <x v="0"/>
    <d v="2011-07-01T00:00:00"/>
    <n v="10004"/>
    <x v="2"/>
    <x v="8"/>
    <x v="10"/>
    <x v="0"/>
    <x v="0"/>
    <n v="0.10977548318528936"/>
    <n v="0.10977548318528936"/>
    <n v="0.10977548318528936"/>
    <x v="0"/>
    <x v="1"/>
    <n v="24657774"/>
    <s v="Harold Daggett"/>
    <x v="0"/>
    <x v="0"/>
    <s v="President"/>
    <n v="484508"/>
    <m/>
    <n v="484508"/>
    <m/>
    <n v="484508"/>
    <m/>
    <m/>
    <n v="484508"/>
    <x v="0"/>
  </r>
  <r>
    <x v="275"/>
    <s v="Jack Pelton"/>
    <x v="0"/>
    <d v="2012-10-01T00:00:00"/>
    <n v="54902"/>
    <x v="1"/>
    <x v="6"/>
    <x v="6"/>
    <x v="0"/>
    <x v="0"/>
    <m/>
    <m/>
    <m/>
    <x v="0"/>
    <x v="9"/>
    <n v="33367304"/>
    <s v="Rod Hightower"/>
    <x v="0"/>
    <x v="1"/>
    <m/>
    <n v="339640"/>
    <n v="98000"/>
    <n v="437640"/>
    <n v="44793"/>
    <n v="482433"/>
    <m/>
    <n v="15949"/>
    <n v="498382"/>
    <x v="1"/>
  </r>
  <r>
    <x v="276"/>
    <s v="Jason Grumet"/>
    <x v="0"/>
    <m/>
    <n v="20005"/>
    <x v="4"/>
    <x v="14"/>
    <x v="17"/>
    <x v="0"/>
    <x v="1"/>
    <n v="0.14972083877542233"/>
    <n v="0.14972083877542233"/>
    <n v="0.14972083877542233"/>
    <x v="0"/>
    <x v="1"/>
    <n v="22119298"/>
    <s v="Jason Grumet"/>
    <x v="0"/>
    <x v="0"/>
    <s v="President &amp; CEO"/>
    <n v="480627"/>
    <m/>
    <n v="480627"/>
    <m/>
    <n v="480627"/>
    <n v="29687"/>
    <n v="19021"/>
    <n v="529335"/>
    <x v="0"/>
  </r>
  <r>
    <x v="277"/>
    <s v="Peter J. Donaldson"/>
    <x v="0"/>
    <d v="2005-01-01T00:00:00"/>
    <n v="10017"/>
    <x v="3"/>
    <x v="9"/>
    <x v="11"/>
    <x v="0"/>
    <x v="0"/>
    <n v="3.1221265349229452E-2"/>
    <n v="3.1221265349229452E-2"/>
    <n v="2.6491426224458364E-2"/>
    <x v="0"/>
    <x v="1"/>
    <n v="66071100"/>
    <s v="Peter J. Donaldson"/>
    <x v="0"/>
    <x v="0"/>
    <s v="President"/>
    <n v="392522"/>
    <m/>
    <n v="392522"/>
    <n v="87334"/>
    <n v="479856"/>
    <n v="29100"/>
    <n v="19768"/>
    <n v="528724"/>
    <x v="0"/>
  </r>
  <r>
    <x v="278"/>
    <s v="John Garfinkel"/>
    <x v="0"/>
    <d v="1990-01-01T00:00:00"/>
    <n v="60646"/>
    <x v="0"/>
    <x v="10"/>
    <x v="12"/>
    <x v="0"/>
    <x v="0"/>
    <n v="4.5443016281062551E-2"/>
    <n v="0.46886360093530788"/>
    <n v="-2.4224665037814617E-3"/>
    <x v="0"/>
    <x v="11"/>
    <n v="12534426"/>
    <s v="John P. Garfinkel"/>
    <x v="0"/>
    <x v="0"/>
    <s v="Executive Director"/>
    <n v="305008"/>
    <n v="166130"/>
    <n v="471138"/>
    <n v="8200"/>
    <n v="479338"/>
    <n v="42372"/>
    <n v="15227"/>
    <n v="536937"/>
    <x v="0"/>
  </r>
  <r>
    <x v="279"/>
    <s v="Forrest Roberts"/>
    <x v="0"/>
    <d v="2009-01-20T00:00:00"/>
    <n v="20004"/>
    <x v="0"/>
    <x v="12"/>
    <x v="20"/>
    <x v="0"/>
    <x v="0"/>
    <n v="4.3770393456535418E-2"/>
    <n v="-0.10857851223145287"/>
    <n v="0.18620262110522856"/>
    <x v="0"/>
    <x v="6"/>
    <n v="59424552"/>
    <s v="Forrest L. Roberts"/>
    <x v="0"/>
    <x v="0"/>
    <s v="CEO"/>
    <n v="356672"/>
    <m/>
    <n v="356672"/>
    <n v="121682"/>
    <n v="478354"/>
    <n v="19600"/>
    <n v="18744"/>
    <n v="516698"/>
    <x v="0"/>
  </r>
  <r>
    <x v="280"/>
    <s v="Thomas A. Marshall"/>
    <x v="0"/>
    <d v="2001-01-01T00:00:00"/>
    <n v="60008"/>
    <x v="1"/>
    <x v="2"/>
    <x v="2"/>
    <x v="0"/>
    <x v="0"/>
    <n v="6.1285393258426968E-2"/>
    <n v="4.8340425531914893E-3"/>
    <n v="6.2589906687996744E-3"/>
    <x v="0"/>
    <x v="7"/>
    <n v="16368924"/>
    <s v="Thomas A. Marshall"/>
    <x v="0"/>
    <x v="0"/>
    <s v="Executive Director"/>
    <n v="472272"/>
    <m/>
    <n v="472272"/>
    <n v="2000"/>
    <n v="474272"/>
    <n v="41000"/>
    <n v="7611"/>
    <n v="522883"/>
    <x v="0"/>
  </r>
  <r>
    <x v="281"/>
    <s v="Stephen Yurek"/>
    <x v="0"/>
    <d v="2009-06-01T00:00:00"/>
    <n v="22201"/>
    <x v="0"/>
    <x v="6"/>
    <x v="6"/>
    <x v="0"/>
    <x v="0"/>
    <n v="4.0654612998610784E-2"/>
    <n v="3.4421277891310678E-2"/>
    <n v="3.5521257460819092E-2"/>
    <x v="0"/>
    <x v="1"/>
    <n v="24269829"/>
    <s v="Stephen Yurek"/>
    <x v="0"/>
    <x v="0"/>
    <s v="President &amp; Chief Executive Officer"/>
    <n v="402264"/>
    <n v="70000"/>
    <n v="472264"/>
    <n v="1546"/>
    <n v="473810"/>
    <n v="82010"/>
    <n v="6365"/>
    <n v="562185"/>
    <x v="0"/>
  </r>
  <r>
    <x v="282"/>
    <s v="Timothy E. Wirth"/>
    <x v="0"/>
    <d v="1998-01-01T00:00:00"/>
    <n v="20036"/>
    <x v="3"/>
    <x v="9"/>
    <x v="11"/>
    <x v="0"/>
    <x v="0"/>
    <n v="2.6470984738911775E-2"/>
    <n v="2.6470984738911775E-2"/>
    <n v="2.6288255012388219E-2"/>
    <x v="0"/>
    <x v="1"/>
    <n v="134808629"/>
    <s v="Timothy E. Wirth"/>
    <x v="0"/>
    <x v="0"/>
    <s v="President"/>
    <n v="449234"/>
    <m/>
    <n v="449234"/>
    <n v="22562"/>
    <n v="471796"/>
    <n v="14700"/>
    <n v="8749"/>
    <n v="495245"/>
    <x v="0"/>
  </r>
  <r>
    <x v="283"/>
    <s v="Diana Aviv"/>
    <x v="1"/>
    <d v="2003-03-06T00:00:00"/>
    <n v="20036"/>
    <x v="0"/>
    <x v="1"/>
    <x v="1"/>
    <x v="0"/>
    <x v="0"/>
    <n v="3.1876674445714438E-2"/>
    <n v="3.1876674445714438E-2"/>
    <n v="3.1819804586800303E-2"/>
    <x v="0"/>
    <x v="1"/>
    <n v="13856928"/>
    <s v="Diana Aviv"/>
    <x v="1"/>
    <x v="0"/>
    <s v="President &amp; CEO"/>
    <n v="454099"/>
    <m/>
    <n v="454099"/>
    <n v="17000"/>
    <n v="471099"/>
    <n v="99500"/>
    <n v="15984"/>
    <n v="586583"/>
    <x v="0"/>
  </r>
  <r>
    <x v="284"/>
    <s v="Antonio R. Flores"/>
    <x v="0"/>
    <d v="1996-02-26T00:00:00"/>
    <n v="78229"/>
    <x v="0"/>
    <x v="13"/>
    <x v="16"/>
    <x v="0"/>
    <x v="0"/>
    <n v="3.0917170802251048E-2"/>
    <n v="3.0917170802251048E-2"/>
    <n v="2.9264877990090456E-2"/>
    <x v="0"/>
    <x v="1"/>
    <n v="11023539"/>
    <s v="Antonio R. Flores"/>
    <x v="0"/>
    <x v="0"/>
    <s v="President &amp; CEO"/>
    <n v="400634"/>
    <m/>
    <n v="400634"/>
    <n v="69879"/>
    <n v="470513"/>
    <n v="30000"/>
    <n v="608"/>
    <n v="501121"/>
    <x v="0"/>
  </r>
  <r>
    <x v="285"/>
    <s v="David Labuskes"/>
    <x v="0"/>
    <d v="2013-01-01T00:00:00"/>
    <n v="22030"/>
    <x v="0"/>
    <x v="10"/>
    <x v="8"/>
    <x v="0"/>
    <x v="0"/>
    <n v="3.6725824652373E-2"/>
    <n v="1.3682180600713367E-2"/>
    <n v="0.10799916783689603"/>
    <x v="0"/>
    <x v="1"/>
    <n v="28616206"/>
    <s v="Randy Lemke"/>
    <x v="0"/>
    <x v="1"/>
    <s v="Executive Director"/>
    <n v="333495"/>
    <n v="64949"/>
    <n v="398444"/>
    <n v="70233"/>
    <n v="468677"/>
    <n v="21320"/>
    <n v="13918"/>
    <n v="503915"/>
    <x v="0"/>
  </r>
  <r>
    <x v="286"/>
    <s v="Cecile Richards"/>
    <x v="1"/>
    <d v="2006-01-19T00:00:00"/>
    <n v="10001"/>
    <x v="3"/>
    <x v="9"/>
    <x v="11"/>
    <x v="0"/>
    <x v="1"/>
    <n v="0.14926727317432997"/>
    <n v="0.14926727317432997"/>
    <n v="0.14921373374533914"/>
    <x v="0"/>
    <x v="7"/>
    <n v="159461880"/>
    <s v="Cecile Richards"/>
    <x v="1"/>
    <x v="0"/>
    <s v="President"/>
    <n v="467407"/>
    <m/>
    <n v="467407"/>
    <n v="454"/>
    <n v="467861"/>
    <n v="113995"/>
    <n v="1467"/>
    <n v="583323"/>
    <x v="0"/>
  </r>
  <r>
    <x v="287"/>
    <s v="Caryl M. Stern"/>
    <x v="1"/>
    <d v="2007-05-01T00:00:00"/>
    <n v="10016"/>
    <x v="3"/>
    <x v="9"/>
    <x v="11"/>
    <x v="0"/>
    <x v="0"/>
    <n v="0.10723641304347827"/>
    <n v="3.4210176991150441E-2"/>
    <n v="2.7720982996741812E-2"/>
    <x v="0"/>
    <x v="7"/>
    <n v="211543386"/>
    <s v="Caryl M. Stern"/>
    <x v="1"/>
    <x v="0"/>
    <s v="Chief Executive Officer"/>
    <n v="407463"/>
    <n v="60000"/>
    <n v="467463"/>
    <m/>
    <n v="467463"/>
    <n v="30894"/>
    <n v="33934"/>
    <n v="532291"/>
    <x v="0"/>
  </r>
  <r>
    <x v="288"/>
    <s v="Charles (Chip) Lyons"/>
    <x v="0"/>
    <d v="2010-01-04T00:00:00"/>
    <n v="20036"/>
    <x v="3"/>
    <x v="9"/>
    <x v="11"/>
    <x v="0"/>
    <x v="0"/>
    <n v="2.7559143026202677E-2"/>
    <n v="2.872437230723518E-2"/>
    <n v="2.8456466938142331E-2"/>
    <x v="0"/>
    <x v="1"/>
    <n v="121579564"/>
    <s v="Charles (Chip) Lyons"/>
    <x v="0"/>
    <x v="0"/>
    <s v="President and CEO"/>
    <n v="368158"/>
    <n v="75000"/>
    <n v="443158"/>
    <n v="23572"/>
    <n v="466730"/>
    <n v="77500"/>
    <n v="14352"/>
    <n v="558582"/>
    <x v="0"/>
  </r>
  <r>
    <x v="289"/>
    <s v="Kathleen Schmatz"/>
    <x v="1"/>
    <d v="2004-01-01T00:00:00"/>
    <n v="20814"/>
    <x v="0"/>
    <x v="6"/>
    <x v="6"/>
    <x v="0"/>
    <x v="0"/>
    <n v="5.6176073837415692E-2"/>
    <n v="3.9531825106209846E-2"/>
    <n v="3.6967668027271409E-2"/>
    <x v="0"/>
    <x v="7"/>
    <n v="15345720"/>
    <s v="Kathleen Schmatz"/>
    <x v="1"/>
    <x v="0"/>
    <s v="President &amp; CEO"/>
    <n v="371906"/>
    <n v="67554"/>
    <n v="439460"/>
    <n v="26714"/>
    <n v="466174"/>
    <n v="24500"/>
    <n v="11755"/>
    <n v="502429"/>
    <x v="0"/>
  </r>
  <r>
    <x v="290"/>
    <s v="Tom Allen"/>
    <x v="0"/>
    <d v="2009-05-01T00:00:00"/>
    <n v="10003"/>
    <x v="1"/>
    <x v="7"/>
    <x v="7"/>
    <x v="0"/>
    <x v="0"/>
    <n v="4.6927652260442813E-2"/>
    <n v="4.6927652260442813E-2"/>
    <n v="4.6927652260442813E-2"/>
    <x v="0"/>
    <x v="0"/>
    <n v="15579727"/>
    <s v="Tom Allen"/>
    <x v="0"/>
    <x v="0"/>
    <s v="CEO &amp; President"/>
    <n v="462920"/>
    <m/>
    <n v="462920"/>
    <m/>
    <n v="462920"/>
    <m/>
    <m/>
    <n v="462920"/>
    <x v="0"/>
  </r>
  <r>
    <x v="291"/>
    <s v="Ann M. Palmer"/>
    <x v="1"/>
    <d v="2013-09-23T00:00:00"/>
    <n v="30309"/>
    <x v="3"/>
    <x v="9"/>
    <x v="11"/>
    <x v="0"/>
    <x v="0"/>
    <n v="3.6758598321339764E-3"/>
    <n v="9.7811593589934801E-3"/>
    <n v="9.5995246116168664E-3"/>
    <x v="0"/>
    <x v="1"/>
    <n v="46196400"/>
    <s v="John H. Klippel"/>
    <x v="0"/>
    <x v="1"/>
    <s v="President &amp; CEO"/>
    <n v="380625"/>
    <n v="73000"/>
    <n v="453625"/>
    <n v="8500"/>
    <n v="462125"/>
    <n v="42000"/>
    <n v="10405"/>
    <n v="514530"/>
    <x v="0"/>
  </r>
  <r>
    <x v="292"/>
    <s v="Glenn Gastwirth"/>
    <x v="0"/>
    <d v="1998-01-01T00:00:00"/>
    <n v="20814"/>
    <x v="1"/>
    <x v="2"/>
    <x v="2"/>
    <x v="0"/>
    <x v="0"/>
    <n v="1.7398413128303893E-2"/>
    <n v="-1.0781512490887109E-2"/>
    <n v="4.5820296050099393E-2"/>
    <x v="0"/>
    <x v="10"/>
    <n v="13355632"/>
    <s v="Glenn Gastwirth"/>
    <x v="0"/>
    <x v="0"/>
    <s v="Executive Director"/>
    <n v="405710"/>
    <n v="31210"/>
    <n v="436920"/>
    <n v="25000"/>
    <n v="461920"/>
    <n v="68412"/>
    <n v="19565"/>
    <n v="549897"/>
    <x v="0"/>
  </r>
  <r>
    <x v="293"/>
    <s v="Scott Jackson"/>
    <x v="0"/>
    <d v="2013-05-01T00:00:00"/>
    <n v="22314"/>
    <x v="3"/>
    <x v="9"/>
    <x v="11"/>
    <x v="0"/>
    <x v="1"/>
    <m/>
    <n v="-4.2538188857763733E-2"/>
    <n v="-1.6361006232866029E-2"/>
    <x v="0"/>
    <x v="7"/>
    <n v="101128558"/>
    <s v="Renee Acosta"/>
    <x v="1"/>
    <x v="1"/>
    <s v="President"/>
    <n v="308425"/>
    <n v="139670"/>
    <n v="448095"/>
    <n v="12251"/>
    <n v="460346"/>
    <n v="36751"/>
    <n v="6408"/>
    <n v="503505"/>
    <x v="0"/>
  </r>
  <r>
    <x v="294"/>
    <s v="JoAnn Bartoletti"/>
    <x v="1"/>
    <d v="2011-08-01T00:00:00"/>
    <n v="20191"/>
    <x v="1"/>
    <x v="13"/>
    <x v="16"/>
    <x v="0"/>
    <x v="0"/>
    <m/>
    <m/>
    <m/>
    <x v="2"/>
    <x v="7"/>
    <n v="19987988"/>
    <s v="Gerald N. Tirozzi"/>
    <x v="0"/>
    <x v="1"/>
    <s v="Executive Director"/>
    <n v="389749"/>
    <n v="27428"/>
    <n v="417177"/>
    <n v="41882"/>
    <n v="459059"/>
    <m/>
    <n v="1750"/>
    <n v="460809"/>
    <x v="1"/>
  </r>
  <r>
    <x v="295"/>
    <s v="Kenneth Wasch"/>
    <x v="0"/>
    <d v="1999-01-01T00:00:00"/>
    <n v="20005"/>
    <x v="0"/>
    <x v="7"/>
    <x v="8"/>
    <x v="0"/>
    <x v="0"/>
    <n v="0"/>
    <n v="6.5005769262022006E-2"/>
    <n v="6.5005769262022006E-2"/>
    <x v="0"/>
    <x v="7"/>
    <n v="10925767"/>
    <s v="Kenneth Wasch"/>
    <x v="0"/>
    <x v="0"/>
    <s v="President"/>
    <n v="395731"/>
    <n v="63000"/>
    <n v="458731"/>
    <m/>
    <n v="458731"/>
    <n v="41499"/>
    <n v="27866"/>
    <n v="528096"/>
    <x v="0"/>
  </r>
  <r>
    <x v="296"/>
    <s v="David Karcher"/>
    <x v="0"/>
    <d v="1981-01-01T00:00:00"/>
    <n v="22033"/>
    <x v="1"/>
    <x v="2"/>
    <x v="2"/>
    <x v="0"/>
    <x v="1"/>
    <n v="-0.1805973313784045"/>
    <n v="-0.1805973313784045"/>
    <n v="-0.82592229212053159"/>
    <x v="0"/>
    <x v="2"/>
    <n v="15555043"/>
    <s v="David Karcher"/>
    <x v="0"/>
    <x v="0"/>
    <s v="Executive Director"/>
    <n v="456032"/>
    <m/>
    <n v="456032"/>
    <n v="1905"/>
    <n v="457937"/>
    <n v="243549"/>
    <n v="17150"/>
    <n v="718636"/>
    <x v="0"/>
  </r>
  <r>
    <x v="297"/>
    <s v="Craig Wolf"/>
    <x v="0"/>
    <d v="2006-11-23T00:00:00"/>
    <n v="20005"/>
    <x v="0"/>
    <x v="12"/>
    <x v="15"/>
    <x v="0"/>
    <x v="0"/>
    <n v="0.12106659214151934"/>
    <n v="5.6327324469412077E-2"/>
    <n v="5.6327324469412077E-2"/>
    <x v="0"/>
    <x v="1"/>
    <n v="10106708"/>
    <s v="Craig Wolf"/>
    <x v="0"/>
    <x v="0"/>
    <s v="President and CEO"/>
    <n v="457301"/>
    <m/>
    <n v="457301"/>
    <m/>
    <n v="457301"/>
    <n v="21072"/>
    <n v="28774"/>
    <n v="507147"/>
    <x v="0"/>
  </r>
  <r>
    <x v="298"/>
    <s v="Richard A. Meserve"/>
    <x v="0"/>
    <d v="2003-04-01T00:00:00"/>
    <n v="20005"/>
    <x v="4"/>
    <x v="14"/>
    <x v="17"/>
    <x v="0"/>
    <x v="1"/>
    <n v="0"/>
    <n v="0"/>
    <n v="0"/>
    <x v="0"/>
    <x v="7"/>
    <n v="121689317"/>
    <s v="Richard Meserve"/>
    <x v="0"/>
    <x v="0"/>
    <s v="President"/>
    <n v="457000"/>
    <m/>
    <n v="457000"/>
    <m/>
    <n v="457000"/>
    <m/>
    <n v="58570"/>
    <n v="515570"/>
    <x v="0"/>
  </r>
  <r>
    <x v="299"/>
    <s v="Randi Weingarten"/>
    <x v="1"/>
    <d v="2008-07-01T00:00:00"/>
    <n v="20001"/>
    <x v="2"/>
    <x v="8"/>
    <x v="10"/>
    <x v="0"/>
    <x v="0"/>
    <n v="3.7274065990964031E-3"/>
    <n v="3.7274065990964031E-3"/>
    <n v="-3.6907360701947736E-2"/>
    <x v="0"/>
    <x v="7"/>
    <n v="178303994"/>
    <s v="Randi Weingarten"/>
    <x v="1"/>
    <x v="0"/>
    <s v="President"/>
    <n v="360570"/>
    <m/>
    <n v="360570"/>
    <n v="93846"/>
    <n v="454416"/>
    <n v="88431"/>
    <n v="6775"/>
    <n v="549622"/>
    <x v="0"/>
  </r>
  <r>
    <x v="300"/>
    <s v="David Bossie"/>
    <x v="0"/>
    <m/>
    <n v="20003"/>
    <x v="3"/>
    <x v="9"/>
    <x v="11"/>
    <x v="0"/>
    <x v="0"/>
    <n v="0.10727272727272727"/>
    <n v="0.10727272727272727"/>
    <n v="0.10727272727272727"/>
    <x v="0"/>
    <x v="1"/>
    <n v="11633688"/>
    <s v="David Bossie"/>
    <x v="0"/>
    <x v="0"/>
    <s v="President &amp; CEO"/>
    <n v="453705"/>
    <m/>
    <n v="453705"/>
    <m/>
    <n v="453705"/>
    <n v="37985"/>
    <n v="12605"/>
    <n v="504295"/>
    <x v="0"/>
  </r>
  <r>
    <x v="301"/>
    <s v="Carter Keithley"/>
    <x v="0"/>
    <d v="2006-05-01T00:00:00"/>
    <n v="10010"/>
    <x v="0"/>
    <x v="6"/>
    <x v="13"/>
    <x v="0"/>
    <x v="0"/>
    <n v="8.6291029697685942E-2"/>
    <n v="7.5142096314862197E-2"/>
    <n v="7.5142096314862197E-2"/>
    <x v="0"/>
    <x v="1"/>
    <n v="17182919"/>
    <s v="Carter Keithley"/>
    <x v="0"/>
    <x v="0"/>
    <s v="President"/>
    <n v="398923"/>
    <n v="54487"/>
    <n v="453410"/>
    <m/>
    <n v="453410"/>
    <n v="43775"/>
    <n v="31615"/>
    <n v="528800"/>
    <x v="0"/>
  </r>
  <r>
    <x v="302"/>
    <s v="William Hatherill"/>
    <x v="0"/>
    <m/>
    <n v="22314"/>
    <x v="1"/>
    <x v="2"/>
    <x v="2"/>
    <x v="0"/>
    <x v="0"/>
    <n v="5.192987348696524E-2"/>
    <n v="4.7571183072625957E-2"/>
    <n v="4.7571183072625957E-2"/>
    <x v="0"/>
    <x v="1"/>
    <n v="13536600"/>
    <s v="William Hatherill"/>
    <x v="0"/>
    <x v="0"/>
    <s v="Chief Executive Officer"/>
    <n v="392292"/>
    <n v="60022"/>
    <n v="452314"/>
    <m/>
    <n v="452314"/>
    <n v="35000"/>
    <n v="5473"/>
    <n v="492787"/>
    <x v="0"/>
  </r>
  <r>
    <x v="303"/>
    <s v="Lynette M. Fraga"/>
    <x v="1"/>
    <d v="2012-09-20T00:00:00"/>
    <n v="22201"/>
    <x v="1"/>
    <x v="13"/>
    <x v="16"/>
    <x v="0"/>
    <x v="0"/>
    <m/>
    <m/>
    <m/>
    <x v="0"/>
    <x v="6"/>
    <n v="64539260"/>
    <s v="Linda K. Smith"/>
    <x v="1"/>
    <x v="1"/>
    <s v="Executive Director"/>
    <n v="352787"/>
    <n v="99339"/>
    <n v="452126"/>
    <m/>
    <n v="452126"/>
    <n v="29725"/>
    <n v="7200"/>
    <n v="489051"/>
    <x v="1"/>
  </r>
  <r>
    <x v="304"/>
    <s v="Kathleen T. O'Loughlin"/>
    <x v="1"/>
    <d v="2009-06-01T00:00:00"/>
    <n v="60611"/>
    <x v="1"/>
    <x v="2"/>
    <x v="2"/>
    <x v="0"/>
    <x v="0"/>
    <n v="-2.24961143075287E-4"/>
    <n v="-3.3179073385544391E-2"/>
    <n v="-2.9171501009840575E-2"/>
    <x v="0"/>
    <x v="1"/>
    <n v="112569752"/>
    <s v="Kathleen T. O'Loughlin"/>
    <x v="1"/>
    <x v="0"/>
    <s v="Executive Director"/>
    <n v="439977"/>
    <m/>
    <n v="439977"/>
    <n v="11866"/>
    <n v="451843"/>
    <n v="93310"/>
    <n v="25066"/>
    <n v="570219"/>
    <x v="0"/>
  </r>
  <r>
    <x v="305"/>
    <s v="William H. Mellor"/>
    <x v="0"/>
    <d v="1991-01-01T00:00:00"/>
    <n v="22203"/>
    <x v="3"/>
    <x v="9"/>
    <x v="11"/>
    <x v="0"/>
    <x v="0"/>
    <n v="3.4660425374232327E-2"/>
    <n v="3.5029619026139311E-2"/>
    <n v="3.5029619026139311E-2"/>
    <x v="0"/>
    <x v="7"/>
    <n v="19781236"/>
    <s v="William H. Mellor"/>
    <x v="0"/>
    <x v="0"/>
    <s v="President &amp; General Counsel"/>
    <n v="379739"/>
    <n v="70000"/>
    <n v="449739"/>
    <m/>
    <n v="449739"/>
    <n v="49000"/>
    <n v="15392"/>
    <n v="514131"/>
    <x v="0"/>
  </r>
  <r>
    <x v="306"/>
    <s v="Michael D. Costelloe"/>
    <x v="0"/>
    <d v="2010-08-02T00:00:00"/>
    <n v="60005"/>
    <x v="1"/>
    <x v="2"/>
    <x v="2"/>
    <x v="0"/>
    <x v="0"/>
    <m/>
    <m/>
    <m/>
    <x v="0"/>
    <x v="7"/>
    <n v="20303535"/>
    <s v="Michael D. Costelloe"/>
    <x v="0"/>
    <x v="0"/>
    <s v="Executive Vice President"/>
    <n v="350000"/>
    <n v="93042"/>
    <n v="443042"/>
    <m/>
    <n v="443042"/>
    <n v="22050"/>
    <n v="19360"/>
    <n v="484452"/>
    <x v="0"/>
  </r>
  <r>
    <x v="307"/>
    <s v="Thomas Dammrich"/>
    <x v="0"/>
    <d v="1999-08-12T00:00:00"/>
    <n v="60601"/>
    <x v="0"/>
    <x v="6"/>
    <x v="13"/>
    <x v="0"/>
    <x v="0"/>
    <n v="4.3367582575811088E-2"/>
    <n v="5.1369074165739576E-2"/>
    <n v="5.5902919620329207E-2"/>
    <x v="0"/>
    <x v="6"/>
    <n v="41040251"/>
    <s v="Thomas Dammrich"/>
    <x v="0"/>
    <x v="0"/>
    <s v="President"/>
    <n v="384049"/>
    <n v="45000"/>
    <n v="429049"/>
    <n v="10365"/>
    <n v="439414"/>
    <n v="253764"/>
    <n v="15325"/>
    <n v="708503"/>
    <x v="0"/>
  </r>
  <r>
    <x v="308"/>
    <s v="Strobe Talbott"/>
    <x v="0"/>
    <d v="2002-02-07T00:00:00"/>
    <n v="20036"/>
    <x v="4"/>
    <x v="14"/>
    <x v="17"/>
    <x v="0"/>
    <x v="0"/>
    <n v="7.7083706800905047E-3"/>
    <n v="5.7853962470748407E-2"/>
    <n v="6.3328795197651153E-2"/>
    <x v="0"/>
    <x v="7"/>
    <n v="130784440"/>
    <s v="Strobe Talbott"/>
    <x v="0"/>
    <x v="0"/>
    <s v="President"/>
    <n v="415980"/>
    <n v="20700"/>
    <n v="436680"/>
    <n v="2260"/>
    <n v="438940"/>
    <n v="29400"/>
    <n v="12457"/>
    <n v="480797"/>
    <x v="0"/>
  </r>
  <r>
    <x v="309"/>
    <s v="Maureen Hoyler"/>
    <x v="1"/>
    <d v="2013-10-01T00:00:00"/>
    <n v="20005"/>
    <x v="3"/>
    <x v="9"/>
    <x v="11"/>
    <x v="0"/>
    <x v="1"/>
    <n v="-0.20541022646150045"/>
    <n v="-0.20541022646150045"/>
    <n v="-0.20541022646150045"/>
    <x v="0"/>
    <x v="7"/>
    <n v="12187724"/>
    <s v="Arnold L. Mitchem"/>
    <x v="0"/>
    <x v="1"/>
    <s v="President"/>
    <n v="437432"/>
    <m/>
    <n v="437432"/>
    <m/>
    <n v="437432"/>
    <n v="53109"/>
    <n v="43450"/>
    <n v="533991"/>
    <x v="0"/>
  </r>
  <r>
    <x v="310"/>
    <s v="Matt Kibbe"/>
    <x v="0"/>
    <d v="2004-06-01T00:00:00"/>
    <n v="20004"/>
    <x v="3"/>
    <x v="9"/>
    <x v="11"/>
    <x v="0"/>
    <x v="1"/>
    <n v="0.21456895779191684"/>
    <n v="0.58545622284387833"/>
    <n v="0.56160744652286765"/>
    <x v="0"/>
    <x v="1"/>
    <n v="15060009"/>
    <s v="Matt Kibbe"/>
    <x v="0"/>
    <x v="0"/>
    <s v="President &amp; CEO"/>
    <n v="325281"/>
    <n v="100915"/>
    <n v="426196"/>
    <n v="10000"/>
    <n v="436196"/>
    <n v="13323"/>
    <n v="16378"/>
    <n v="465897"/>
    <x v="0"/>
  </r>
  <r>
    <x v="311"/>
    <s v="Frederic D. Krupp_x000d_"/>
    <x v="0"/>
    <d v="1984-01-01T00:00:00"/>
    <n v="10010"/>
    <x v="3"/>
    <x v="9"/>
    <x v="11"/>
    <x v="0"/>
    <x v="0"/>
    <n v="1.8693504519638429E-2"/>
    <n v="1.7552672099748375E-2"/>
    <n v="1.7552672099748375E-2"/>
    <x v="0"/>
    <x v="6"/>
    <n v="111915138"/>
    <s v="Frederic D. Krupp"/>
    <x v="0"/>
    <x v="0"/>
    <s v="President"/>
    <n v="407510"/>
    <n v="26000"/>
    <n v="433510"/>
    <m/>
    <n v="433510"/>
    <n v="35904"/>
    <n v="17670"/>
    <n v="487084"/>
    <x v="0"/>
  </r>
  <r>
    <x v="312"/>
    <s v="Robin K. Wiener"/>
    <x v="1"/>
    <d v="1997-06-02T00:00:00"/>
    <n v="20036"/>
    <x v="0"/>
    <x v="6"/>
    <x v="22"/>
    <x v="0"/>
    <x v="0"/>
    <n v="0.12014720781929793"/>
    <n v="2.9409732233705146E-2"/>
    <n v="2.9409732233705146E-2"/>
    <x v="0"/>
    <x v="1"/>
    <n v="17252450"/>
    <s v="Robin K. Wiener"/>
    <x v="1"/>
    <x v="0"/>
    <s v="President"/>
    <n v="375899"/>
    <n v="56100"/>
    <n v="431999"/>
    <m/>
    <n v="431999"/>
    <n v="60200"/>
    <n v="40620"/>
    <n v="532819"/>
    <x v="0"/>
  </r>
  <r>
    <x v="313"/>
    <s v="Patrick J. Natale"/>
    <x v="0"/>
    <d v="2002-11-01T00:00:00"/>
    <n v="20191"/>
    <x v="1"/>
    <x v="11"/>
    <x v="9"/>
    <x v="0"/>
    <x v="1"/>
    <n v="0.31956545277366732"/>
    <n v="0.21327720403404102"/>
    <n v="0.15789233503164879"/>
    <x v="0"/>
    <x v="6"/>
    <n v="50778075"/>
    <s v="Patrick J. Natale"/>
    <x v="0"/>
    <x v="0"/>
    <s v="Executive Director &amp; Secretary"/>
    <n v="365612"/>
    <n v="35000"/>
    <n v="400612"/>
    <n v="30733"/>
    <n v="431345"/>
    <n v="33497"/>
    <n v="18039"/>
    <n v="482881"/>
    <x v="0"/>
  </r>
  <r>
    <x v="314"/>
    <s v="Lawrence A. Selzer"/>
    <x v="0"/>
    <d v="2001-12-01T00:00:00"/>
    <n v="22209"/>
    <x v="3"/>
    <x v="9"/>
    <x v="11"/>
    <x v="0"/>
    <x v="0"/>
    <n v="5.8028240774437731E-2"/>
    <n v="5.0759619480335088E-3"/>
    <n v="3.8287245110520964E-3"/>
    <x v="0"/>
    <x v="1"/>
    <n v="179382974"/>
    <s v="Lawrence A. Selzer"/>
    <x v="0"/>
    <x v="0"/>
    <s v="President &amp; CEO"/>
    <n v="290725"/>
    <n v="134000"/>
    <n v="424725"/>
    <n v="6567"/>
    <n v="431292"/>
    <n v="54410"/>
    <n v="24049"/>
    <n v="509751"/>
    <x v="0"/>
  </r>
  <r>
    <x v="315"/>
    <s v="Steve Sanetti"/>
    <x v="0"/>
    <d v="2008-05-01T00:00:00"/>
    <n v="6470"/>
    <x v="0"/>
    <x v="6"/>
    <x v="13"/>
    <x v="0"/>
    <x v="0"/>
    <n v="3.4643459717860994E-2"/>
    <n v="2.2186435517326686E-2"/>
    <n v="2.2186435517326686E-2"/>
    <x v="0"/>
    <x v="0"/>
    <n v="28289901"/>
    <s v="Steve Sanetti"/>
    <x v="0"/>
    <x v="0"/>
    <s v="President &amp; CEO"/>
    <n v="353219"/>
    <n v="76500"/>
    <n v="429719"/>
    <m/>
    <n v="429719"/>
    <m/>
    <n v="6169"/>
    <n v="435888"/>
    <x v="0"/>
  </r>
  <r>
    <x v="316"/>
    <s v="Vacant 3/3/2014"/>
    <x v="2"/>
    <m/>
    <n v="60607"/>
    <x v="1"/>
    <x v="12"/>
    <x v="15"/>
    <x v="0"/>
    <x v="0"/>
    <n v="9.8016160437968559E-3"/>
    <n v="9.8016160437968559E-3"/>
    <n v="9.8016160437968559E-3"/>
    <x v="0"/>
    <x v="2"/>
    <n v="18115051"/>
    <s v="Barbara Byrd Keenan"/>
    <x v="1"/>
    <x v="1"/>
    <s v="CEO &amp; Secretary"/>
    <n v="429404"/>
    <m/>
    <n v="429404"/>
    <m/>
    <n v="429404"/>
    <n v="33758"/>
    <m/>
    <n v="463162"/>
    <x v="0"/>
  </r>
  <r>
    <x v="317"/>
    <s v="William L. Minnix Jr."/>
    <x v="0"/>
    <d v="2001-01-01T00:00:00"/>
    <n v="20008"/>
    <x v="0"/>
    <x v="2"/>
    <x v="2"/>
    <x v="0"/>
    <x v="0"/>
    <n v="-2.1965383798457243E-2"/>
    <n v="-8.9558273300943764E-2"/>
    <n v="-8.4671529724747494E-2"/>
    <x v="0"/>
    <x v="6"/>
    <n v="19533926"/>
    <s v="William L. Minnix Jr."/>
    <x v="0"/>
    <x v="0"/>
    <s v="President &amp; Chief Executive Officer"/>
    <n v="377582"/>
    <n v="30000"/>
    <n v="407582"/>
    <n v="20432"/>
    <n v="428014"/>
    <n v="17150"/>
    <n v="19709"/>
    <n v="464873"/>
    <x v="0"/>
  </r>
  <r>
    <x v="318"/>
    <s v="Robert C. Rinaldi"/>
    <x v="0"/>
    <d v="1997-09-25T00:00:00"/>
    <n v="60018"/>
    <x v="1"/>
    <x v="2"/>
    <x v="2"/>
    <x v="0"/>
    <x v="0"/>
    <n v="0"/>
    <n v="-3.6119258108487817E-2"/>
    <n v="-4.7950519950769668E-2"/>
    <x v="0"/>
    <x v="1"/>
    <n v="16094212"/>
    <s v="Robert Rinaldi"/>
    <x v="0"/>
    <x v="0"/>
    <s v="Executive Director"/>
    <n v="335000"/>
    <n v="80075"/>
    <n v="415075"/>
    <n v="11923"/>
    <n v="426998"/>
    <n v="50377"/>
    <n v="45299"/>
    <n v="522674"/>
    <x v="0"/>
  </r>
  <r>
    <x v="319"/>
    <s v="Mary Downs"/>
    <x v="1"/>
    <d v="2009-08-11T00:00:00"/>
    <n v="20036"/>
    <x v="1"/>
    <x v="5"/>
    <x v="5"/>
    <x v="0"/>
    <x v="0"/>
    <n v="3.0007368145841751E-2"/>
    <n v="0.11819153842928425"/>
    <n v="0.11819153842928425"/>
    <x v="0"/>
    <x v="1"/>
    <n v="11104310"/>
    <s v="Mary Downs"/>
    <x v="1"/>
    <x v="0"/>
    <s v="Executive Director "/>
    <n v="346684"/>
    <n v="80000"/>
    <n v="426684"/>
    <m/>
    <n v="426684"/>
    <n v="45921"/>
    <n v="2688"/>
    <n v="475293"/>
    <x v="0"/>
  </r>
  <r>
    <x v="320"/>
    <s v="Richard A. Coon"/>
    <x v="0"/>
    <d v="2005-03-17T00:00:00"/>
    <n v="20191"/>
    <x v="0"/>
    <x v="6"/>
    <x v="6"/>
    <x v="0"/>
    <x v="0"/>
    <n v="5.2868165045286818E-2"/>
    <n v="6.2118830556428799E-2"/>
    <n v="3.6826409935833505E-2"/>
    <x v="0"/>
    <x v="6"/>
    <n v="12918731"/>
    <s v="Richard Coon"/>
    <x v="0"/>
    <x v="0"/>
    <s v="President"/>
    <n v="392325"/>
    <n v="30000"/>
    <n v="422325"/>
    <n v="3933"/>
    <n v="426258"/>
    <n v="17195"/>
    <n v="24236"/>
    <n v="467689"/>
    <x v="0"/>
  </r>
  <r>
    <x v="321"/>
    <s v="Joseph J. Nigro"/>
    <x v="0"/>
    <d v="2011-07-01T00:00:00"/>
    <n v="20006"/>
    <x v="2"/>
    <x v="8"/>
    <x v="10"/>
    <x v="0"/>
    <x v="0"/>
    <m/>
    <m/>
    <m/>
    <x v="3"/>
    <x v="12"/>
    <n v="50081439"/>
    <s v="Joseph Nigro"/>
    <x v="0"/>
    <x v="2"/>
    <s v="President"/>
    <m/>
    <m/>
    <m/>
    <m/>
    <n v="425133"/>
    <n v="30071"/>
    <n v="22776"/>
    <n v="477980"/>
    <x v="0"/>
  </r>
  <r>
    <x v="322"/>
    <s v="David Arnold"/>
    <x v="0"/>
    <d v="2011-01-01T00:00:00"/>
    <n v="20036"/>
    <x v="3"/>
    <x v="9"/>
    <x v="11"/>
    <x v="0"/>
    <x v="0"/>
    <m/>
    <m/>
    <m/>
    <x v="0"/>
    <x v="6"/>
    <n v="149080344"/>
    <s v="David Arnold"/>
    <x v="0"/>
    <x v="0"/>
    <s v="President &amp; Chief Executive Officer"/>
    <n v="339152"/>
    <n v="15000"/>
    <n v="354152"/>
    <n v="70536"/>
    <n v="424688"/>
    <n v="20865"/>
    <n v="23641"/>
    <n v="469194"/>
    <x v="0"/>
  </r>
  <r>
    <x v="323"/>
    <s v="Rupert Scofield"/>
    <x v="0"/>
    <d v="1994-01-01T00:00:00"/>
    <n v="20005"/>
    <x v="3"/>
    <x v="9"/>
    <x v="11"/>
    <x v="0"/>
    <x v="0"/>
    <n v="8.3560170570006462E-2"/>
    <n v="-5.888283614737698E-2"/>
    <n v="-5.7124012604902054E-2"/>
    <x v="0"/>
    <x v="1"/>
    <n v="43260083"/>
    <s v="Rupert W. Scofield"/>
    <x v="0"/>
    <x v="0"/>
    <s v="President &amp; CEO"/>
    <n v="373786"/>
    <n v="50000"/>
    <n v="423786"/>
    <n v="792"/>
    <n v="424578"/>
    <n v="93256"/>
    <n v="9783"/>
    <n v="527617"/>
    <x v="0"/>
  </r>
  <r>
    <x v="324"/>
    <s v="Jeff Trandahl"/>
    <x v="0"/>
    <d v="2005-11-18T00:00:00"/>
    <n v="20036"/>
    <x v="3"/>
    <x v="9"/>
    <x v="11"/>
    <x v="0"/>
    <x v="1"/>
    <n v="0.10256585582659533"/>
    <n v="5.7580808147088547E-2"/>
    <n v="9.7282519204280216E-2"/>
    <x v="0"/>
    <x v="6"/>
    <n v="100354142"/>
    <s v="Jeffrey Trandahl"/>
    <x v="0"/>
    <x v="0"/>
    <s v="Executive Director"/>
    <n v="322495"/>
    <n v="80438"/>
    <n v="402933"/>
    <n v="16884"/>
    <n v="419817"/>
    <n v="24500"/>
    <n v="8327"/>
    <n v="452644"/>
    <x v="0"/>
  </r>
  <r>
    <x v="325"/>
    <s v="Douglas J. McCarron"/>
    <x v="0"/>
    <d v="1995-01-01T00:00:00"/>
    <n v="20001"/>
    <x v="2"/>
    <x v="8"/>
    <x v="10"/>
    <x v="0"/>
    <x v="0"/>
    <n v="-3.8104399189864607E-2"/>
    <n v="-3.8104399189864607E-2"/>
    <n v="1.2219703304830359E-2"/>
    <x v="0"/>
    <x v="1"/>
    <n v="99163503"/>
    <s v="Douglas J. McCarron"/>
    <x v="0"/>
    <x v="0"/>
    <s v="General President &amp; Chair"/>
    <n v="397992"/>
    <m/>
    <n v="397992"/>
    <n v="20822"/>
    <n v="418814"/>
    <n v="100578"/>
    <n v="9100"/>
    <n v="528492"/>
    <x v="0"/>
  </r>
  <r>
    <x v="326"/>
    <s v="Kenneth Roth"/>
    <x v="0"/>
    <d v="1993-01-01T00:00:00"/>
    <n v="10118"/>
    <x v="3"/>
    <x v="9"/>
    <x v="11"/>
    <x v="0"/>
    <x v="0"/>
    <n v="4.6399006386700165E-2"/>
    <n v="4.0614200008976614E-2"/>
    <n v="4.0614200008976614E-2"/>
    <x v="0"/>
    <x v="7"/>
    <n v="73210162"/>
    <s v="Kenneth Roth"/>
    <x v="0"/>
    <x v="0"/>
    <s v="Executive Director"/>
    <n v="367330"/>
    <n v="50000"/>
    <n v="417330"/>
    <m/>
    <n v="417330"/>
    <n v="37000"/>
    <n v="23040"/>
    <n v="477370"/>
    <x v="0"/>
  </r>
  <r>
    <x v="327"/>
    <s v="E. Blair Holladay"/>
    <x v="0"/>
    <d v="2010-07-01T00:00:00"/>
    <n v="60606"/>
    <x v="1"/>
    <x v="2"/>
    <x v="2"/>
    <x v="0"/>
    <x v="0"/>
    <m/>
    <m/>
    <m/>
    <x v="0"/>
    <x v="7"/>
    <n v="28929775"/>
    <s v="E. Blair Holladay"/>
    <x v="0"/>
    <x v="0"/>
    <s v="Executive Vice President"/>
    <n v="331500"/>
    <n v="36930"/>
    <n v="368430"/>
    <n v="48788"/>
    <n v="417218"/>
    <n v="17150"/>
    <n v="11672"/>
    <n v="446040"/>
    <x v="0"/>
  </r>
  <r>
    <x v="328"/>
    <s v="Grant Seiffert"/>
    <x v="0"/>
    <d v="2006-09-14T00:00:00"/>
    <n v="22201"/>
    <x v="0"/>
    <x v="3"/>
    <x v="8"/>
    <x v="0"/>
    <x v="1"/>
    <n v="-0.18936088295687886"/>
    <n v="-0.18936088295687886"/>
    <n v="-0.18936088295687886"/>
    <x v="0"/>
    <x v="1"/>
    <n v="10122857"/>
    <s v="Grant Seiffert"/>
    <x v="0"/>
    <x v="0"/>
    <s v="President"/>
    <n v="416889"/>
    <m/>
    <n v="416889"/>
    <m/>
    <n v="416889"/>
    <m/>
    <m/>
    <n v="416889"/>
    <x v="0"/>
  </r>
  <r>
    <x v="329"/>
    <s v="John Curran"/>
    <x v="0"/>
    <d v="2009-07-01T00:00:00"/>
    <n v="20151"/>
    <x v="0"/>
    <x v="1"/>
    <x v="8"/>
    <x v="0"/>
    <x v="0"/>
    <n v="-3.9175634889180204E-3"/>
    <n v="1.2463332079729222E-2"/>
    <n v="4.3301291679182938E-2"/>
    <x v="0"/>
    <x v="1"/>
    <n v="15462377"/>
    <s v="John Curran"/>
    <x v="0"/>
    <x v="0"/>
    <s v="CEO &amp; President"/>
    <n v="326725"/>
    <n v="77096"/>
    <n v="403821"/>
    <n v="12957"/>
    <n v="416778"/>
    <n v="33000"/>
    <n v="29274"/>
    <n v="479052"/>
    <x v="0"/>
  </r>
  <r>
    <x v="330"/>
    <s v="John Chubb"/>
    <x v="0"/>
    <d v="2013-07-01T00:00:00"/>
    <n v="20036"/>
    <x v="0"/>
    <x v="13"/>
    <x v="16"/>
    <x v="0"/>
    <x v="0"/>
    <n v="2.3672610699258665E-2"/>
    <n v="2.5937277775162356E-2"/>
    <n v="2.5988797931925895E-2"/>
    <x v="0"/>
    <x v="7"/>
    <n v="21249873"/>
    <s v="Patrick F. Bassett"/>
    <x v="0"/>
    <x v="1"/>
    <s v="President"/>
    <n v="408732"/>
    <n v="5325"/>
    <n v="414057"/>
    <n v="2674"/>
    <n v="416731"/>
    <n v="75000"/>
    <n v="9384"/>
    <n v="501115"/>
    <x v="0"/>
  </r>
  <r>
    <x v="331"/>
    <s v="Bud Wright"/>
    <x v="0"/>
    <d v="2012-02-01T00:00:00"/>
    <n v="20001"/>
    <x v="1"/>
    <x v="13"/>
    <x v="21"/>
    <x v="0"/>
    <x v="1"/>
    <n v="0.2019394949188951"/>
    <n v="0.1722850731890698"/>
    <n v="0.21799763227606256"/>
    <x v="0"/>
    <x v="7"/>
    <n v="63080361"/>
    <s v="John Horsley"/>
    <x v="0"/>
    <x v="1"/>
    <s v="Executive Director"/>
    <n v="349149"/>
    <n v="50000"/>
    <n v="399149"/>
    <n v="16500"/>
    <n v="415649"/>
    <m/>
    <n v="11532"/>
    <n v="427181"/>
    <x v="0"/>
  </r>
  <r>
    <x v="40"/>
    <s v="Walter Wise"/>
    <x v="0"/>
    <d v="2011-02-01T00:00:00"/>
    <n v="20006"/>
    <x v="2"/>
    <x v="8"/>
    <x v="10"/>
    <x v="0"/>
    <x v="0"/>
    <m/>
    <m/>
    <m/>
    <x v="2"/>
    <x v="7"/>
    <n v="48027429"/>
    <s v="Walter Wise"/>
    <x v="0"/>
    <x v="0"/>
    <s v="General President"/>
    <n v="336875"/>
    <m/>
    <n v="336875"/>
    <n v="77135"/>
    <n v="414010"/>
    <n v="94747"/>
    <n v="22342"/>
    <n v="531099"/>
    <x v="1"/>
  </r>
  <r>
    <x v="332"/>
    <s v="Christine McEntee"/>
    <x v="1"/>
    <d v="2010-08-31T00:00:00"/>
    <n v="20009"/>
    <x v="1"/>
    <x v="13"/>
    <x v="16"/>
    <x v="0"/>
    <x v="0"/>
    <n v="1.1311121230029937E-3"/>
    <n v="-8.7294752554828339E-2"/>
    <n v="-8.7294752554828339E-2"/>
    <x v="0"/>
    <x v="1"/>
    <n v="49976052"/>
    <s v="Christine McEntee"/>
    <x v="1"/>
    <x v="0"/>
    <s v="Executive Director"/>
    <n v="413335"/>
    <m/>
    <n v="413335"/>
    <m/>
    <n v="413335"/>
    <n v="30474"/>
    <n v="4198"/>
    <n v="448007"/>
    <x v="0"/>
  </r>
  <r>
    <x v="333"/>
    <s v="LaVarne A. Burton"/>
    <x v="1"/>
    <d v="2005-10-13T00:00:00"/>
    <n v="20852"/>
    <x v="3"/>
    <x v="9"/>
    <x v="11"/>
    <x v="0"/>
    <x v="0"/>
    <n v="2.004836899536859E-2"/>
    <n v="-6.0000182406026698E-2"/>
    <n v="-6.0000182406026698E-2"/>
    <x v="0"/>
    <x v="1"/>
    <n v="186648599"/>
    <s v="LaVarne A. Burton"/>
    <x v="1"/>
    <x v="0"/>
    <s v="President &amp; CEO"/>
    <n v="387192"/>
    <n v="25075"/>
    <n v="412267"/>
    <m/>
    <n v="412267"/>
    <n v="17500"/>
    <n v="6975"/>
    <n v="436742"/>
    <x v="0"/>
  </r>
  <r>
    <x v="334"/>
    <s v="Cyndi Zagieboylo"/>
    <x v="2"/>
    <d v="2011-10-01T00:00:00"/>
    <n v="10017"/>
    <x v="3"/>
    <x v="9"/>
    <x v="11"/>
    <x v="0"/>
    <x v="0"/>
    <m/>
    <m/>
    <m/>
    <x v="1"/>
    <x v="6"/>
    <n v="99506786"/>
    <s v="Joyce Nelson"/>
    <x v="1"/>
    <x v="1"/>
    <m/>
    <n v="411883"/>
    <m/>
    <n v="411883"/>
    <m/>
    <n v="411883"/>
    <n v="7350"/>
    <n v="13800"/>
    <n v="433033"/>
    <x v="1"/>
  </r>
  <r>
    <x v="335"/>
    <s v="Timothy Zilke"/>
    <x v="0"/>
    <d v="2008-01-01T00:00:00"/>
    <n v="20175"/>
    <x v="0"/>
    <x v="10"/>
    <x v="12"/>
    <x v="0"/>
    <x v="0"/>
    <n v="4.4324623832685588E-2"/>
    <n v="4.4324623832685588E-2"/>
    <n v="4.7692452489424428E-2"/>
    <x v="0"/>
    <x v="1"/>
    <n v="16497023"/>
    <s v="Timothy A. Zilke"/>
    <x v="0"/>
    <x v="0"/>
    <s v="President &amp; CEO"/>
    <n v="399568"/>
    <m/>
    <n v="399568"/>
    <n v="12304"/>
    <n v="411872"/>
    <n v="68574"/>
    <n v="26737"/>
    <n v="507183"/>
    <x v="0"/>
  </r>
  <r>
    <x v="336"/>
    <s v="Matt Zuccaro"/>
    <x v="0"/>
    <d v="2005-11-01T00:00:00"/>
    <n v="22314"/>
    <x v="0"/>
    <x v="6"/>
    <x v="6"/>
    <x v="0"/>
    <x v="0"/>
    <n v="1.6333790141841515E-2"/>
    <n v="1.6333790141841515E-2"/>
    <n v="1.6333790141841515E-2"/>
    <x v="0"/>
    <x v="7"/>
    <n v="10499471"/>
    <s v="Matt Zuccaro"/>
    <x v="0"/>
    <x v="0"/>
    <s v="President"/>
    <n v="410857"/>
    <m/>
    <n v="410857"/>
    <m/>
    <n v="410857"/>
    <n v="36565"/>
    <n v="13460"/>
    <n v="460882"/>
    <x v="0"/>
  </r>
  <r>
    <x v="337"/>
    <s v="Dennis J. Slater"/>
    <x v="0"/>
    <d v="2003-01-01T00:00:00"/>
    <n v="53214"/>
    <x v="0"/>
    <x v="6"/>
    <x v="13"/>
    <x v="0"/>
    <x v="0"/>
    <n v="2.425987892411045E-2"/>
    <n v="9.9675234195802695E-2"/>
    <n v="9.9675234195802695E-2"/>
    <x v="0"/>
    <x v="1"/>
    <n v="19068100"/>
    <s v="Dennis J. Slater"/>
    <x v="0"/>
    <x v="0"/>
    <s v="President &amp; Secretary"/>
    <n v="320790"/>
    <n v="89600"/>
    <n v="410390"/>
    <m/>
    <n v="410390"/>
    <n v="13830"/>
    <n v="14227"/>
    <n v="438447"/>
    <x v="0"/>
  </r>
  <r>
    <x v="338"/>
    <s v="Vicki B. Escarra"/>
    <x v="1"/>
    <d v="2006-03-01T00:00:00"/>
    <n v="60601"/>
    <x v="3"/>
    <x v="9"/>
    <x v="11"/>
    <x v="0"/>
    <x v="0"/>
    <n v="8.5655794661278775E-2"/>
    <n v="-0.21954977646364918"/>
    <n v="-0.21962324349492035"/>
    <x v="0"/>
    <x v="7"/>
    <n v="1554156485"/>
    <s v="Vicki B. Escarra"/>
    <x v="1"/>
    <x v="0"/>
    <s v="President and CEO"/>
    <n v="406222"/>
    <m/>
    <n v="406222"/>
    <n v="2736"/>
    <n v="408958"/>
    <n v="19370"/>
    <n v="2680"/>
    <n v="431008"/>
    <x v="0"/>
  </r>
  <r>
    <x v="339"/>
    <s v="Roy W. Willis"/>
    <x v="0"/>
    <d v="1998-04-23T00:00:00"/>
    <n v="20036"/>
    <x v="0"/>
    <x v="3"/>
    <x v="3"/>
    <x v="0"/>
    <x v="0"/>
    <n v="2.4916276378079749E-2"/>
    <n v="1.4242449472347688E-2"/>
    <n v="1.9223369861233953E-2"/>
    <x v="0"/>
    <x v="1"/>
    <n v="24531402"/>
    <s v="Roy Willis"/>
    <x v="0"/>
    <x v="0"/>
    <s v="President &amp; Chief Executive Officer"/>
    <n v="324098"/>
    <n v="65720"/>
    <n v="389818"/>
    <n v="18118"/>
    <n v="407936"/>
    <n v="19580"/>
    <n v="17860"/>
    <n v="445376"/>
    <x v="0"/>
  </r>
  <r>
    <x v="340"/>
    <s v="Angelo McClain"/>
    <x v="0"/>
    <d v="2013-05-01T00:00:00"/>
    <n v="20002"/>
    <x v="1"/>
    <x v="13"/>
    <x v="21"/>
    <x v="0"/>
    <x v="0"/>
    <n v="0.21623083801940624"/>
    <n v="0.21623083801940624"/>
    <n v="0.17602800458655976"/>
    <x v="0"/>
    <x v="7"/>
    <n v="17362577"/>
    <s v="Elizabeth J. Clark"/>
    <x v="1"/>
    <x v="1"/>
    <s v="Chief Executive Officer"/>
    <n v="382175"/>
    <m/>
    <n v="382175"/>
    <n v="25000"/>
    <n v="407175"/>
    <n v="23275"/>
    <n v="9703"/>
    <n v="440153"/>
    <x v="0"/>
  </r>
  <r>
    <x v="341"/>
    <s v="Norbert R. Ryan Jr."/>
    <x v="0"/>
    <d v="2002-09-01T00:00:00"/>
    <n v="22314"/>
    <x v="1"/>
    <x v="13"/>
    <x v="21"/>
    <x v="0"/>
    <x v="0"/>
    <n v="3.5051654701453334E-2"/>
    <n v="-0.2854366833715094"/>
    <n v="-0.23780377026305685"/>
    <x v="0"/>
    <x v="1"/>
    <n v="29741034"/>
    <s v="Norbert R. Ryan Jr."/>
    <x v="0"/>
    <x v="0"/>
    <s v="President"/>
    <n v="295559"/>
    <n v="74737"/>
    <n v="370296"/>
    <n v="36652"/>
    <n v="406948"/>
    <n v="108125"/>
    <n v="2023"/>
    <n v="517096"/>
    <x v="0"/>
  </r>
  <r>
    <x v="342"/>
    <s v="Robert Gagosian"/>
    <x v="0"/>
    <d v="2007-11-01T00:00:00"/>
    <n v="20005"/>
    <x v="0"/>
    <x v="13"/>
    <x v="16"/>
    <x v="0"/>
    <x v="0"/>
    <n v="0.12385623329761948"/>
    <n v="3.19446964279997E-2"/>
    <n v="8.4569535010298721E-2"/>
    <x v="0"/>
    <x v="6"/>
    <n v="160569618"/>
    <s v="Robert Gagosian"/>
    <x v="0"/>
    <x v="0"/>
    <s v="President &amp; CEO"/>
    <n v="365033"/>
    <n v="21744"/>
    <n v="386777"/>
    <n v="19724"/>
    <n v="406501"/>
    <n v="24500"/>
    <n v="13182"/>
    <n v="444183"/>
    <x v="0"/>
  </r>
  <r>
    <x v="343"/>
    <s v="Carolyn Miles"/>
    <x v="1"/>
    <d v="2011-09-01T00:00:00"/>
    <n v="6880"/>
    <x v="3"/>
    <x v="9"/>
    <x v="11"/>
    <x v="0"/>
    <x v="0"/>
    <m/>
    <m/>
    <m/>
    <x v="0"/>
    <x v="1"/>
    <n v="576463006"/>
    <s v="Carolyn Miles"/>
    <x v="1"/>
    <x v="0"/>
    <s v="President &amp; CEO"/>
    <n v="386179"/>
    <m/>
    <n v="386179"/>
    <n v="17678"/>
    <n v="403857"/>
    <n v="18275"/>
    <n v="22612"/>
    <n v="444744"/>
    <x v="0"/>
  </r>
  <r>
    <x v="344"/>
    <s v="Sal Martino"/>
    <x v="0"/>
    <d v="2009-01-01T00:00:00"/>
    <n v="87123"/>
    <x v="1"/>
    <x v="2"/>
    <x v="2"/>
    <x v="0"/>
    <x v="1"/>
    <n v="0.14274924702248995"/>
    <n v="0.14661044621434757"/>
    <n v="0.14661044621434757"/>
    <x v="0"/>
    <x v="6"/>
    <n v="19718215"/>
    <s v="Sal Martino"/>
    <x v="0"/>
    <x v="0"/>
    <s v="CEO"/>
    <n v="373719"/>
    <n v="30100"/>
    <n v="403819"/>
    <m/>
    <n v="403819"/>
    <n v="46308"/>
    <n v="6168"/>
    <n v="456295"/>
    <x v="0"/>
  </r>
  <r>
    <x v="345"/>
    <s v="Shawn Osborne"/>
    <x v="0"/>
    <d v="2012-03-13T00:00:00"/>
    <n v="20004"/>
    <x v="0"/>
    <x v="1"/>
    <x v="8"/>
    <x v="0"/>
    <x v="0"/>
    <m/>
    <m/>
    <m/>
    <x v="0"/>
    <x v="1"/>
    <n v="10454373"/>
    <s v="Shawn Osborne"/>
    <x v="0"/>
    <x v="0"/>
    <s v="President &amp; CEO"/>
    <n v="403526"/>
    <m/>
    <n v="403526"/>
    <m/>
    <n v="403526"/>
    <m/>
    <n v="6552"/>
    <n v="410078"/>
    <x v="1"/>
  </r>
  <r>
    <x v="346"/>
    <s v="Anthony Romero"/>
    <x v="0"/>
    <d v="2001-09-07T00:00:00"/>
    <n v="10004"/>
    <x v="3"/>
    <x v="9"/>
    <x v="11"/>
    <x v="0"/>
    <x v="0"/>
    <n v="4.5066754357119369E-2"/>
    <n v="4.5066754357119369E-2"/>
    <n v="5.1033245366023348E-2"/>
    <x v="0"/>
    <x v="0"/>
    <n v="68163629"/>
    <s v="Anthony Romero"/>
    <x v="0"/>
    <x v="0"/>
    <s v="Executive Director"/>
    <n v="397256"/>
    <m/>
    <n v="397256"/>
    <n v="4595"/>
    <n v="401851"/>
    <n v="14175"/>
    <n v="11497"/>
    <n v="427523"/>
    <x v="0"/>
  </r>
  <r>
    <x v="347"/>
    <s v="John Lippincott"/>
    <x v="0"/>
    <d v="2004-08-05T00:00:00"/>
    <n v="20005"/>
    <x v="1"/>
    <x v="13"/>
    <x v="16"/>
    <x v="0"/>
    <x v="0"/>
    <n v="3.6965965656654831E-2"/>
    <n v="3.6965965656654831E-2"/>
    <n v="3.6776881921821998E-2"/>
    <x v="0"/>
    <x v="7"/>
    <n v="16024908"/>
    <s v="John Lippincott"/>
    <x v="0"/>
    <x v="0"/>
    <s v="President"/>
    <n v="399347"/>
    <m/>
    <n v="399347"/>
    <n v="1980"/>
    <n v="401327"/>
    <n v="78228"/>
    <n v="6288"/>
    <n v="485843"/>
    <x v="0"/>
  </r>
  <r>
    <x v="348"/>
    <s v="Mark A. Andrejeski"/>
    <x v="0"/>
    <d v="1987-01-01T00:00:00"/>
    <n v="30345"/>
    <x v="1"/>
    <x v="2"/>
    <x v="2"/>
    <x v="0"/>
    <x v="0"/>
    <n v="-3.9298171336580902E-2"/>
    <n v="-3.9298171336580902E-2"/>
    <n v="-1.5923574718217464E-2"/>
    <x v="0"/>
    <x v="7"/>
    <n v="24298532"/>
    <s v="Mark A. Andrejeski"/>
    <x v="0"/>
    <x v="0"/>
    <s v="Executive Vice President &amp; CEO"/>
    <n v="390288"/>
    <m/>
    <n v="390288"/>
    <n v="9496"/>
    <n v="399784"/>
    <n v="34000"/>
    <n v="32292"/>
    <n v="466076"/>
    <x v="0"/>
  </r>
  <r>
    <x v="349"/>
    <s v="Matthew D. Chase"/>
    <x v="2"/>
    <d v="2012-09-17T00:00:00"/>
    <n v="20001"/>
    <x v="0"/>
    <x v="13"/>
    <x v="21"/>
    <x v="0"/>
    <x v="0"/>
    <m/>
    <m/>
    <m/>
    <x v="1"/>
    <x v="1"/>
    <n v="14126349"/>
    <s v="Larry Naake"/>
    <x v="0"/>
    <x v="1"/>
    <m/>
    <n v="362939"/>
    <n v="5000"/>
    <n v="367939"/>
    <n v="31596"/>
    <n v="399535"/>
    <n v="31567"/>
    <n v="16802"/>
    <n v="447904"/>
    <x v="1"/>
  </r>
  <r>
    <x v="350"/>
    <s v="Kevin Burke"/>
    <x v="0"/>
    <d v="2014-01-22T00:00:00"/>
    <n v="20036"/>
    <x v="0"/>
    <x v="6"/>
    <x v="6"/>
    <x v="0"/>
    <x v="0"/>
    <n v="4.1576279378210387E-2"/>
    <n v="6.6857925560025455E-2"/>
    <n v="6.6857925560025455E-2"/>
    <x v="0"/>
    <x v="5"/>
    <n v="13454584"/>
    <s v="Gregory Principato"/>
    <x v="0"/>
    <x v="1"/>
    <s v="President"/>
    <n v="370672"/>
    <n v="25000"/>
    <n v="395672"/>
    <m/>
    <n v="395672"/>
    <n v="7350"/>
    <n v="19049"/>
    <n v="422071"/>
    <x v="0"/>
  </r>
  <r>
    <x v="351"/>
    <s v="Paul Farmer"/>
    <x v="0"/>
    <d v="2001-04-19T00:00:00"/>
    <n v="60601"/>
    <x v="1"/>
    <x v="11"/>
    <x v="9"/>
    <x v="0"/>
    <x v="0"/>
    <n v="1.5611748245704068E-2"/>
    <n v="1.5611748245704068E-2"/>
    <n v="6.3543596752324211E-2"/>
    <x v="0"/>
    <x v="6"/>
    <n v="16522644"/>
    <s v="Paul Farmer"/>
    <x v="0"/>
    <x v="0"/>
    <s v="Executive Director"/>
    <n v="376014"/>
    <m/>
    <n v="376014"/>
    <n v="17746"/>
    <n v="393760"/>
    <n v="202855"/>
    <n v="7012"/>
    <n v="603627"/>
    <x v="0"/>
  </r>
  <r>
    <x v="352"/>
    <s v="Jeffrey L. Esser"/>
    <x v="0"/>
    <d v="1982-01-01T00:00:00"/>
    <n v="60601"/>
    <x v="1"/>
    <x v="13"/>
    <x v="21"/>
    <x v="0"/>
    <x v="0"/>
    <n v="2.9176201372997711E-2"/>
    <n v="2.9176201372997711E-2"/>
    <n v="3.4214042248779664E-2"/>
    <x v="0"/>
    <x v="0"/>
    <n v="14757898"/>
    <s v="Jeffrey L. Esser"/>
    <x v="0"/>
    <x v="0"/>
    <s v="CEO"/>
    <n v="368795"/>
    <m/>
    <n v="368795"/>
    <n v="24438"/>
    <n v="393233"/>
    <n v="33500"/>
    <n v="23451"/>
    <n v="450184"/>
    <x v="0"/>
  </r>
  <r>
    <x v="353"/>
    <s v="Dean Wilkerson"/>
    <x v="0"/>
    <d v="2004-03-18T00:00:00"/>
    <n v="75038"/>
    <x v="1"/>
    <x v="2"/>
    <x v="2"/>
    <x v="0"/>
    <x v="0"/>
    <n v="1.4530437442643009E-2"/>
    <n v="1.3087384872851486E-2"/>
    <n v="1.5260174313162614E-2"/>
    <x v="0"/>
    <x v="7"/>
    <n v="27549759"/>
    <s v="Dean Wilkerson"/>
    <x v="0"/>
    <x v="0"/>
    <s v="Executive Director"/>
    <n v="325017"/>
    <n v="28512"/>
    <n v="353529"/>
    <n v="38333"/>
    <n v="391862"/>
    <m/>
    <m/>
    <n v="391862"/>
    <x v="0"/>
  </r>
  <r>
    <x v="354"/>
    <s v="J. Michael Bowers"/>
    <x v="0"/>
    <d v="2014-02-28T00:00:00"/>
    <n v="22314"/>
    <x v="1"/>
    <x v="2"/>
    <x v="2"/>
    <x v="0"/>
    <x v="0"/>
    <n v="-3.2249925636340458E-2"/>
    <n v="3.9986402073683765E-2"/>
    <n v="3.9986402073683765E-2"/>
    <x v="0"/>
    <x v="1"/>
    <n v="40080664"/>
    <s v="John D. Barnes"/>
    <x v="0"/>
    <x v="1"/>
    <s v="Executive Director"/>
    <n v="364385"/>
    <n v="27199"/>
    <n v="391584"/>
    <m/>
    <n v="391584"/>
    <n v="10324"/>
    <m/>
    <n v="401908"/>
    <x v="0"/>
  </r>
  <r>
    <x v="355"/>
    <s v="Harrison C. Spencer"/>
    <x v="0"/>
    <d v="2002-07-01T00:00:00"/>
    <n v="20036"/>
    <x v="0"/>
    <x v="2"/>
    <x v="2"/>
    <x v="0"/>
    <x v="0"/>
    <n v="3.1504468576098156E-2"/>
    <n v="2.9001054198517767E-2"/>
    <n v="2.9001054198517767E-2"/>
    <x v="0"/>
    <x v="6"/>
    <n v="16241918"/>
    <s v="Harrison C. Spencer"/>
    <x v="0"/>
    <x v="0"/>
    <s v="President &amp; CEO"/>
    <n v="358487"/>
    <n v="30000"/>
    <n v="388487"/>
    <m/>
    <n v="388487"/>
    <n v="50000"/>
    <n v="15829"/>
    <n v="454316"/>
    <x v="0"/>
  </r>
  <r>
    <x v="356"/>
    <s v="Martin Frank"/>
    <x v="0"/>
    <d v="1985-01-01T00:00:00"/>
    <n v="20814"/>
    <x v="1"/>
    <x v="2"/>
    <x v="2"/>
    <x v="0"/>
    <x v="0"/>
    <n v="4.9319199288935418E-2"/>
    <n v="4.9319199288935418E-2"/>
    <n v="4.9278530708103237E-2"/>
    <x v="0"/>
    <x v="1"/>
    <n v="19963804"/>
    <s v="Martin Frank"/>
    <x v="0"/>
    <x v="0"/>
    <s v="Executive Director"/>
    <n v="384863"/>
    <m/>
    <n v="384863"/>
    <n v="2943"/>
    <n v="387806"/>
    <n v="25000"/>
    <n v="15913"/>
    <n v="428719"/>
    <x v="0"/>
  </r>
  <r>
    <x v="357"/>
    <s v="Sherrie H. Cathcart"/>
    <x v="1"/>
    <d v="2000-01-01T00:00:00"/>
    <n v="22314"/>
    <x v="1"/>
    <x v="2"/>
    <x v="2"/>
    <x v="0"/>
    <x v="1"/>
    <m/>
    <m/>
    <m/>
    <x v="0"/>
    <x v="1"/>
    <n v="13360020"/>
    <s v="Sherrie Cathcart"/>
    <x v="1"/>
    <x v="0"/>
    <s v="Executive Director"/>
    <n v="352100"/>
    <n v="35000"/>
    <n v="387100"/>
    <m/>
    <n v="387100"/>
    <n v="77000"/>
    <n v="24497"/>
    <n v="488597"/>
    <x v="0"/>
  </r>
  <r>
    <x v="358"/>
    <s v="E. Robert Chamberlin"/>
    <x v="0"/>
    <d v="2000-08-01T00:00:00"/>
    <n v="22182"/>
    <x v="3"/>
    <x v="9"/>
    <x v="11"/>
    <x v="0"/>
    <x v="0"/>
    <n v="6.5909240390857118E-2"/>
    <n v="6.4915872468984295E-2"/>
    <n v="6.9201559188193124E-2"/>
    <x v="0"/>
    <x v="6"/>
    <n v="108121968"/>
    <s v="E. Robert Chamberlin"/>
    <x v="0"/>
    <x v="0"/>
    <s v="President &amp; CEO"/>
    <n v="372741"/>
    <n v="1250"/>
    <n v="373991"/>
    <n v="8379"/>
    <n v="382370"/>
    <n v="23850"/>
    <n v="26482"/>
    <n v="432702"/>
    <x v="0"/>
  </r>
  <r>
    <x v="359"/>
    <s v="Arlene Pietranton"/>
    <x v="1"/>
    <d v="2003-11-13T00:00:00"/>
    <n v="20852"/>
    <x v="1"/>
    <x v="2"/>
    <x v="2"/>
    <x v="0"/>
    <x v="0"/>
    <m/>
    <m/>
    <m/>
    <x v="0"/>
    <x v="1"/>
    <n v="56549490"/>
    <s v="Arlene A. Pietranton"/>
    <x v="1"/>
    <x v="0"/>
    <s v="Executive Director"/>
    <n v="302155"/>
    <m/>
    <n v="302155"/>
    <n v="79007"/>
    <n v="381162"/>
    <n v="136747"/>
    <n v="25729"/>
    <n v="543638"/>
    <x v="0"/>
  </r>
  <r>
    <x v="360"/>
    <s v="Janet B. Kreizman"/>
    <x v="1"/>
    <d v="2013-04-01T00:00:00"/>
    <n v="20006"/>
    <x v="1"/>
    <x v="2"/>
    <x v="2"/>
    <x v="0"/>
    <x v="0"/>
    <m/>
    <m/>
    <m/>
    <x v="2"/>
    <x v="1"/>
    <n v="20004652"/>
    <s v="Lana Vukovljak"/>
    <x v="1"/>
    <x v="1"/>
    <s v="Executive Vice President"/>
    <n v="156523"/>
    <n v="20000"/>
    <n v="176523"/>
    <n v="202303"/>
    <n v="378826"/>
    <m/>
    <n v="4675"/>
    <n v="383501"/>
    <x v="1"/>
  </r>
  <r>
    <x v="361"/>
    <s v="Eli J. Dicker"/>
    <x v="0"/>
    <d v="2013-02-01T00:00:00"/>
    <n v="20005"/>
    <x v="1"/>
    <x v="5"/>
    <x v="18"/>
    <x v="0"/>
    <x v="0"/>
    <n v="8.4706464561300612E-2"/>
    <n v="8.7657385444274968E-2"/>
    <n v="2.7257897884834972E-2"/>
    <x v="0"/>
    <x v="7"/>
    <n v="10099350"/>
    <s v="Timothy J. McCormally"/>
    <x v="0"/>
    <x v="1"/>
    <s v="Executive Director"/>
    <n v="355083"/>
    <n v="20000"/>
    <n v="375083"/>
    <n v="2763"/>
    <n v="377846"/>
    <n v="35107"/>
    <n v="27539"/>
    <n v="440492"/>
    <x v="0"/>
  </r>
  <r>
    <x v="362"/>
    <s v="Sean McGarvey"/>
    <x v="0"/>
    <d v="2012-04-16T00:00:00"/>
    <n v="20006"/>
    <x v="2"/>
    <x v="8"/>
    <x v="10"/>
    <x v="0"/>
    <x v="0"/>
    <n v="0"/>
    <n v="-1.5050762928219439E-3"/>
    <n v="-6.0490616840946036E-3"/>
    <x v="0"/>
    <x v="7"/>
    <n v="10678401"/>
    <s v="Mark H. Ayers"/>
    <x v="0"/>
    <x v="1"/>
    <s v="President"/>
    <n v="336353"/>
    <m/>
    <n v="336353"/>
    <n v="40914"/>
    <n v="377267"/>
    <n v="89150"/>
    <n v="26723"/>
    <n v="493140"/>
    <x v="0"/>
  </r>
  <r>
    <x v="363"/>
    <s v="Frances Beinecke"/>
    <x v="1"/>
    <d v="2006-01-01T00:00:00"/>
    <n v="10011"/>
    <x v="3"/>
    <x v="9"/>
    <x v="11"/>
    <x v="0"/>
    <x v="0"/>
    <n v="-1.3014092042834775E-2"/>
    <n v="-1.3014092042834775E-2"/>
    <n v="-1.3014092042834775E-2"/>
    <x v="0"/>
    <x v="7"/>
    <n v="98701707"/>
    <s v="Frances Beinecke"/>
    <x v="1"/>
    <x v="0"/>
    <s v="President"/>
    <n v="376317"/>
    <m/>
    <n v="376317"/>
    <m/>
    <n v="376317"/>
    <n v="34300"/>
    <n v="17071"/>
    <n v="427688"/>
    <x v="0"/>
  </r>
  <r>
    <x v="364"/>
    <s v="Michael Elliott"/>
    <x v="0"/>
    <d v="2011-06-11T00:00:00"/>
    <n v="20005"/>
    <x v="3"/>
    <x v="9"/>
    <x v="11"/>
    <x v="0"/>
    <x v="0"/>
    <m/>
    <m/>
    <m/>
    <x v="0"/>
    <x v="1"/>
    <n v="55927760"/>
    <s v="Michael Elliott"/>
    <x v="0"/>
    <x v="0"/>
    <s v="President"/>
    <n v="375396"/>
    <m/>
    <n v="375396"/>
    <m/>
    <n v="375396"/>
    <n v="12500"/>
    <n v="13927"/>
    <n v="401823"/>
    <x v="0"/>
  </r>
  <r>
    <x v="365"/>
    <s v="Dennis Van Roekel"/>
    <x v="0"/>
    <d v="2008-07-04T00:00:00"/>
    <n v="20036"/>
    <x v="2"/>
    <x v="8"/>
    <x v="10"/>
    <x v="0"/>
    <x v="0"/>
    <m/>
    <m/>
    <m/>
    <x v="0"/>
    <x v="2"/>
    <n v="380736797"/>
    <s v="Dennis Van Roekel"/>
    <x v="0"/>
    <x v="0"/>
    <s v="President"/>
    <n v="274878"/>
    <m/>
    <n v="274878"/>
    <n v="99447"/>
    <n v="374325"/>
    <n v="117525"/>
    <n v="37105"/>
    <n v="528955"/>
    <x v="0"/>
  </r>
  <r>
    <x v="366"/>
    <s v="Kevin A. Lynch"/>
    <x v="0"/>
    <d v="2008-08-01T00:00:00"/>
    <n v="22314"/>
    <x v="3"/>
    <x v="9"/>
    <x v="11"/>
    <x v="0"/>
    <x v="0"/>
    <n v="6.4557894276653635E-2"/>
    <n v="8.1887920623635951E-2"/>
    <n v="7.6707305788183036E-2"/>
    <x v="0"/>
    <x v="6"/>
    <n v="33163414"/>
    <s v="Kevin A. Lynch"/>
    <x v="0"/>
    <x v="0"/>
    <s v="President &amp; CEO"/>
    <n v="316558"/>
    <n v="31930"/>
    <n v="348488"/>
    <n v="23846"/>
    <n v="372334"/>
    <n v="26950"/>
    <n v="6897"/>
    <n v="406181"/>
    <x v="0"/>
  </r>
  <r>
    <x v="367"/>
    <s v="John Hewko"/>
    <x v="0"/>
    <d v="2011-07-01T00:00:00"/>
    <n v="60201"/>
    <x v="3"/>
    <x v="9"/>
    <x v="11"/>
    <x v="0"/>
    <x v="0"/>
    <m/>
    <m/>
    <m/>
    <x v="2"/>
    <x v="7"/>
    <n v="90621190"/>
    <s v="Edwin H. Futa"/>
    <x v="0"/>
    <x v="1"/>
    <s v="General Secretary"/>
    <n v="242091"/>
    <m/>
    <n v="242091"/>
    <n v="128251"/>
    <n v="370342"/>
    <n v="7831"/>
    <n v="4460"/>
    <n v="382633"/>
    <x v="1"/>
  </r>
  <r>
    <x v="368"/>
    <s v="W. Clark Bunting"/>
    <x v="0"/>
    <d v="2013-11-11T00:00:00"/>
    <n v="20036"/>
    <x v="3"/>
    <x v="9"/>
    <x v="11"/>
    <x v="0"/>
    <x v="0"/>
    <n v="7.6449766457664964E-2"/>
    <n v="7.7170867124686821E-2"/>
    <n v="7.7170867124686821E-2"/>
    <x v="0"/>
    <x v="7"/>
    <n v="25782975"/>
    <s v="Thomas Kiernan"/>
    <x v="0"/>
    <x v="1"/>
    <s v="President"/>
    <n v="331173"/>
    <n v="39000"/>
    <n v="370173"/>
    <m/>
    <n v="370173"/>
    <n v="36750"/>
    <n v="5099"/>
    <n v="412022"/>
    <x v="0"/>
  </r>
  <r>
    <x v="369"/>
    <s v="John W. Bode"/>
    <x v="0"/>
    <d v="2013-05-06T00:00:00"/>
    <n v="20006"/>
    <x v="0"/>
    <x v="12"/>
    <x v="20"/>
    <x v="0"/>
    <x v="0"/>
    <n v="2.7777777777777776E-2"/>
    <n v="2.7777777777777776E-2"/>
    <n v="2.7777777777777776E-2"/>
    <x v="0"/>
    <x v="1"/>
    <n v="33855370"/>
    <s v="Audrae Erickson"/>
    <x v="1"/>
    <x v="1"/>
    <s v="President"/>
    <n v="370000"/>
    <m/>
    <n v="370000"/>
    <m/>
    <n v="370000"/>
    <n v="35964"/>
    <n v="4705"/>
    <n v="410669"/>
    <x v="0"/>
  </r>
  <r>
    <x v="370"/>
    <s v="John J. Hamre"/>
    <x v="0"/>
    <d v="2000-04-01T00:00:00"/>
    <n v="20006"/>
    <x v="4"/>
    <x v="14"/>
    <x v="17"/>
    <x v="0"/>
    <x v="0"/>
    <n v="-2.5037658590401832E-2"/>
    <n v="-2.5037658590401832E-2"/>
    <n v="-2.1887066661009039E-2"/>
    <x v="0"/>
    <x v="6"/>
    <n v="42980355"/>
    <s v="John J. Hamre"/>
    <x v="0"/>
    <x v="0"/>
    <s v="President &amp; CEO"/>
    <n v="367631"/>
    <m/>
    <n v="367631"/>
    <n v="1188"/>
    <n v="368819"/>
    <n v="24500"/>
    <n v="2000"/>
    <n v="395319"/>
    <x v="0"/>
  </r>
  <r>
    <x v="371"/>
    <s v="Newton Jones"/>
    <x v="0"/>
    <d v="2003-07-23T00:00:00"/>
    <n v="66101"/>
    <x v="2"/>
    <x v="8"/>
    <x v="10"/>
    <x v="0"/>
    <x v="1"/>
    <n v="0.24270293749169872"/>
    <n v="0.24270293749169872"/>
    <n v="7.4270409832235151E-2"/>
    <x v="0"/>
    <x v="7"/>
    <n v="41201127"/>
    <s v="Newton B. Jones"/>
    <x v="0"/>
    <x v="0"/>
    <s v="International President"/>
    <n v="346181"/>
    <m/>
    <n v="346181"/>
    <n v="21632"/>
    <n v="367813"/>
    <n v="134300"/>
    <n v="22128"/>
    <n v="524241"/>
    <x v="0"/>
  </r>
  <r>
    <x v="372"/>
    <s v="Frederick P. Somers"/>
    <x v="0"/>
    <d v="2004-08-19T00:00:00"/>
    <n v="20824"/>
    <x v="1"/>
    <x v="2"/>
    <x v="2"/>
    <x v="0"/>
    <x v="0"/>
    <n v="6.6549556140673483E-2"/>
    <n v="8.3146550113937762E-2"/>
    <n v="9.0492979709921081E-2"/>
    <x v="0"/>
    <x v="7"/>
    <n v="14994275"/>
    <s v="Frederick P. Somers"/>
    <x v="0"/>
    <x v="0"/>
    <s v="Executive Director"/>
    <n v="272609"/>
    <n v="75328"/>
    <n v="347937"/>
    <n v="19196"/>
    <n v="367133"/>
    <n v="7350"/>
    <n v="14806"/>
    <n v="389289"/>
    <x v="0"/>
  </r>
  <r>
    <x v="373"/>
    <s v="James P. Hoffa"/>
    <x v="0"/>
    <d v="1999-03-19T00:00:00"/>
    <n v="20001"/>
    <x v="2"/>
    <x v="8"/>
    <x v="10"/>
    <x v="0"/>
    <x v="0"/>
    <n v="8.0024466078801159E-3"/>
    <n v="8.0024466078801159E-3"/>
    <n v="1.2720544413798839E-2"/>
    <x v="0"/>
    <x v="1"/>
    <n v="170639544"/>
    <s v="James P. Hoffa"/>
    <x v="0"/>
    <x v="0"/>
    <s v="General President"/>
    <n v="296640"/>
    <m/>
    <n v="296640"/>
    <n v="68704"/>
    <n v="365344"/>
    <n v="61078"/>
    <n v="18996"/>
    <n v="445418"/>
    <x v="0"/>
  </r>
  <r>
    <x v="374"/>
    <s v="Thomas Miller"/>
    <x v="0"/>
    <d v="2010-09-15T00:00:00"/>
    <n v="20036"/>
    <x v="3"/>
    <x v="9"/>
    <x v="11"/>
    <x v="0"/>
    <x v="0"/>
    <n v="2.5285872191409649E-2"/>
    <n v="9.7918209993196767E-2"/>
    <n v="9.7451468362277277E-2"/>
    <x v="0"/>
    <x v="1"/>
    <n v="18953586"/>
    <s v="Thomas Miller"/>
    <x v="0"/>
    <x v="0"/>
    <s v="President &amp; CEO"/>
    <n v="314448"/>
    <n v="48661"/>
    <n v="363109"/>
    <n v="1584"/>
    <n v="364693"/>
    <n v="17150"/>
    <n v="2808"/>
    <n v="384651"/>
    <x v="0"/>
  </r>
  <r>
    <x v="375"/>
    <s v="Doug Stanley"/>
    <x v="0"/>
    <d v="2012-07-16T00:00:00"/>
    <n v="23666"/>
    <x v="0"/>
    <x v="6"/>
    <x v="6"/>
    <x v="0"/>
    <x v="0"/>
    <n v="0.12864106409851594"/>
    <n v="0.19537088201241976"/>
    <n v="0.19537088201241976"/>
    <x v="0"/>
    <x v="6"/>
    <n v="30694740"/>
    <s v="Robert E. Lindberg"/>
    <x v="0"/>
    <x v="1"/>
    <s v="President &amp; Executive Director"/>
    <n v="343143"/>
    <n v="20288"/>
    <n v="363431"/>
    <m/>
    <n v="363431"/>
    <n v="34616"/>
    <n v="11003"/>
    <n v="409050"/>
    <x v="0"/>
  </r>
  <r>
    <x v="376"/>
    <s v="Chris Vranas"/>
    <x v="0"/>
    <d v="2002-01-24T00:00:00"/>
    <n v="61107"/>
    <x v="1"/>
    <x v="2"/>
    <x v="2"/>
    <x v="0"/>
    <x v="0"/>
    <n v="-1.3257163791228292E-2"/>
    <n v="-1.3257163791228292E-2"/>
    <n v="-9.2375975687080478E-3"/>
    <x v="0"/>
    <x v="10"/>
    <n v="21814455"/>
    <s v="Chris Vranas"/>
    <x v="0"/>
    <x v="0"/>
    <s v="Executive Director"/>
    <n v="344764"/>
    <m/>
    <n v="344764"/>
    <n v="17752"/>
    <n v="362516"/>
    <m/>
    <n v="64904"/>
    <n v="427420"/>
    <x v="0"/>
  </r>
  <r>
    <x v="377"/>
    <s v="Tom Serena and Lynn Robinson"/>
    <x v="3"/>
    <d v="2010-10-05T00:00:00"/>
    <n v="20841"/>
    <x v="1"/>
    <x v="2"/>
    <x v="2"/>
    <x v="0"/>
    <x v="1"/>
    <m/>
    <n v="-4.6119708158448826E-2"/>
    <n v="-2.029197948895476E-2"/>
    <x v="2"/>
    <x v="0"/>
    <n v="23904634"/>
    <s v="Lynn Robinson"/>
    <x v="1"/>
    <x v="0"/>
    <s v="Co-Executive Vice President"/>
    <n v="323152"/>
    <n v="21608"/>
    <n v="344760"/>
    <n v="17489"/>
    <n v="362249"/>
    <n v="25545"/>
    <n v="31436"/>
    <n v="419230"/>
    <x v="0"/>
  </r>
  <r>
    <x v="378"/>
    <s v="Richard Yep"/>
    <x v="0"/>
    <d v="1998-03-01T00:00:00"/>
    <n v="22304"/>
    <x v="1"/>
    <x v="2"/>
    <x v="2"/>
    <x v="0"/>
    <x v="0"/>
    <n v="6.8984953272541741E-2"/>
    <n v="0.11937610339968578"/>
    <n v="0.17344066341653033"/>
    <x v="0"/>
    <x v="7"/>
    <n v="11814348"/>
    <s v="Richard Yep"/>
    <x v="0"/>
    <x v="0"/>
    <s v="Executive Director"/>
    <n v="330001"/>
    <n v="15556"/>
    <n v="345557"/>
    <n v="16690"/>
    <n v="362247"/>
    <n v="39505"/>
    <n v="29568"/>
    <n v="431320"/>
    <x v="0"/>
  </r>
  <r>
    <x v="379"/>
    <s v="Ronald Thorpe"/>
    <x v="0"/>
    <d v="2011-12-05T00:00:00"/>
    <n v="22209"/>
    <x v="1"/>
    <x v="13"/>
    <x v="16"/>
    <x v="0"/>
    <x v="0"/>
    <m/>
    <m/>
    <m/>
    <x v="2"/>
    <x v="1"/>
    <n v="30498108"/>
    <s v="Ronald Thorpe"/>
    <x v="0"/>
    <x v="0"/>
    <s v="CEO &amp; President"/>
    <n v="324750"/>
    <n v="32000"/>
    <n v="356750"/>
    <n v="5000"/>
    <n v="361750"/>
    <n v="26796"/>
    <n v="15394"/>
    <n v="403940"/>
    <x v="0"/>
  </r>
  <r>
    <x v="380"/>
    <s v="Kevin Frost"/>
    <x v="0"/>
    <d v="2007-03-01T00:00:00"/>
    <n v="10005"/>
    <x v="3"/>
    <x v="9"/>
    <x v="11"/>
    <x v="0"/>
    <x v="0"/>
    <n v="5.2499636046003786E-2"/>
    <n v="5.2499636046003786E-2"/>
    <n v="5.2499636046003786E-2"/>
    <x v="0"/>
    <x v="6"/>
    <n v="27192308"/>
    <s v="Kevin Frost"/>
    <x v="0"/>
    <x v="0"/>
    <s v="CEO"/>
    <n v="361481"/>
    <m/>
    <n v="361481"/>
    <m/>
    <n v="361481"/>
    <n v="27150"/>
    <n v="27007"/>
    <n v="415638"/>
    <x v="0"/>
  </r>
  <r>
    <x v="377"/>
    <s v="Tom Serena and Lynn Robinson"/>
    <x v="3"/>
    <d v="2010-10-05T00:00:00"/>
    <n v="20841"/>
    <x v="1"/>
    <x v="2"/>
    <x v="2"/>
    <x v="0"/>
    <x v="0"/>
    <m/>
    <m/>
    <m/>
    <x v="1"/>
    <x v="0"/>
    <n v="23904634"/>
    <s v="Tom Serena"/>
    <x v="0"/>
    <x v="0"/>
    <s v="Co-Executive Vice President"/>
    <n v="337957"/>
    <n v="21608"/>
    <n v="359565"/>
    <n v="1243"/>
    <n v="360808"/>
    <n v="25545"/>
    <n v="31797"/>
    <n v="418150"/>
    <x v="0"/>
  </r>
  <r>
    <x v="381"/>
    <s v="Paul Noland"/>
    <x v="0"/>
    <d v="2013-01-01T00:00:00"/>
    <n v="22314"/>
    <x v="0"/>
    <x v="7"/>
    <x v="7"/>
    <x v="0"/>
    <x v="0"/>
    <m/>
    <m/>
    <m/>
    <x v="0"/>
    <x v="1"/>
    <n v="15780298"/>
    <s v="James Cleary"/>
    <x v="0"/>
    <x v="1"/>
    <s v="President &amp; CEO"/>
    <n v="312467"/>
    <n v="45000"/>
    <n v="357467"/>
    <n v="1584"/>
    <n v="359051"/>
    <n v="5711"/>
    <n v="45197"/>
    <n v="409959"/>
    <x v="0"/>
  </r>
  <r>
    <x v="382"/>
    <s v="Richard M. Johnson"/>
    <x v="0"/>
    <d v="2009-09-01T00:00:00"/>
    <n v="20814"/>
    <x v="1"/>
    <x v="2"/>
    <x v="2"/>
    <x v="0"/>
    <x v="0"/>
    <n v="8.7620562712596078E-2"/>
    <n v="0.12912951563963049"/>
    <n v="0.15242888078743552"/>
    <x v="0"/>
    <x v="1"/>
    <n v="12974435"/>
    <s v="Richard M. Johnson"/>
    <x v="0"/>
    <x v="0"/>
    <s v="President &amp; CEO"/>
    <n v="272102"/>
    <n v="78810"/>
    <n v="350912"/>
    <n v="7241"/>
    <n v="358153"/>
    <n v="4661"/>
    <n v="22592"/>
    <n v="385406"/>
    <x v="0"/>
  </r>
  <r>
    <x v="383"/>
    <s v="June Wispelwey"/>
    <x v="1"/>
    <d v="2009-01-01T00:00:00"/>
    <n v="10016"/>
    <x v="1"/>
    <x v="6"/>
    <x v="9"/>
    <x v="0"/>
    <x v="0"/>
    <n v="3.5777115238606695E-2"/>
    <n v="8.9247983415502788E-2"/>
    <n v="8.5532867388424472E-2"/>
    <x v="0"/>
    <x v="1"/>
    <n v="20938460"/>
    <s v="June C. Wispelwey"/>
    <x v="1"/>
    <x v="0"/>
    <s v="Executive Director"/>
    <n v="223732"/>
    <n v="104136"/>
    <n v="327868"/>
    <n v="28583"/>
    <n v="356451"/>
    <n v="32974"/>
    <n v="37521"/>
    <n v="426946"/>
    <x v="0"/>
  </r>
  <r>
    <x v="384"/>
    <s v="Edwin D. Hill"/>
    <x v="0"/>
    <d v="2001-01-29T00:00:00"/>
    <n v="20001"/>
    <x v="2"/>
    <x v="8"/>
    <x v="10"/>
    <x v="0"/>
    <x v="0"/>
    <n v="3.0489543650094358E-2"/>
    <n v="3.0489543650094358E-2"/>
    <n v="1.3241511869592291E-2"/>
    <x v="0"/>
    <x v="7"/>
    <n v="137150978"/>
    <s v="Edwin D. Hill"/>
    <x v="0"/>
    <x v="0"/>
    <s v="International President"/>
    <n v="321623"/>
    <m/>
    <n v="321623"/>
    <n v="34731"/>
    <n v="356354"/>
    <n v="156794"/>
    <n v="22743"/>
    <n v="535891"/>
    <x v="0"/>
  </r>
  <r>
    <x v="385"/>
    <s v="Tod Ibrahim"/>
    <x v="0"/>
    <d v="2007-12-03T00:00:00"/>
    <n v="20006"/>
    <x v="1"/>
    <x v="2"/>
    <x v="2"/>
    <x v="0"/>
    <x v="0"/>
    <n v="4.7595624230499609E-2"/>
    <n v="-8.6881845209059685E-2"/>
    <n v="-8.6881845209059685E-2"/>
    <x v="0"/>
    <x v="1"/>
    <n v="21679907"/>
    <s v="Todd Ibrahim"/>
    <x v="0"/>
    <x v="0"/>
    <s v="Executive Director"/>
    <n v="355665"/>
    <m/>
    <n v="355665"/>
    <m/>
    <n v="355665"/>
    <n v="12500"/>
    <n v="17466"/>
    <n v="385631"/>
    <x v="0"/>
  </r>
  <r>
    <x v="386"/>
    <s v="Sarah Rosen Wartell"/>
    <x v="1"/>
    <d v="2012-02-28T00:00:00"/>
    <n v="20007"/>
    <x v="3"/>
    <x v="9"/>
    <x v="17"/>
    <x v="0"/>
    <x v="0"/>
    <m/>
    <m/>
    <m/>
    <x v="2"/>
    <x v="1"/>
    <n v="85862039"/>
    <s v="Sarah Rosen Wartell"/>
    <x v="1"/>
    <x v="0"/>
    <s v="President"/>
    <n v="355236"/>
    <m/>
    <n v="355236"/>
    <m/>
    <n v="355236"/>
    <n v="11198"/>
    <n v="258"/>
    <n v="366692"/>
    <x v="1"/>
  </r>
  <r>
    <x v="387"/>
    <s v="Saul Levin"/>
    <x v="0"/>
    <d v="2013-05-15T00:00:00"/>
    <n v="22209"/>
    <x v="1"/>
    <x v="2"/>
    <x v="2"/>
    <x v="0"/>
    <x v="0"/>
    <n v="8.0462770783200268E-3"/>
    <n v="8.0462770783200268E-3"/>
    <n v="-8.5813170253846729E-2"/>
    <x v="0"/>
    <x v="1"/>
    <n v="38519638"/>
    <s v="James Scully"/>
    <x v="0"/>
    <x v="1"/>
    <s v="Medical Director"/>
    <n v="390000"/>
    <m/>
    <n v="390000"/>
    <n v="-36313"/>
    <n v="353687"/>
    <n v="315566"/>
    <n v="11690"/>
    <n v="680943"/>
    <x v="0"/>
  </r>
  <r>
    <x v="388"/>
    <s v="Kenneth Rigmaiden"/>
    <x v="0"/>
    <d v="2013-03-01T00:00:00"/>
    <n v="20006"/>
    <x v="2"/>
    <x v="8"/>
    <x v="10"/>
    <x v="0"/>
    <x v="0"/>
    <n v="0"/>
    <n v="0"/>
    <n v="-1.3252961614132027E-2"/>
    <x v="0"/>
    <x v="1"/>
    <n v="37623300"/>
    <s v="James A. Williams"/>
    <x v="0"/>
    <x v="1"/>
    <s v="General President/Director of Organizing"/>
    <n v="301762"/>
    <m/>
    <n v="301762"/>
    <n v="51824"/>
    <n v="353586"/>
    <n v="19979"/>
    <n v="39123"/>
    <n v="412688"/>
    <x v="0"/>
  </r>
  <r>
    <x v="389"/>
    <s v="Guy C. Fogleman"/>
    <x v="0"/>
    <d v="2006-07-10T00:00:00"/>
    <n v="20814"/>
    <x v="1"/>
    <x v="13"/>
    <x v="16"/>
    <x v="0"/>
    <x v="0"/>
    <n v="6.5572214841525908E-2"/>
    <n v="6.5572214841525908E-2"/>
    <n v="1.417118305332696E-2"/>
    <x v="0"/>
    <x v="1"/>
    <n v="18629561"/>
    <s v="Guy C. Fogleman"/>
    <x v="0"/>
    <x v="0"/>
    <s v="Executive Director"/>
    <n v="348099"/>
    <m/>
    <n v="348099"/>
    <n v="4076"/>
    <n v="352175"/>
    <n v="25000"/>
    <n v="12585"/>
    <n v="389760"/>
    <x v="0"/>
  </r>
  <r>
    <x v="390"/>
    <s v="Vacant 3/3/2014"/>
    <x v="2"/>
    <m/>
    <n v="63141"/>
    <x v="1"/>
    <x v="2"/>
    <x v="2"/>
    <x v="0"/>
    <x v="0"/>
    <n v="5.2371344094614032E-2"/>
    <n v="5.2371344094614032E-2"/>
    <n v="5.219046246765488E-2"/>
    <x v="0"/>
    <x v="1"/>
    <n v="23576793"/>
    <s v="Barry J. Barresi"/>
    <x v="0"/>
    <x v="1"/>
    <s v="Executive Director"/>
    <n v="316065"/>
    <m/>
    <n v="316065"/>
    <n v="34447"/>
    <n v="350512"/>
    <n v="13383"/>
    <n v="15871"/>
    <n v="379766"/>
    <x v="0"/>
  </r>
  <r>
    <x v="70"/>
    <s v="Mike Duncan"/>
    <x v="0"/>
    <d v="2012-09-10T00:00:00"/>
    <n v="20005"/>
    <x v="0"/>
    <x v="3"/>
    <x v="3"/>
    <x v="0"/>
    <x v="0"/>
    <m/>
    <m/>
    <m/>
    <x v="2"/>
    <x v="1"/>
    <n v="43052275"/>
    <s v="Mike Duncan"/>
    <x v="0"/>
    <x v="0"/>
    <s v="President"/>
    <n v="249320"/>
    <n v="100000"/>
    <n v="349320"/>
    <n v="297"/>
    <n v="349617"/>
    <m/>
    <n v="3260"/>
    <n v="352877"/>
    <x v="1"/>
  </r>
  <r>
    <x v="391"/>
    <s v="Geraldine Bednash"/>
    <x v="1"/>
    <d v="1989-12-01T00:00:00"/>
    <n v="20036"/>
    <x v="0"/>
    <x v="2"/>
    <x v="2"/>
    <x v="0"/>
    <x v="0"/>
    <n v="4.0828533724701847E-2"/>
    <n v="4.0160486482123156E-2"/>
    <n v="4.0160486482123156E-2"/>
    <x v="0"/>
    <x v="7"/>
    <n v="11163019"/>
    <s v="Geraldine D. Bednash"/>
    <x v="1"/>
    <x v="0"/>
    <s v="CEO &amp; Executive Director"/>
    <n v="337574"/>
    <n v="10342"/>
    <n v="347916"/>
    <m/>
    <n v="347916"/>
    <n v="24500"/>
    <n v="12384"/>
    <n v="384800"/>
    <x v="0"/>
  </r>
  <r>
    <x v="392"/>
    <s v="vacant 3/3/2014"/>
    <x v="2"/>
    <m/>
    <n v="20036"/>
    <x v="3"/>
    <x v="9"/>
    <x v="11"/>
    <x v="0"/>
    <x v="0"/>
    <n v="1.7015391811596906E-2"/>
    <n v="4.6933539982563971E-2"/>
    <n v="4.7098100722803064E-2"/>
    <x v="0"/>
    <x v="1"/>
    <n v="11987435"/>
    <s v="Elizabeth Marincola"/>
    <x v="1"/>
    <x v="1"/>
    <s v="President"/>
    <n v="300047"/>
    <n v="35000"/>
    <n v="335047"/>
    <n v="12777"/>
    <n v="347824"/>
    <n v="25000"/>
    <n v="22843"/>
    <n v="395667"/>
    <x v="0"/>
  </r>
  <r>
    <x v="393"/>
    <s v="Wayne Pacelle"/>
    <x v="0"/>
    <d v="2004-06-01T00:00:00"/>
    <n v="20037"/>
    <x v="3"/>
    <x v="9"/>
    <x v="11"/>
    <x v="0"/>
    <x v="0"/>
    <n v="0.12325054245300605"/>
    <n v="0.12325054245300605"/>
    <n v="0.29620171049786376"/>
    <x v="0"/>
    <x v="1"/>
    <n v="125763492"/>
    <s v="Wayne Pacelle"/>
    <x v="0"/>
    <x v="0"/>
    <s v="CEO &amp; President"/>
    <n v="301285"/>
    <m/>
    <n v="301285"/>
    <n v="46390"/>
    <n v="347675"/>
    <n v="31553"/>
    <n v="16241"/>
    <n v="395469"/>
    <x v="0"/>
  </r>
  <r>
    <x v="394"/>
    <s v="Janet Murguia"/>
    <x v="1"/>
    <d v="2004-10-28T00:00:00"/>
    <n v="20036"/>
    <x v="3"/>
    <x v="9"/>
    <x v="11"/>
    <x v="0"/>
    <x v="0"/>
    <n v="5.8606626756336662E-2"/>
    <n v="5.8606626756336662E-2"/>
    <n v="5.8132115391073651E-2"/>
    <x v="0"/>
    <x v="6"/>
    <n v="37795184"/>
    <s v="Janet Murguia"/>
    <x v="1"/>
    <x v="0"/>
    <s v="President &amp; CEO"/>
    <n v="343936"/>
    <m/>
    <n v="343936"/>
    <n v="2652"/>
    <n v="346588"/>
    <n v="17501"/>
    <n v="16366"/>
    <n v="380455"/>
    <x v="0"/>
  </r>
  <r>
    <x v="395"/>
    <s v="Stephen C. Crane"/>
    <x v="0"/>
    <d v="2007-09-01T00:00:00"/>
    <n v="10006"/>
    <x v="1"/>
    <x v="2"/>
    <x v="2"/>
    <x v="0"/>
    <x v="0"/>
    <n v="5.2487944384441029E-2"/>
    <n v="5.2487944384441029E-2"/>
    <n v="5.2487944384441029E-2"/>
    <x v="0"/>
    <x v="1"/>
    <n v="25408665"/>
    <s v="Stephen C. Crane"/>
    <x v="0"/>
    <x v="0"/>
    <s v="Executive Director"/>
    <n v="345937"/>
    <m/>
    <n v="345937"/>
    <m/>
    <n v="345937"/>
    <m/>
    <n v="7451"/>
    <n v="353388"/>
    <x v="0"/>
  </r>
  <r>
    <x v="396"/>
    <s v="Robert O'Neill"/>
    <x v="0"/>
    <d v="2002-07-25T00:00:00"/>
    <n v="20002"/>
    <x v="1"/>
    <x v="13"/>
    <x v="21"/>
    <x v="0"/>
    <x v="0"/>
    <n v="-3.7504218127826144E-2"/>
    <n v="-1.1895086811968969E-2"/>
    <n v="4.7385224210347424E-2"/>
    <x v="0"/>
    <x v="7"/>
    <n v="34360797"/>
    <s v="Robert O’Neill"/>
    <x v="0"/>
    <x v="0"/>
    <s v="Executive Director"/>
    <n v="285226"/>
    <n v="35750"/>
    <n v="320976"/>
    <n v="24150"/>
    <n v="345126"/>
    <n v="42457"/>
    <n v="19256"/>
    <n v="406839"/>
    <x v="0"/>
  </r>
  <r>
    <x v="397"/>
    <s v="Clarence Anthony"/>
    <x v="0"/>
    <d v="2013-01-01T00:00:00"/>
    <n v="20004"/>
    <x v="0"/>
    <x v="13"/>
    <x v="21"/>
    <x v="0"/>
    <x v="0"/>
    <n v="0.1443722010283629"/>
    <n v="0.1443722010283629"/>
    <n v="-1.0728050654981761E-2"/>
    <x v="0"/>
    <x v="6"/>
    <n v="15106953"/>
    <s v="Donald Borut"/>
    <x v="0"/>
    <x v="1"/>
    <s v="Executive Director"/>
    <n v="344971"/>
    <m/>
    <n v="344971"/>
    <m/>
    <n v="344971"/>
    <n v="24500"/>
    <n v="16235"/>
    <n v="385706"/>
    <x v="0"/>
  </r>
  <r>
    <x v="398"/>
    <s v="Stacy Pagos Haller"/>
    <x v="1"/>
    <d v="2010-01-01T00:00:00"/>
    <n v="20871"/>
    <x v="3"/>
    <x v="9"/>
    <x v="11"/>
    <x v="0"/>
    <x v="1"/>
    <n v="0.25248326405235305"/>
    <n v="0.19499374569577377"/>
    <n v="0.19839395701802945"/>
    <x v="0"/>
    <x v="0"/>
    <n v="24883030"/>
    <s v="Stacy Pagos Haller"/>
    <x v="1"/>
    <x v="0"/>
    <s v="Executive Director"/>
    <n v="300100"/>
    <n v="40000"/>
    <n v="340100"/>
    <n v="1948"/>
    <n v="342048"/>
    <n v="25000"/>
    <n v="36835"/>
    <n v="403883"/>
    <x v="0"/>
  </r>
  <r>
    <x v="399"/>
    <s v="Frederick H. Grubbe"/>
    <x v="0"/>
    <d v="2007-06-01T00:00:00"/>
    <n v="60606"/>
    <x v="0"/>
    <x v="4"/>
    <x v="4"/>
    <x v="0"/>
    <x v="0"/>
    <n v="7.3554710449567462E-2"/>
    <n v="7.7831827658095903E-2"/>
    <n v="7.5359888542510509E-2"/>
    <x v="0"/>
    <x v="1"/>
    <n v="19213421"/>
    <s v="Frederick H. Grubbe"/>
    <x v="0"/>
    <x v="0"/>
    <s v="CEO"/>
    <n v="305159"/>
    <n v="19000"/>
    <n v="324159"/>
    <n v="17000"/>
    <n v="341159"/>
    <n v="12500"/>
    <n v="16640"/>
    <n v="370299"/>
    <x v="0"/>
  </r>
  <r>
    <x v="400"/>
    <s v="Douglas K. Woods "/>
    <x v="0"/>
    <d v="2009-05-04T00:00:00"/>
    <n v="22102"/>
    <x v="0"/>
    <x v="6"/>
    <x v="13"/>
    <x v="0"/>
    <x v="0"/>
    <n v="4.6717557251908393E-3"/>
    <n v="-9.4152046783625726E-3"/>
    <n v="-9.1433120463935199E-3"/>
    <x v="0"/>
    <x v="1"/>
    <n v="44107423"/>
    <s v="Douglas K. Woods"/>
    <x v="0"/>
    <x v="0"/>
    <s v="President"/>
    <n v="263224"/>
    <n v="75556"/>
    <n v="338780"/>
    <n v="2259"/>
    <n v="341039"/>
    <n v="15000"/>
    <n v="3216"/>
    <n v="359255"/>
    <x v="0"/>
  </r>
  <r>
    <x v="401"/>
    <s v="Larry J. Schweiger"/>
    <x v="0"/>
    <d v="2004-03-01T00:00:00"/>
    <n v="20190"/>
    <x v="3"/>
    <x v="9"/>
    <x v="11"/>
    <x v="0"/>
    <x v="0"/>
    <n v="-3.9056569030628235E-2"/>
    <n v="-3.9056569030628235E-2"/>
    <n v="-3.7532378734016325E-2"/>
    <x v="0"/>
    <x v="2"/>
    <n v="84726518"/>
    <s v="Larry J. Schweiger"/>
    <x v="0"/>
    <x v="0"/>
    <s v="President, NWF"/>
    <n v="297461"/>
    <m/>
    <n v="297461"/>
    <n v="41779"/>
    <n v="339240"/>
    <n v="12253"/>
    <n v="11346"/>
    <n v="362839"/>
    <x v="0"/>
  </r>
  <r>
    <x v="402"/>
    <s v="Sam Wade"/>
    <x v="0"/>
    <m/>
    <n v="73533"/>
    <x v="0"/>
    <x v="3"/>
    <x v="22"/>
    <x v="0"/>
    <x v="0"/>
    <n v="6.7477743307196067E-2"/>
    <n v="6.7455154118241531E-2"/>
    <n v="6.7455154118241531E-2"/>
    <x v="0"/>
    <x v="9"/>
    <n v="37566948"/>
    <s v="Robert K. Johnson"/>
    <x v="0"/>
    <x v="1"/>
    <s v="CEO"/>
    <n v="337893"/>
    <n v="106"/>
    <n v="337999"/>
    <m/>
    <n v="337999"/>
    <m/>
    <n v="19119"/>
    <n v="357118"/>
    <x v="0"/>
  </r>
  <r>
    <x v="403"/>
    <s v="Susan Waters"/>
    <x v="1"/>
    <d v="2010-03-31T00:00:00"/>
    <n v="22042"/>
    <x v="1"/>
    <x v="4"/>
    <x v="4"/>
    <x v="0"/>
    <x v="0"/>
    <m/>
    <m/>
    <m/>
    <x v="2"/>
    <x v="2"/>
    <n v="13105476"/>
    <s v="Susan B. Waters"/>
    <x v="1"/>
    <x v="0"/>
    <s v="CEO"/>
    <n v="336765"/>
    <m/>
    <n v="336765"/>
    <m/>
    <n v="336765"/>
    <n v="7275"/>
    <n v="8095"/>
    <n v="352135"/>
    <x v="0"/>
  </r>
  <r>
    <x v="404"/>
    <s v="Sandra H. Magnus"/>
    <x v="0"/>
    <d v="2012-10-22T00:00:00"/>
    <n v="20191"/>
    <x v="1"/>
    <x v="6"/>
    <x v="6"/>
    <x v="0"/>
    <x v="0"/>
    <n v="6.5928710913184668E-2"/>
    <n v="0.10476110617317078"/>
    <n v="0.12938670780995823"/>
    <x v="0"/>
    <x v="6"/>
    <n v="29476611"/>
    <s v="Bob Dickman"/>
    <x v="0"/>
    <x v="1"/>
    <s v="Executive Director"/>
    <n v="299672"/>
    <n v="29707"/>
    <n v="329379"/>
    <n v="7342"/>
    <n v="336721"/>
    <n v="6588"/>
    <m/>
    <n v="343309"/>
    <x v="0"/>
  </r>
  <r>
    <x v="405"/>
    <s v="Lisa Simpson"/>
    <x v="1"/>
    <d v="2011-01-17T00:00:00"/>
    <n v="20006"/>
    <x v="1"/>
    <x v="2"/>
    <x v="2"/>
    <x v="0"/>
    <x v="1"/>
    <m/>
    <m/>
    <m/>
    <x v="2"/>
    <x v="1"/>
    <n v="10778994"/>
    <s v="Lisa Simpson"/>
    <x v="1"/>
    <x v="0"/>
    <s v="President &amp; CEO"/>
    <n v="335977"/>
    <m/>
    <n v="335977"/>
    <n v="614"/>
    <n v="336591"/>
    <n v="52861"/>
    <n v="20348"/>
    <n v="409800"/>
    <x v="0"/>
  </r>
  <r>
    <x v="406"/>
    <s v="Thomas J. Gentzel"/>
    <x v="0"/>
    <d v="2012-12-01T00:00:00"/>
    <n v="22314"/>
    <x v="0"/>
    <x v="13"/>
    <x v="16"/>
    <x v="0"/>
    <x v="1"/>
    <n v="-1.0110592034637699E-4"/>
    <n v="-1.0110592034637699E-4"/>
    <n v="-1.0110592034637699E-4"/>
    <x v="0"/>
    <x v="7"/>
    <n v="20632504"/>
    <s v="Anne L. Bryant"/>
    <x v="1"/>
    <x v="1"/>
    <s v="Executive Director"/>
    <n v="336247"/>
    <m/>
    <n v="336247"/>
    <m/>
    <n v="336247"/>
    <n v="122603"/>
    <n v="7900"/>
    <n v="466750"/>
    <x v="0"/>
  </r>
  <r>
    <x v="407"/>
    <s v="Peter O'Neil"/>
    <x v="0"/>
    <d v="2009-01-01T00:00:00"/>
    <n v="22042"/>
    <x v="1"/>
    <x v="2"/>
    <x v="2"/>
    <x v="0"/>
    <x v="0"/>
    <n v="0.10611739296150426"/>
    <n v="0.12731762201201929"/>
    <n v="-9.2425101225554668E-2"/>
    <x v="0"/>
    <x v="1"/>
    <n v="15310395"/>
    <s v="Peter O’Neil"/>
    <x v="0"/>
    <x v="0"/>
    <s v="Executive Director"/>
    <n v="313425"/>
    <n v="21226"/>
    <n v="334651"/>
    <m/>
    <n v="334651"/>
    <n v="24162"/>
    <n v="9265"/>
    <n v="368078"/>
    <x v="0"/>
  </r>
  <r>
    <x v="408"/>
    <s v="Trip Van Noppen"/>
    <x v="0"/>
    <d v="2008-01-01T00:00:00"/>
    <n v="94612"/>
    <x v="3"/>
    <x v="9"/>
    <x v="11"/>
    <x v="0"/>
    <x v="0"/>
    <n v="4.3878459297620971E-2"/>
    <n v="3.8852253393440381E-2"/>
    <n v="3.8852253393440381E-2"/>
    <x v="0"/>
    <x v="7"/>
    <n v="38343960"/>
    <s v="Trip Van Noppen"/>
    <x v="0"/>
    <x v="0"/>
    <s v="President"/>
    <n v="309606"/>
    <n v="25000"/>
    <n v="334606"/>
    <m/>
    <n v="334606"/>
    <n v="28382"/>
    <n v="15663"/>
    <n v="378651"/>
    <x v="0"/>
  </r>
  <r>
    <x v="409"/>
    <s v="Tim Phillips"/>
    <x v="0"/>
    <d v="2006-02-01T00:00:00"/>
    <n v="20036"/>
    <x v="4"/>
    <x v="14"/>
    <x v="17"/>
    <x v="0"/>
    <x v="0"/>
    <n v="4.0600144613159798E-2"/>
    <n v="0.15611199557001454"/>
    <n v="0.15611199557001454"/>
    <x v="0"/>
    <x v="1"/>
    <n v="115126635"/>
    <s v="Tim Phillips"/>
    <x v="0"/>
    <x v="0"/>
    <s v="President"/>
    <n v="259047"/>
    <n v="75000"/>
    <n v="334047"/>
    <m/>
    <n v="334047"/>
    <n v="10021"/>
    <n v="5061"/>
    <n v="349129"/>
    <x v="0"/>
  </r>
  <r>
    <x v="410"/>
    <s v="Daniel A. Domenech"/>
    <x v="0"/>
    <d v="2008-07-01T00:00:00"/>
    <n v="22203"/>
    <x v="1"/>
    <x v="13"/>
    <x v="16"/>
    <x v="0"/>
    <x v="0"/>
    <n v="3.491955451340862E-2"/>
    <n v="3.491955451340862E-2"/>
    <n v="3.491955451340862E-2"/>
    <x v="0"/>
    <x v="7"/>
    <n v="10832885"/>
    <s v="Daniel A. Domenech"/>
    <x v="0"/>
    <x v="0"/>
    <s v="Executive Director"/>
    <n v="331463"/>
    <m/>
    <n v="331463"/>
    <m/>
    <n v="331463"/>
    <n v="4915"/>
    <n v="3148"/>
    <n v="339526"/>
    <x v="0"/>
  </r>
  <r>
    <x v="411"/>
    <s v="Max Richtman"/>
    <x v="0"/>
    <d v="2011-08-03T00:00:00"/>
    <n v="20004"/>
    <x v="3"/>
    <x v="9"/>
    <x v="11"/>
    <x v="0"/>
    <x v="0"/>
    <m/>
    <m/>
    <m/>
    <x v="0"/>
    <x v="0"/>
    <n v="21556583"/>
    <s v="Max Richtman"/>
    <x v="0"/>
    <x v="0"/>
    <s v="President &amp; CEO"/>
    <n v="330882"/>
    <m/>
    <n v="330882"/>
    <m/>
    <n v="330882"/>
    <n v="15300"/>
    <n v="19295"/>
    <n v="365477"/>
    <x v="0"/>
  </r>
  <r>
    <x v="90"/>
    <s v="Lee Saunders"/>
    <x v="2"/>
    <d v="2012-06-21T00:00:00"/>
    <n v="20036"/>
    <x v="2"/>
    <x v="15"/>
    <x v="10"/>
    <x v="0"/>
    <x v="0"/>
    <m/>
    <m/>
    <m/>
    <x v="1"/>
    <x v="1"/>
    <n v="160249211"/>
    <s v="Lee Saunders"/>
    <x v="0"/>
    <x v="0"/>
    <m/>
    <n v="302569"/>
    <m/>
    <n v="302569"/>
    <n v="27486"/>
    <n v="330055"/>
    <n v="221959"/>
    <n v="25072"/>
    <n v="577086"/>
    <x v="1"/>
  </r>
  <r>
    <x v="412"/>
    <s v="Bill Sweeney"/>
    <x v="0"/>
    <d v="2009-06-02T00:00:00"/>
    <n v="20006"/>
    <x v="3"/>
    <x v="9"/>
    <x v="11"/>
    <x v="0"/>
    <x v="1"/>
    <n v="0.2092"/>
    <n v="0.17469841269841269"/>
    <n v="0.28481187771564404"/>
    <x v="0"/>
    <x v="6"/>
    <n v="87774915"/>
    <s v="Bill Sweeney"/>
    <x v="0"/>
    <x v="0"/>
    <s v="President"/>
    <n v="266024"/>
    <n v="30000"/>
    <n v="296024"/>
    <n v="33678"/>
    <n v="329702"/>
    <n v="33678"/>
    <m/>
    <n v="363380"/>
    <x v="0"/>
  </r>
  <r>
    <x v="413"/>
    <s v="Matthew Melmed"/>
    <x v="0"/>
    <m/>
    <n v="20036"/>
    <x v="3"/>
    <x v="9"/>
    <x v="11"/>
    <x v="0"/>
    <x v="0"/>
    <n v="4.7458981712190304E-2"/>
    <n v="4.7458981712190304E-2"/>
    <n v="0.1028664110089525"/>
    <x v="0"/>
    <x v="6"/>
    <n v="21190588"/>
    <s v="Matthew Melmed"/>
    <x v="0"/>
    <x v="0"/>
    <s v="Executive Director"/>
    <n v="311927"/>
    <m/>
    <n v="311927"/>
    <n v="16500"/>
    <n v="328427"/>
    <n v="19600"/>
    <n v="17402"/>
    <n v="365429"/>
    <x v="0"/>
  </r>
  <r>
    <x v="414"/>
    <s v="W. Ron DeHaven"/>
    <x v="0"/>
    <d v="2007-03-30T00:00:00"/>
    <n v="60173"/>
    <x v="1"/>
    <x v="12"/>
    <x v="20"/>
    <x v="0"/>
    <x v="0"/>
    <n v="4.4676863551175866E-2"/>
    <n v="4.4676863551175866E-2"/>
    <n v="4.4676863551175866E-2"/>
    <x v="0"/>
    <x v="1"/>
    <n v="31373754"/>
    <s v="W. Ron DeHaven"/>
    <x v="0"/>
    <x v="0"/>
    <s v="Executive Vice President"/>
    <n v="328320"/>
    <m/>
    <n v="328320"/>
    <m/>
    <n v="328320"/>
    <n v="25000"/>
    <n v="1120"/>
    <n v="354440"/>
    <x v="0"/>
  </r>
  <r>
    <x v="415"/>
    <s v="Patricia Babjak"/>
    <x v="1"/>
    <d v="2009-01-27T00:00:00"/>
    <n v="60606"/>
    <x v="1"/>
    <x v="2"/>
    <x v="2"/>
    <x v="0"/>
    <x v="0"/>
    <n v="6.7876694473409799E-2"/>
    <n v="6.7876694473409799E-2"/>
    <n v="6.7876694473409799E-2"/>
    <x v="0"/>
    <x v="10"/>
    <n v="34706609"/>
    <s v="Patricia Babjak"/>
    <x v="1"/>
    <x v="0"/>
    <s v="CEO"/>
    <n v="327710"/>
    <m/>
    <n v="327710"/>
    <m/>
    <n v="327710"/>
    <n v="43221"/>
    <n v="17222"/>
    <n v="388153"/>
    <x v="0"/>
  </r>
  <r>
    <x v="416"/>
    <s v="Mary Roth"/>
    <x v="1"/>
    <d v="2004-10-01T00:00:00"/>
    <n v="10018"/>
    <x v="0"/>
    <x v="5"/>
    <x v="5"/>
    <x v="0"/>
    <x v="0"/>
    <n v="0.23571038124012153"/>
    <n v="4.9405523675845268E-2"/>
    <n v="4.7528431987104859E-2"/>
    <x v="0"/>
    <x v="1"/>
    <n v="13495192"/>
    <s v="Mary Roth"/>
    <x v="1"/>
    <x v="0"/>
    <s v="Executive Director "/>
    <n v="291619"/>
    <n v="13418"/>
    <n v="305037"/>
    <n v="22500"/>
    <n v="327537"/>
    <n v="18959"/>
    <n v="2616"/>
    <n v="349112"/>
    <x v="0"/>
  </r>
  <r>
    <x v="417"/>
    <s v="Marla J. Weston"/>
    <x v="1"/>
    <d v="2009-06-14T00:00:00"/>
    <n v="20910"/>
    <x v="1"/>
    <x v="2"/>
    <x v="2"/>
    <x v="0"/>
    <x v="0"/>
    <n v="2.7948824499767041E-2"/>
    <n v="2.7948824499767041E-2"/>
    <n v="2.7983464173946343E-2"/>
    <x v="0"/>
    <x v="1"/>
    <n v="37390358"/>
    <s v="Marla J. Weston"/>
    <x v="1"/>
    <x v="0"/>
    <s v="CEO"/>
    <n v="326530"/>
    <m/>
    <n v="326530"/>
    <n v="966"/>
    <n v="327496"/>
    <n v="25926"/>
    <n v="6407"/>
    <n v="359829"/>
    <x v="0"/>
  </r>
  <r>
    <x v="418"/>
    <s v="Amy Schabaker Dufrane"/>
    <x v="1"/>
    <d v="2013-08-02T00:00:00"/>
    <n v="22314"/>
    <x v="1"/>
    <x v="1"/>
    <x v="9"/>
    <x v="0"/>
    <x v="0"/>
    <m/>
    <m/>
    <m/>
    <x v="0"/>
    <x v="1"/>
    <n v="14845462"/>
    <s v="Mary Power"/>
    <x v="1"/>
    <x v="1"/>
    <s v="Executive Director"/>
    <n v="248913"/>
    <n v="77752"/>
    <n v="326665"/>
    <m/>
    <n v="326665"/>
    <n v="67492"/>
    <m/>
    <n v="394157"/>
    <x v="1"/>
  </r>
  <r>
    <x v="419"/>
    <s v="Ed Greene"/>
    <x v="0"/>
    <d v="2006-10-01T00:00:00"/>
    <n v="22314"/>
    <x v="0"/>
    <x v="2"/>
    <x v="2"/>
    <x v="0"/>
    <x v="0"/>
    <n v="0.15336736537446463"/>
    <n v="1.1746834197432917E-3"/>
    <n v="1.1746834197432917E-3"/>
    <x v="0"/>
    <x v="1"/>
    <n v="12151126"/>
    <s v="Ed Greene"/>
    <x v="0"/>
    <x v="0"/>
    <s v="CEO"/>
    <n v="325576"/>
    <m/>
    <n v="325576"/>
    <m/>
    <n v="325576"/>
    <n v="11251"/>
    <n v="16364"/>
    <n v="353191"/>
    <x v="0"/>
  </r>
  <r>
    <x v="420"/>
    <s v="Janis Jones"/>
    <x v="1"/>
    <m/>
    <n v="20036"/>
    <x v="3"/>
    <x v="9"/>
    <x v="11"/>
    <x v="0"/>
    <x v="1"/>
    <n v="0.15858368226350664"/>
    <n v="0.22748975525395693"/>
    <n v="0.22081204947606081"/>
    <x v="0"/>
    <x v="7"/>
    <n v="21851502"/>
    <s v="Veronique Spruill"/>
    <x v="1"/>
    <x v="1"/>
    <s v="President &amp; CEO"/>
    <n v="285000"/>
    <n v="41500"/>
    <n v="326500"/>
    <n v="-990"/>
    <n v="325510"/>
    <n v="17100"/>
    <n v="19525"/>
    <n v="362135"/>
    <x v="0"/>
  </r>
  <r>
    <x v="421"/>
    <s v="Jamie Williams"/>
    <x v="1"/>
    <d v="2012-03-05T00:00:00"/>
    <n v="20036"/>
    <x v="3"/>
    <x v="9"/>
    <x v="11"/>
    <x v="0"/>
    <x v="0"/>
    <n v="3.0228779494675298E-2"/>
    <n v="3.0228779494675298E-2"/>
    <n v="3.7375317004218193E-2"/>
    <x v="0"/>
    <x v="6"/>
    <n v="24862909"/>
    <s v="William H. Meadows"/>
    <x v="0"/>
    <x v="1"/>
    <s v="President"/>
    <n v="315761"/>
    <m/>
    <n v="315761"/>
    <n v="8619"/>
    <n v="324380"/>
    <n v="19305"/>
    <n v="77979"/>
    <n v="421664"/>
    <x v="0"/>
  </r>
  <r>
    <x v="422"/>
    <s v="Phil Sharp"/>
    <x v="0"/>
    <d v="2005-09-01T00:00:00"/>
    <n v="20036"/>
    <x v="4"/>
    <x v="14"/>
    <x v="17"/>
    <x v="0"/>
    <x v="1"/>
    <n v="-5.8302078698112006E-2"/>
    <n v="-4.9520757379748322E-2"/>
    <n v="-4.9520757379748322E-2"/>
    <x v="0"/>
    <x v="6"/>
    <n v="11850016"/>
    <s v="Phil Sharp"/>
    <x v="0"/>
    <x v="0"/>
    <s v="President"/>
    <n v="296277"/>
    <n v="27000"/>
    <n v="323277"/>
    <m/>
    <n v="323277"/>
    <n v="36750"/>
    <n v="9051"/>
    <n v="369078"/>
    <x v="0"/>
  </r>
  <r>
    <x v="423"/>
    <s v="Mark Leasure"/>
    <x v="0"/>
    <d v="1998-04-23T00:00:00"/>
    <n v="22209"/>
    <x v="1"/>
    <x v="2"/>
    <x v="2"/>
    <x v="0"/>
    <x v="0"/>
    <n v="4.4562074204773809E-2"/>
    <n v="4.4562074204773809E-2"/>
    <n v="5.0768945710579952E-2"/>
    <x v="0"/>
    <x v="1"/>
    <n v="16715843"/>
    <s v="Mark A. Leasure"/>
    <x v="0"/>
    <x v="0"/>
    <s v="Chief Executive Officer"/>
    <n v="319683"/>
    <m/>
    <n v="319683"/>
    <n v="3564"/>
    <n v="323247"/>
    <n v="42741"/>
    <n v="19440"/>
    <n v="385428"/>
    <x v="0"/>
  </r>
  <r>
    <x v="424"/>
    <s v="James Boland"/>
    <x v="0"/>
    <d v="2010-02-22T00:00:00"/>
    <n v="20004"/>
    <x v="2"/>
    <x v="8"/>
    <x v="10"/>
    <x v="0"/>
    <x v="0"/>
    <n v="3.6653586039909827E-2"/>
    <n v="3.6653586039909827E-2"/>
    <n v="2.0367834642792466E-2"/>
    <x v="0"/>
    <x v="1"/>
    <n v="35726031"/>
    <s v="James Boland"/>
    <x v="0"/>
    <x v="0"/>
    <s v="President"/>
    <n v="310400"/>
    <m/>
    <n v="310400"/>
    <n v="10772"/>
    <n v="321172"/>
    <n v="77175"/>
    <n v="29884"/>
    <n v="428231"/>
    <x v="0"/>
  </r>
  <r>
    <x v="425"/>
    <s v="Rick Tolman"/>
    <x v="0"/>
    <d v="2000-09-01T00:00:00"/>
    <n v="63005"/>
    <x v="0"/>
    <x v="12"/>
    <x v="20"/>
    <x v="0"/>
    <x v="0"/>
    <n v="-5.3807039317516354E-2"/>
    <n v="-3.2946343579424275E-2"/>
    <n v="-3.2946343579424275E-2"/>
    <x v="0"/>
    <x v="6"/>
    <n v="16267529"/>
    <s v="Rick Tolman"/>
    <x v="0"/>
    <x v="0"/>
    <s v="CEO"/>
    <n v="314102"/>
    <n v="6925"/>
    <n v="321027"/>
    <m/>
    <n v="321027"/>
    <n v="24500"/>
    <n v="13037"/>
    <n v="358564"/>
    <x v="0"/>
  </r>
  <r>
    <x v="426"/>
    <s v="Anne-Marie Slaughter"/>
    <x v="1"/>
    <d v="2013-09-01T00:00:00"/>
    <n v="20009"/>
    <x v="4"/>
    <x v="14"/>
    <x v="17"/>
    <x v="0"/>
    <x v="0"/>
    <n v="-3.1386740025478646E-4"/>
    <n v="-2.649502049467762E-4"/>
    <n v="-2.649502049467762E-4"/>
    <x v="0"/>
    <x v="1"/>
    <n v="22258222"/>
    <s v="Steve Coll"/>
    <x v="0"/>
    <x v="1"/>
    <s v="President"/>
    <n v="270730"/>
    <n v="50000"/>
    <n v="320730"/>
    <m/>
    <n v="320730"/>
    <n v="30000"/>
    <n v="13187"/>
    <n v="363917"/>
    <x v="0"/>
  </r>
  <r>
    <x v="427"/>
    <s v="Joe Moore"/>
    <x v="0"/>
    <d v="2006-07-01T00:00:00"/>
    <n v="2210"/>
    <x v="0"/>
    <x v="10"/>
    <x v="7"/>
    <x v="4"/>
    <x v="0"/>
    <n v="2.1609472752215919E-2"/>
    <n v="3.782549612923522E-2"/>
    <n v="3.782549612923522E-2"/>
    <x v="0"/>
    <x v="7"/>
    <n v="13268079"/>
    <s v="Joe Moore"/>
    <x v="0"/>
    <x v="0"/>
    <s v="President &amp; CEO"/>
    <n v="315000"/>
    <n v="5000"/>
    <n v="320000"/>
    <m/>
    <n v="320000"/>
    <m/>
    <n v="27330"/>
    <n v="347330"/>
    <x v="0"/>
  </r>
  <r>
    <x v="428"/>
    <s v="William P. Robinson"/>
    <x v="0"/>
    <d v="2013-10-22T00:00:00"/>
    <n v="20002"/>
    <x v="0"/>
    <x v="13"/>
    <x v="16"/>
    <x v="0"/>
    <x v="0"/>
    <n v="3.5444972261900805E-2"/>
    <n v="3.5444972261900805E-2"/>
    <n v="6.2286150881971897E-2"/>
    <x v="0"/>
    <x v="7"/>
    <n v="12671512"/>
    <s v="Paul R. Corts"/>
    <x v="0"/>
    <x v="1"/>
    <s v="President"/>
    <n v="311700"/>
    <m/>
    <n v="311700"/>
    <n v="8080"/>
    <n v="319780"/>
    <n v="20767"/>
    <n v="14200"/>
    <n v="354747"/>
    <x v="0"/>
  </r>
  <r>
    <x v="429"/>
    <s v="Harold Wimmer"/>
    <x v="0"/>
    <d v="2013-02-01T00:00:00"/>
    <n v="20004"/>
    <x v="3"/>
    <x v="9"/>
    <x v="11"/>
    <x v="0"/>
    <x v="0"/>
    <n v="-2.8200612893320216E-5"/>
    <n v="-0.12360288019508874"/>
    <n v="-0.12360288019508874"/>
    <x v="0"/>
    <x v="7"/>
    <n v="49656784"/>
    <s v="Charles D. Connor"/>
    <x v="0"/>
    <x v="1"/>
    <s v="President &amp; CEO"/>
    <n v="319133"/>
    <m/>
    <n v="319133"/>
    <m/>
    <n v="319133"/>
    <n v="54457"/>
    <n v="12906"/>
    <n v="386496"/>
    <x v="0"/>
  </r>
  <r>
    <x v="430"/>
    <s v="Dan E. Davidson"/>
    <x v="0"/>
    <m/>
    <n v="20036"/>
    <x v="3"/>
    <x v="9"/>
    <x v="11"/>
    <x v="0"/>
    <x v="0"/>
    <n v="1.1045196814263709E-2"/>
    <n v="4.3820261545016552E-2"/>
    <n v="4.3820261545016552E-2"/>
    <x v="0"/>
    <x v="7"/>
    <n v="77510380"/>
    <s v="Dan E. Davidson"/>
    <x v="0"/>
    <x v="0"/>
    <s v="President"/>
    <n v="308480"/>
    <n v="10000"/>
    <n v="318480"/>
    <m/>
    <n v="318480"/>
    <n v="17150"/>
    <m/>
    <n v="335630"/>
    <x v="0"/>
  </r>
  <r>
    <x v="431"/>
    <s v="James P. Smith"/>
    <x v="0"/>
    <m/>
    <n v="20005"/>
    <x v="3"/>
    <x v="9"/>
    <x v="11"/>
    <x v="0"/>
    <x v="0"/>
    <n v="-3.2467405156357222E-3"/>
    <n v="-3.2467405156357222E-3"/>
    <n v="0.15587736407585384"/>
    <x v="0"/>
    <x v="6"/>
    <n v="15473318"/>
    <s v="James Smith"/>
    <x v="0"/>
    <x v="0"/>
    <s v="Executive Director"/>
    <n v="254197"/>
    <m/>
    <n v="254197"/>
    <n v="64038"/>
    <n v="318235"/>
    <n v="8654"/>
    <n v="14878"/>
    <n v="341767"/>
    <x v="0"/>
  </r>
  <r>
    <x v="432"/>
    <s v="William B. Rogers"/>
    <x v="0"/>
    <d v="1997-11-06T00:00:00"/>
    <n v="94105"/>
    <x v="3"/>
    <x v="9"/>
    <x v="11"/>
    <x v="0"/>
    <x v="0"/>
    <n v="5.1145224815627395E-2"/>
    <n v="5.1145224815627395E-2"/>
    <n v="5.1145224815627395E-2"/>
    <x v="0"/>
    <x v="0"/>
    <n v="130680540"/>
    <s v="William B. Rogers"/>
    <x v="0"/>
    <x v="0"/>
    <s v="President"/>
    <n v="318127"/>
    <m/>
    <n v="318127"/>
    <m/>
    <n v="318127"/>
    <n v="9646"/>
    <n v="25381"/>
    <n v="353154"/>
    <x v="0"/>
  </r>
  <r>
    <x v="433"/>
    <s v="Georges C. Benjamin"/>
    <x v="0"/>
    <d v="2002-11-28T00:00:00"/>
    <n v="20001"/>
    <x v="0"/>
    <x v="2"/>
    <x v="2"/>
    <x v="0"/>
    <x v="0"/>
    <n v="0.12372768386686198"/>
    <n v="0.17007519986142439"/>
    <n v="0.17636430282542773"/>
    <x v="0"/>
    <x v="5"/>
    <n v="17873113"/>
    <s v="Georges C. Benjamin"/>
    <x v="0"/>
    <x v="0"/>
    <s v="Executive Director"/>
    <n v="298416"/>
    <n v="12308"/>
    <n v="310724"/>
    <n v="6992"/>
    <n v="317716"/>
    <n v="20000"/>
    <n v="21206"/>
    <n v="358922"/>
    <x v="0"/>
  </r>
  <r>
    <x v="434"/>
    <s v="Marlene M. Johnson"/>
    <x v="1"/>
    <d v="1998-01-01T00:00:00"/>
    <n v="20005"/>
    <x v="1"/>
    <x v="13"/>
    <x v="16"/>
    <x v="0"/>
    <x v="0"/>
    <n v="5.9193381440725869E-2"/>
    <n v="5.9193381440725869E-2"/>
    <n v="4.343742894708226E-2"/>
    <x v="0"/>
    <x v="1"/>
    <n v="17369390"/>
    <s v="Marlene M. Johnson"/>
    <x v="1"/>
    <x v="0"/>
    <s v="Executive Director &amp; CEO"/>
    <n v="288573"/>
    <m/>
    <n v="288573"/>
    <n v="28080"/>
    <n v="316653"/>
    <m/>
    <m/>
    <n v="316653"/>
    <x v="0"/>
  </r>
  <r>
    <x v="435"/>
    <s v="Susan C. Keating"/>
    <x v="1"/>
    <d v="2004-03-05T00:00:00"/>
    <n v="20910"/>
    <x v="3"/>
    <x v="9"/>
    <x v="11"/>
    <x v="0"/>
    <x v="1"/>
    <n v="-5.3544346764574903E-2"/>
    <n v="-5.3544346764574903E-2"/>
    <n v="-5.1792744678095172E-2"/>
    <x v="0"/>
    <x v="1"/>
    <n v="11690515"/>
    <s v="Susan C. Keating"/>
    <x v="1"/>
    <x v="0"/>
    <s v="President and Chief Executive Officer"/>
    <n v="303923"/>
    <m/>
    <n v="303923"/>
    <n v="10860"/>
    <n v="314783"/>
    <n v="2769"/>
    <n v="19045"/>
    <n v="336597"/>
    <x v="0"/>
  </r>
  <r>
    <x v="436"/>
    <s v="Patricia de Stacy Harrison"/>
    <x v="1"/>
    <d v="2005-06-23T00:00:00"/>
    <n v="20004"/>
    <x v="3"/>
    <x v="9"/>
    <x v="11"/>
    <x v="0"/>
    <x v="0"/>
    <n v="2.3572537738971058E-3"/>
    <n v="0.12691070483325867"/>
    <n v="0.10989231843279951"/>
    <x v="0"/>
    <x v="6"/>
    <n v="473225376"/>
    <s v="Patricia de Stacy Harrison"/>
    <x v="1"/>
    <x v="0"/>
    <s v="President/CEO"/>
    <n v="196878"/>
    <n v="79880"/>
    <n v="276758"/>
    <n v="38023"/>
    <n v="314781"/>
    <n v="49000"/>
    <n v="28145"/>
    <n v="391926"/>
    <x v="0"/>
  </r>
  <r>
    <x v="437"/>
    <s v="Cliff Johnson"/>
    <x v="0"/>
    <d v="2010-09-01T00:00:00"/>
    <n v="22209"/>
    <x v="0"/>
    <x v="3"/>
    <x v="3"/>
    <x v="0"/>
    <x v="0"/>
    <n v="0.03"/>
    <n v="0.18690548510151797"/>
    <n v="0.18268840329057193"/>
    <x v="0"/>
    <x v="1"/>
    <n v="12827614"/>
    <s v="Cliff Johnson"/>
    <x v="0"/>
    <x v="0"/>
    <s v="President"/>
    <n v="254616"/>
    <n v="59946"/>
    <n v="314562"/>
    <m/>
    <n v="314562"/>
    <n v="17000"/>
    <n v="19166"/>
    <n v="350728"/>
    <x v="0"/>
  </r>
  <r>
    <x v="438"/>
    <s v="Paul E. Jarris"/>
    <x v="0"/>
    <d v="2006-06-19T00:00:00"/>
    <n v="20005"/>
    <x v="1"/>
    <x v="2"/>
    <x v="2"/>
    <x v="0"/>
    <x v="1"/>
    <n v="0"/>
    <n v="0"/>
    <n v="0"/>
    <x v="0"/>
    <x v="6"/>
    <n v="18114141"/>
    <s v="Paul Jarris"/>
    <x v="0"/>
    <x v="0"/>
    <s v="Executive Director"/>
    <n v="268466"/>
    <n v="45900"/>
    <n v="314366"/>
    <m/>
    <n v="314366"/>
    <n v="36938"/>
    <n v="22154"/>
    <n v="373458"/>
    <x v="0"/>
  </r>
  <r>
    <x v="439"/>
    <s v="Patrick J. Bergin"/>
    <x v="0"/>
    <d v="2002-01-01T00:00:00"/>
    <n v="20036"/>
    <x v="3"/>
    <x v="9"/>
    <x v="11"/>
    <x v="0"/>
    <x v="0"/>
    <n v="3.2296527587153444E-3"/>
    <n v="0.3463534518254186"/>
    <n v="0.3463534518254186"/>
    <x v="0"/>
    <x v="7"/>
    <n v="19711708"/>
    <s v="Patrick Bergin"/>
    <x v="0"/>
    <x v="0"/>
    <s v="Chief Executive Officer"/>
    <n v="233905"/>
    <n v="80000"/>
    <n v="313905"/>
    <m/>
    <n v="313905"/>
    <n v="23391"/>
    <n v="4651"/>
    <n v="341947"/>
    <x v="0"/>
  </r>
  <r>
    <x v="440"/>
    <s v="Kathy Apple"/>
    <x v="1"/>
    <d v="2001-06-01T00:00:00"/>
    <n v="60601"/>
    <x v="1"/>
    <x v="2"/>
    <x v="2"/>
    <x v="0"/>
    <x v="0"/>
    <n v="0.16125927351882838"/>
    <n v="0.16125927351882838"/>
    <n v="0.16125927351882838"/>
    <x v="0"/>
    <x v="6"/>
    <n v="69427130"/>
    <s v="Kathy Apple"/>
    <x v="1"/>
    <x v="0"/>
    <s v="CEO"/>
    <n v="313684"/>
    <m/>
    <n v="313684"/>
    <m/>
    <n v="313684"/>
    <n v="35214"/>
    <n v="15759"/>
    <n v="364657"/>
    <x v="0"/>
  </r>
  <r>
    <x v="441"/>
    <s v="Harold A. Schaitberger"/>
    <x v="0"/>
    <d v="2000-01-01T00:00:00"/>
    <n v="20006"/>
    <x v="2"/>
    <x v="8"/>
    <x v="10"/>
    <x v="0"/>
    <x v="1"/>
    <n v="2.5014607069821795E-3"/>
    <n v="2.5014607069821795E-3"/>
    <n v="5.0446777688037637E-3"/>
    <x v="0"/>
    <x v="6"/>
    <n v="51000247"/>
    <s v="Harold Schaitberger"/>
    <x v="0"/>
    <x v="0"/>
    <s v="General President"/>
    <n v="274525"/>
    <m/>
    <n v="274525"/>
    <n v="39061"/>
    <n v="313586"/>
    <n v="220661"/>
    <n v="16082"/>
    <n v="550329"/>
    <x v="0"/>
  </r>
  <r>
    <x v="442"/>
    <s v="Kate Kirby"/>
    <x v="1"/>
    <d v="2009-07-27T00:00:00"/>
    <n v="20740"/>
    <x v="0"/>
    <x v="13"/>
    <x v="16"/>
    <x v="0"/>
    <x v="0"/>
    <n v="2.4363193812854553E-2"/>
    <n v="2.4363193812854553E-2"/>
    <n v="2.4363193812854553E-2"/>
    <x v="0"/>
    <x v="1"/>
    <n v="50735200"/>
    <s v="Kate P. Kirby"/>
    <x v="1"/>
    <x v="0"/>
    <s v="Chief Executive Officer"/>
    <n v="313113"/>
    <m/>
    <n v="313113"/>
    <m/>
    <n v="313113"/>
    <n v="20000"/>
    <n v="13677"/>
    <n v="346790"/>
    <x v="0"/>
  </r>
  <r>
    <x v="443"/>
    <s v="Wanda Wilson"/>
    <x v="1"/>
    <d v="2009-12-01T00:00:00"/>
    <n v="60068"/>
    <x v="1"/>
    <x v="2"/>
    <x v="2"/>
    <x v="0"/>
    <x v="0"/>
    <n v="3.3695298654577557E-2"/>
    <n v="3.3695298654577557E-2"/>
    <n v="3.3519091983545836E-2"/>
    <x v="0"/>
    <x v="2"/>
    <n v="24648526"/>
    <s v="Wanda Wilson"/>
    <x v="1"/>
    <x v="0"/>
    <s v="Executive Director"/>
    <n v="311471"/>
    <m/>
    <n v="311471"/>
    <n v="1584"/>
    <n v="313055"/>
    <n v="5001"/>
    <n v="9592"/>
    <n v="327648"/>
    <x v="0"/>
  </r>
  <r>
    <x v="444"/>
    <s v="M. Michele Hogan"/>
    <x v="1"/>
    <m/>
    <n v="20814"/>
    <x v="1"/>
    <x v="2"/>
    <x v="2"/>
    <x v="0"/>
    <x v="0"/>
    <n v="0.04"/>
    <n v="0.04"/>
    <n v="0.04"/>
    <x v="0"/>
    <x v="1"/>
    <n v="11724417"/>
    <s v="M. Michele Hogan"/>
    <x v="1"/>
    <x v="0"/>
    <s v="Executive Director"/>
    <n v="312000"/>
    <m/>
    <n v="312000"/>
    <m/>
    <n v="312000"/>
    <n v="42000"/>
    <n v="8444"/>
    <n v="362444"/>
    <x v="0"/>
  </r>
  <r>
    <x v="445"/>
    <s v="Joseph T. Hansen"/>
    <x v="0"/>
    <d v="2004-01-01T00:00:00"/>
    <n v="20006"/>
    <x v="2"/>
    <x v="8"/>
    <x v="10"/>
    <x v="0"/>
    <x v="0"/>
    <n v="1.007012161350202E-4"/>
    <n v="1.007012161350202E-4"/>
    <n v="-2.668458377186388E-2"/>
    <x v="0"/>
    <x v="1"/>
    <n v="234246172"/>
    <s v="Joseph T. Hansen"/>
    <x v="0"/>
    <x v="0"/>
    <s v="International President"/>
    <n v="297941"/>
    <m/>
    <n v="297941"/>
    <n v="12788"/>
    <n v="310729"/>
    <n v="51300"/>
    <n v="14891"/>
    <n v="376920"/>
    <x v="0"/>
  </r>
  <r>
    <x v="446"/>
    <s v="John Lisack, Jr."/>
    <x v="0"/>
    <d v="2003-09-18T00:00:00"/>
    <n v="22201"/>
    <x v="1"/>
    <x v="2"/>
    <x v="2"/>
    <x v="0"/>
    <x v="0"/>
    <n v="5.6079499807887109E-2"/>
    <n v="5.5116893817158161E-2"/>
    <n v="5.461237290845327E-2"/>
    <x v="0"/>
    <x v="5"/>
    <n v="13088841"/>
    <s v="John Lisack, Jr."/>
    <x v="0"/>
    <x v="0"/>
    <s v="Executive Director"/>
    <n v="302345"/>
    <n v="5000"/>
    <n v="307345"/>
    <n v="2691"/>
    <n v="310036"/>
    <n v="33604"/>
    <n v="6493"/>
    <n v="350133"/>
    <x v="0"/>
  </r>
  <r>
    <x v="447"/>
    <s v="Tom Sleight"/>
    <x v="0"/>
    <d v="2012-07-01T00:00:00"/>
    <n v="20001"/>
    <x v="0"/>
    <x v="12"/>
    <x v="20"/>
    <x v="0"/>
    <x v="0"/>
    <n v="5.488018475031462E-3"/>
    <n v="5.488018475031462E-3"/>
    <n v="5.488018475031462E-3"/>
    <x v="0"/>
    <x v="6"/>
    <n v="19205118"/>
    <s v="Thomas Dorr"/>
    <x v="0"/>
    <x v="1"/>
    <s v="President and CEO"/>
    <n v="310000"/>
    <m/>
    <n v="310000"/>
    <m/>
    <n v="310000"/>
    <n v="25000"/>
    <m/>
    <n v="335000"/>
    <x v="0"/>
  </r>
  <r>
    <x v="448"/>
    <s v="Peter King"/>
    <x v="0"/>
    <d v="1998-11-19T00:00:00"/>
    <n v="20005"/>
    <x v="0"/>
    <x v="13"/>
    <x v="21"/>
    <x v="0"/>
    <x v="1"/>
    <n v="-6.5104452310913899E-2"/>
    <n v="-3.1865848997025145E-2"/>
    <n v="1.3973651542626136E-4"/>
    <x v="0"/>
    <x v="7"/>
    <n v="17578944"/>
    <s v="Peter B. King"/>
    <x v="0"/>
    <x v="0"/>
    <s v="Executive Director"/>
    <n v="281268"/>
    <n v="10000"/>
    <n v="291268"/>
    <n v="16497"/>
    <n v="307765"/>
    <n v="11000"/>
    <n v="41675"/>
    <n v="360440"/>
    <x v="0"/>
  </r>
  <r>
    <x v="449"/>
    <s v="Betsy Ward"/>
    <x v="1"/>
    <d v="2007-05-01T00:00:00"/>
    <n v="22201"/>
    <x v="0"/>
    <x v="12"/>
    <x v="20"/>
    <x v="0"/>
    <x v="0"/>
    <n v="4.7772745592283679E-2"/>
    <n v="-6.4106631846776216E-2"/>
    <n v="-6.4106631846776216E-2"/>
    <x v="0"/>
    <x v="8"/>
    <n v="11156728"/>
    <s v="Betsy Ward"/>
    <x v="1"/>
    <x v="0"/>
    <s v="CEO"/>
    <n v="306769"/>
    <m/>
    <n v="306769"/>
    <m/>
    <n v="306769"/>
    <n v="36750"/>
    <n v="12795"/>
    <n v="356314"/>
    <x v="0"/>
  </r>
  <r>
    <x v="450"/>
    <s v="Keith Hall"/>
    <x v="0"/>
    <d v="2013-09-06T00:00:00"/>
    <n v="20701"/>
    <x v="0"/>
    <x v="1"/>
    <x v="1"/>
    <x v="0"/>
    <x v="0"/>
    <m/>
    <m/>
    <m/>
    <x v="0"/>
    <x v="1"/>
    <n v="16311238"/>
    <s v="Kristie Arslan"/>
    <x v="1"/>
    <x v="1"/>
    <s v="President &amp; CEO"/>
    <n v="306423"/>
    <m/>
    <n v="306423"/>
    <m/>
    <n v="306423"/>
    <n v="33094"/>
    <n v="30433"/>
    <n v="369950"/>
    <x v="0"/>
  </r>
  <r>
    <x v="451"/>
    <s v="Michael Beall"/>
    <x v="0"/>
    <d v="2012-11-16T00:00:00"/>
    <n v="20005"/>
    <x v="0"/>
    <x v="1"/>
    <x v="1"/>
    <x v="0"/>
    <x v="0"/>
    <m/>
    <m/>
    <m/>
    <x v="0"/>
    <x v="1"/>
    <n v="33358233"/>
    <s v="Paul Hazen"/>
    <x v="0"/>
    <x v="1"/>
    <s v="President &amp; CEO"/>
    <n v="71057"/>
    <m/>
    <n v="71057"/>
    <n v="233896"/>
    <n v="304953"/>
    <n v="1495"/>
    <n v="347"/>
    <n v="306795"/>
    <x v="1"/>
  </r>
  <r>
    <x v="452"/>
    <s v="Martha Abbott"/>
    <x v="2"/>
    <d v="2011-10-17T00:00:00"/>
    <n v="22314"/>
    <x v="1"/>
    <x v="13"/>
    <x v="16"/>
    <x v="0"/>
    <x v="0"/>
    <m/>
    <m/>
    <m/>
    <x v="1"/>
    <x v="7"/>
    <n v="12633674"/>
    <s v="Bret Lovejoy"/>
    <x v="0"/>
    <x v="1"/>
    <m/>
    <m/>
    <m/>
    <n v="0"/>
    <n v="304638"/>
    <n v="304638"/>
    <m/>
    <m/>
    <n v="304638"/>
    <x v="1"/>
  </r>
  <r>
    <x v="453"/>
    <s v="Ethan J. Schreier "/>
    <x v="0"/>
    <d v="2004-10-21T00:00:00"/>
    <n v="20036"/>
    <x v="3"/>
    <x v="9"/>
    <x v="11"/>
    <x v="0"/>
    <x v="0"/>
    <n v="1.5383942274036779E-2"/>
    <n v="1.5383942274036779E-2"/>
    <n v="1.5273932110661692E-2"/>
    <x v="0"/>
    <x v="6"/>
    <n v="122514067"/>
    <s v="Ethan Schreier"/>
    <x v="0"/>
    <x v="0"/>
    <s v="President"/>
    <n v="301699"/>
    <m/>
    <n v="301699"/>
    <n v="2273"/>
    <n v="303972"/>
    <n v="63000"/>
    <n v="22008"/>
    <n v="388980"/>
    <x v="0"/>
  </r>
  <r>
    <x v="454"/>
    <s v="Barbara Tulipane"/>
    <x v="1"/>
    <d v="2008-07-21T00:00:00"/>
    <n v="20148"/>
    <x v="1"/>
    <x v="12"/>
    <x v="23"/>
    <x v="1"/>
    <x v="0"/>
    <n v="5.2011002170190328E-2"/>
    <n v="3.2880887126767989E-2"/>
    <n v="9.247379070661764E-2"/>
    <x v="0"/>
    <x v="7"/>
    <n v="14605614"/>
    <s v="Barbara Tulipane"/>
    <x v="1"/>
    <x v="0"/>
    <s v="President &amp; CEO"/>
    <n v="257405"/>
    <n v="28640"/>
    <n v="286045"/>
    <n v="17926"/>
    <n v="303971"/>
    <n v="13200"/>
    <n v="19427"/>
    <n v="336598"/>
    <x v="0"/>
  </r>
  <r>
    <x v="455"/>
    <s v="Tom Skiba"/>
    <x v="0"/>
    <d v="2002-04-22T00:00:00"/>
    <n v="22314"/>
    <x v="0"/>
    <x v="11"/>
    <x v="19"/>
    <x v="0"/>
    <x v="1"/>
    <n v="0.29354065247402455"/>
    <n v="0.15106624932016385"/>
    <n v="0.11159225469023168"/>
    <x v="0"/>
    <x v="7"/>
    <n v="11178477"/>
    <s v="Tom Skiba"/>
    <x v="0"/>
    <x v="0"/>
    <s v="Chief Executive Officer"/>
    <n v="302651"/>
    <m/>
    <n v="302651"/>
    <m/>
    <n v="302651"/>
    <n v="22000"/>
    <n v="1460"/>
    <n v="326111"/>
    <x v="0"/>
  </r>
  <r>
    <x v="456"/>
    <s v="Michael Goodwin"/>
    <x v="0"/>
    <d v="1994-01-01T00:00:00"/>
    <n v="20036"/>
    <x v="2"/>
    <x v="8"/>
    <x v="10"/>
    <x v="0"/>
    <x v="0"/>
    <n v="7.4903507958363952E-2"/>
    <n v="7.4903507958363952E-2"/>
    <n v="4.8031107184841507E-2"/>
    <x v="0"/>
    <x v="9"/>
    <n v="15522495"/>
    <s v="Michael Goodwin"/>
    <x v="0"/>
    <x v="0"/>
    <s v="President"/>
    <n v="301332"/>
    <m/>
    <n v="301332"/>
    <m/>
    <n v="301332"/>
    <n v="72802"/>
    <n v="24632"/>
    <n v="398766"/>
    <x v="0"/>
  </r>
  <r>
    <x v="457"/>
    <s v="John Courson"/>
    <x v="0"/>
    <d v="2012-01-01T00:00:00"/>
    <n v="20005"/>
    <x v="0"/>
    <x v="11"/>
    <x v="14"/>
    <x v="0"/>
    <x v="0"/>
    <n v="-1.5502909665864076E-2"/>
    <n v="-1.5502909665864076E-2"/>
    <n v="-2.3358433832956934E-2"/>
    <x v="0"/>
    <x v="1"/>
    <n v="27342460"/>
    <s v="John Courson"/>
    <x v="0"/>
    <x v="0"/>
    <s v="President"/>
    <n v="300120"/>
    <m/>
    <n v="300120"/>
    <m/>
    <n v="300120"/>
    <n v="6350"/>
    <n v="3196"/>
    <n v="309666"/>
    <x v="0"/>
  </r>
  <r>
    <x v="458"/>
    <s v="Mark D. Lange"/>
    <x v="0"/>
    <d v="2003-02-18T00:00:00"/>
    <n v="38016"/>
    <x v="0"/>
    <x v="12"/>
    <x v="20"/>
    <x v="0"/>
    <x v="0"/>
    <n v="3.4727352794529223E-2"/>
    <n v="3.2820083097657202E-2"/>
    <n v="3.4221056513512302E-2"/>
    <x v="0"/>
    <x v="1"/>
    <n v="12371558"/>
    <s v="Mark D. Lange"/>
    <x v="0"/>
    <x v="0"/>
    <s v="President"/>
    <n v="284311"/>
    <n v="11499"/>
    <n v="295810"/>
    <n v="4262"/>
    <n v="300072"/>
    <n v="52535"/>
    <n v="26775"/>
    <n v="379382"/>
    <x v="0"/>
  </r>
  <r>
    <x v="459"/>
    <s v="Chris Minnich"/>
    <x v="0"/>
    <d v="2013-01-15T00:00:00"/>
    <n v="20001"/>
    <x v="1"/>
    <x v="13"/>
    <x v="16"/>
    <x v="0"/>
    <x v="0"/>
    <n v="8.4571039310677179E-2"/>
    <n v="8.4571039310677179E-2"/>
    <n v="8.4571039310677179E-2"/>
    <x v="0"/>
    <x v="7"/>
    <n v="26223762"/>
    <s v="H. Gene Wilhoit"/>
    <x v="0"/>
    <x v="1"/>
    <s v="Executive Director"/>
    <n v="299321"/>
    <m/>
    <n v="299321"/>
    <m/>
    <n v="299321"/>
    <n v="29932"/>
    <n v="20362"/>
    <n v="349615"/>
    <x v="0"/>
  </r>
  <r>
    <x v="460"/>
    <s v="Jane H. Gilbert"/>
    <x v="1"/>
    <d v="2009-03-23T00:00:00"/>
    <n v="91301"/>
    <x v="3"/>
    <x v="9"/>
    <x v="11"/>
    <x v="0"/>
    <x v="1"/>
    <n v="0.11801074055688433"/>
    <n v="0.11801074055688433"/>
    <n v="0.11801074055688433"/>
    <x v="0"/>
    <x v="13"/>
    <n v="19690252"/>
    <s v="Jane H. Gilbert"/>
    <x v="1"/>
    <x v="0"/>
    <s v="President &amp; CEO"/>
    <n v="297288"/>
    <m/>
    <n v="297288"/>
    <m/>
    <n v="297288"/>
    <n v="13188"/>
    <n v="9479"/>
    <n v="319955"/>
    <x v="0"/>
  </r>
  <r>
    <x v="461"/>
    <s v="John Previsich"/>
    <x v="0"/>
    <d v="2013-10-01T00:00:00"/>
    <n v="44107"/>
    <x v="2"/>
    <x v="8"/>
    <x v="10"/>
    <x v="0"/>
    <x v="0"/>
    <m/>
    <m/>
    <m/>
    <x v="3"/>
    <x v="1"/>
    <n v="84324547"/>
    <s v="Malcolm Futhey"/>
    <x v="0"/>
    <x v="2"/>
    <s v="President"/>
    <m/>
    <m/>
    <m/>
    <m/>
    <n v="296311"/>
    <m/>
    <m/>
    <n v="296311"/>
    <x v="0"/>
  </r>
  <r>
    <x v="462"/>
    <s v="Daniel Sokatch"/>
    <x v="0"/>
    <d v="2009-09-16T00:00:00"/>
    <n v="20005"/>
    <x v="3"/>
    <x v="9"/>
    <x v="11"/>
    <x v="0"/>
    <x v="0"/>
    <n v="1.1852514087559601E-3"/>
    <n v="1.1852514087559601E-3"/>
    <n v="1.1852514087559601E-3"/>
    <x v="0"/>
    <x v="1"/>
    <n v="29702523"/>
    <s v="Daniel Sokatch"/>
    <x v="0"/>
    <x v="0"/>
    <s v="CEO"/>
    <n v="295646"/>
    <m/>
    <n v="295646"/>
    <m/>
    <n v="295646"/>
    <m/>
    <n v="32345"/>
    <n v="327991"/>
    <x v="0"/>
  </r>
  <r>
    <x v="463"/>
    <s v="Charles Gray"/>
    <x v="0"/>
    <d v="1999-08-26T00:00:00"/>
    <n v="20005"/>
    <x v="1"/>
    <x v="3"/>
    <x v="3"/>
    <x v="0"/>
    <x v="0"/>
    <n v="0.17462776558862445"/>
    <n v="0.16430811415604268"/>
    <n v="0.16430811415604268"/>
    <x v="0"/>
    <x v="7"/>
    <n v="10122798"/>
    <s v="Charles D. Gray"/>
    <x v="0"/>
    <x v="0"/>
    <s v="Executive Director"/>
    <n v="280534"/>
    <n v="15000"/>
    <n v="295534"/>
    <m/>
    <n v="295534"/>
    <n v="36750"/>
    <n v="17027"/>
    <n v="349311"/>
    <x v="0"/>
  </r>
  <r>
    <x v="464"/>
    <s v="Mike Geiger"/>
    <x v="0"/>
    <d v="2012-06-30T00:00:00"/>
    <n v="20772"/>
    <x v="1"/>
    <x v="1"/>
    <x v="1"/>
    <x v="0"/>
    <x v="1"/>
    <m/>
    <m/>
    <m/>
    <x v="0"/>
    <x v="3"/>
    <n v="15672082"/>
    <s v="Barbara Reno"/>
    <x v="1"/>
    <x v="1"/>
    <s v="Executive Director"/>
    <n v="294800"/>
    <m/>
    <n v="294800"/>
    <m/>
    <n v="294800"/>
    <n v="9580"/>
    <n v="10429"/>
    <n v="314809"/>
    <x v="0"/>
  </r>
  <r>
    <x v="465"/>
    <s v="Kevin Marvel"/>
    <x v="0"/>
    <d v="2006-07-01T00:00:00"/>
    <n v="20009"/>
    <x v="1"/>
    <x v="13"/>
    <x v="16"/>
    <x v="0"/>
    <x v="1"/>
    <n v="0.28626397465170195"/>
    <n v="0.28626397465170195"/>
    <n v="0.2624730623147698"/>
    <x v="0"/>
    <x v="1"/>
    <n v="12581712"/>
    <s v="Kevin B. Marvel"/>
    <x v="0"/>
    <x v="0"/>
    <s v="Executive Director"/>
    <n v="293501"/>
    <m/>
    <n v="293501"/>
    <m/>
    <n v="293501"/>
    <n v="26400"/>
    <n v="18073"/>
    <n v="337974"/>
    <x v="0"/>
  </r>
  <r>
    <x v="466"/>
    <s v="Shenggen Fan"/>
    <x v="0"/>
    <d v="2009-12-01T00:00:00"/>
    <n v="20006"/>
    <x v="3"/>
    <x v="9"/>
    <x v="11"/>
    <x v="0"/>
    <x v="0"/>
    <n v="4.8733152866698173E-2"/>
    <n v="4.8733152866698173E-2"/>
    <n v="4.8733152866698173E-2"/>
    <x v="0"/>
    <x v="1"/>
    <n v="99444565"/>
    <s v="Shenggen Fan"/>
    <x v="0"/>
    <x v="0"/>
    <s v="Director General"/>
    <n v="292886"/>
    <m/>
    <n v="292886"/>
    <m/>
    <n v="292886"/>
    <n v="47246"/>
    <n v="13815"/>
    <n v="353947"/>
    <x v="0"/>
  </r>
  <r>
    <x v="467"/>
    <s v="Neil Schuster"/>
    <x v="0"/>
    <d v="2007-08-01T00:00:00"/>
    <n v="22203"/>
    <x v="1"/>
    <x v="13"/>
    <x v="6"/>
    <x v="0"/>
    <x v="0"/>
    <n v="9.6619588474898918E-2"/>
    <n v="9.6619588474898918E-2"/>
    <n v="9.6619588474898918E-2"/>
    <x v="0"/>
    <x v="6"/>
    <n v="36549831"/>
    <s v="Neil Schuster"/>
    <x v="0"/>
    <x v="0"/>
    <s v="President &amp; CEO"/>
    <n v="292645"/>
    <m/>
    <n v="292645"/>
    <m/>
    <n v="292645"/>
    <n v="44000"/>
    <n v="5813"/>
    <n v="342458"/>
    <x v="0"/>
  </r>
  <r>
    <x v="468"/>
    <s v="John W. Mitchell"/>
    <x v="0"/>
    <d v="2012-04-23T00:00:00"/>
    <n v="60015"/>
    <x v="0"/>
    <x v="6"/>
    <x v="8"/>
    <x v="0"/>
    <x v="0"/>
    <m/>
    <m/>
    <m/>
    <x v="0"/>
    <x v="1"/>
    <n v="15646992"/>
    <s v="John W. Mitchell"/>
    <x v="0"/>
    <x v="0"/>
    <s v="President"/>
    <n v="207692"/>
    <n v="71885"/>
    <n v="279577"/>
    <n v="12718"/>
    <n v="292295"/>
    <n v="19966"/>
    <n v="55871"/>
    <n v="368132"/>
    <x v="1"/>
  </r>
  <r>
    <x v="469"/>
    <s v="Lynn Erdman"/>
    <x v="1"/>
    <d v="2014-01-21T00:00:00"/>
    <n v="20036"/>
    <x v="1"/>
    <x v="2"/>
    <x v="2"/>
    <x v="0"/>
    <x v="0"/>
    <n v="7.5519910546250582E-2"/>
    <n v="7.5519910546250582E-2"/>
    <n v="0.1487719795579284"/>
    <x v="0"/>
    <x v="1"/>
    <n v="11584150"/>
    <s v="Karen Peddicord"/>
    <x v="1"/>
    <x v="1"/>
    <s v="Chief Executive Officer/Ex-Officio Member"/>
    <n v="273167"/>
    <m/>
    <n v="273167"/>
    <n v="18605"/>
    <n v="291772"/>
    <m/>
    <n v="14951"/>
    <n v="306723"/>
    <x v="0"/>
  </r>
  <r>
    <x v="470"/>
    <m/>
    <x v="0"/>
    <d v="2008-09-01T00:00:00"/>
    <n v="21215"/>
    <x v="3"/>
    <x v="9"/>
    <x v="11"/>
    <x v="0"/>
    <x v="0"/>
    <n v="1.8707369559188516E-2"/>
    <n v="1.8707369559188516E-2"/>
    <n v="1.8707369559188516E-2"/>
    <x v="0"/>
    <x v="1"/>
    <n v="43204225"/>
    <s v="Benjamin Jealous"/>
    <x v="0"/>
    <x v="1"/>
    <s v="President &amp; CEO"/>
    <n v="290190"/>
    <m/>
    <n v="290190"/>
    <m/>
    <n v="290190"/>
    <m/>
    <n v="30408"/>
    <n v="320598"/>
    <x v="0"/>
  </r>
  <r>
    <x v="109"/>
    <s v="Walter Lukken"/>
    <x v="2"/>
    <d v="2012-03-01T00:00:00"/>
    <n v="20006"/>
    <x v="0"/>
    <x v="4"/>
    <x v="4"/>
    <x v="0"/>
    <x v="0"/>
    <m/>
    <m/>
    <m/>
    <x v="1"/>
    <x v="1"/>
    <n v="16312338"/>
    <s v="John Damgard"/>
    <x v="0"/>
    <x v="1"/>
    <s v="Chief Executive Officer (former)"/>
    <n v="82393"/>
    <m/>
    <n v="82393"/>
    <n v="207390"/>
    <n v="289783"/>
    <n v="9000"/>
    <n v="2397"/>
    <n v="301180"/>
    <x v="1"/>
  </r>
  <r>
    <x v="27"/>
    <s v="Tim Pawlenty"/>
    <x v="0"/>
    <d v="2012-11-01T00:00:00"/>
    <n v="20004"/>
    <x v="0"/>
    <x v="4"/>
    <x v="4"/>
    <x v="0"/>
    <x v="0"/>
    <m/>
    <m/>
    <m/>
    <x v="2"/>
    <x v="1"/>
    <n v="22734111"/>
    <s v="Tim Pawlenty"/>
    <x v="0"/>
    <x v="0"/>
    <s v="President &amp; CEO"/>
    <n v="266667"/>
    <m/>
    <n v="266667"/>
    <n v="23038"/>
    <n v="289705"/>
    <m/>
    <m/>
    <n v="289705"/>
    <x v="1"/>
  </r>
  <r>
    <x v="471"/>
    <s v="Dale R. Cyr"/>
    <x v="0"/>
    <d v="1998-12-17T00:00:00"/>
    <n v="20850"/>
    <x v="1"/>
    <x v="2"/>
    <x v="2"/>
    <x v="0"/>
    <x v="0"/>
    <n v="9.0327149242982047E-2"/>
    <n v="8.464160219578036E-2"/>
    <n v="3.4398491532761574E-2"/>
    <x v="0"/>
    <x v="1"/>
    <n v="11969164"/>
    <s v="Dale Cyr"/>
    <x v="0"/>
    <x v="0"/>
    <s v="Executive Director"/>
    <n v="270991"/>
    <n v="16695"/>
    <n v="287686"/>
    <n v="1417"/>
    <n v="289103"/>
    <n v="13632"/>
    <n v="18300"/>
    <n v="321035"/>
    <x v="0"/>
  </r>
  <r>
    <x v="472"/>
    <s v="Lucinda L. Maine "/>
    <x v="1"/>
    <d v="2002-03-21T00:00:00"/>
    <n v="22314"/>
    <x v="0"/>
    <x v="13"/>
    <x v="16"/>
    <x v="0"/>
    <x v="0"/>
    <n v="0.15612378462979493"/>
    <n v="0.15612378462979493"/>
    <n v="8.5755529825722154E-2"/>
    <x v="0"/>
    <x v="5"/>
    <n v="13132633"/>
    <s v="Lucinda L. Maine "/>
    <x v="1"/>
    <x v="0"/>
    <s v="Executive Vice President"/>
    <n v="288824"/>
    <m/>
    <n v="288824"/>
    <m/>
    <n v="288824"/>
    <n v="29315"/>
    <n v="13486"/>
    <n v="331625"/>
    <x v="0"/>
  </r>
  <r>
    <x v="473"/>
    <s v="Lauren M. Schadle"/>
    <x v="1"/>
    <d v="2012-10-03T00:00:00"/>
    <n v="80246"/>
    <x v="0"/>
    <x v="4"/>
    <x v="4"/>
    <x v="0"/>
    <x v="0"/>
    <n v="0.24187750812597941"/>
    <n v="0.334878703191336"/>
    <n v="0.34303955805832104"/>
    <x v="0"/>
    <x v="10"/>
    <n v="10634742"/>
    <s v="Marvin Tuttle Jr."/>
    <x v="0"/>
    <x v="1"/>
    <s v="Executive Director &amp; CEO"/>
    <n v="267067"/>
    <n v="20000"/>
    <n v="287067"/>
    <n v="1755"/>
    <n v="288822"/>
    <n v="8226"/>
    <n v="13894"/>
    <n v="310942"/>
    <x v="0"/>
  </r>
  <r>
    <x v="334"/>
    <s v="Cyndi Zagieboylo"/>
    <x v="1"/>
    <d v="2011-10-01T00:00:00"/>
    <n v="10017"/>
    <x v="3"/>
    <x v="9"/>
    <x v="11"/>
    <x v="0"/>
    <x v="0"/>
    <m/>
    <m/>
    <m/>
    <x v="2"/>
    <x v="6"/>
    <n v="99506786"/>
    <s v="Cynthia Zagieboylo"/>
    <x v="1"/>
    <x v="0"/>
    <s v="President &amp; CEO"/>
    <n v="286430"/>
    <m/>
    <n v="286430"/>
    <m/>
    <n v="286430"/>
    <n v="7350"/>
    <n v="1030"/>
    <n v="294810"/>
    <x v="1"/>
  </r>
  <r>
    <x v="474"/>
    <s v="Richard L. Trumka"/>
    <x v="0"/>
    <d v="2009-09-16T00:00:00"/>
    <n v="20006"/>
    <x v="2"/>
    <x v="8"/>
    <x v="10"/>
    <x v="0"/>
    <x v="0"/>
    <n v="2.8591368227731864E-2"/>
    <n v="2.8591368227731864E-2"/>
    <n v="-9.5118716607166965E-3"/>
    <x v="0"/>
    <x v="7"/>
    <n v="164339352"/>
    <s v="Richard Trumka"/>
    <x v="0"/>
    <x v="0"/>
    <s v="President"/>
    <n v="280034"/>
    <m/>
    <n v="280034"/>
    <n v="6016"/>
    <n v="286050"/>
    <n v="70785"/>
    <n v="26142"/>
    <n v="382977"/>
    <x v="0"/>
  </r>
  <r>
    <x v="475"/>
    <s v="Kenneth Weinstein"/>
    <x v="0"/>
    <d v="2005-06-01T00:00:00"/>
    <n v="20005"/>
    <x v="4"/>
    <x v="14"/>
    <x v="17"/>
    <x v="0"/>
    <x v="0"/>
    <n v="0.10851940740625861"/>
    <n v="0.10851940740625861"/>
    <n v="0.10851940740625861"/>
    <x v="0"/>
    <x v="6"/>
    <n v="15073282"/>
    <s v="Kenneth Weinstein"/>
    <x v="0"/>
    <x v="0"/>
    <s v="CEO"/>
    <n v="285906"/>
    <m/>
    <n v="285906"/>
    <m/>
    <n v="285906"/>
    <n v="20000"/>
    <n v="4590"/>
    <n v="310496"/>
    <x v="0"/>
  </r>
  <r>
    <x v="476"/>
    <s v="Theodore H. Kattouf"/>
    <x v="0"/>
    <d v="2003-09-02T00:00:00"/>
    <n v="20036"/>
    <x v="3"/>
    <x v="9"/>
    <x v="11"/>
    <x v="0"/>
    <x v="0"/>
    <n v="-2.3535606525120465E-2"/>
    <n v="-2.3535606525120465E-2"/>
    <n v="-1.0337098891810344E-2"/>
    <x v="0"/>
    <x v="6"/>
    <n v="77760357"/>
    <s v="Theodore H. Kattouf"/>
    <x v="0"/>
    <x v="0"/>
    <s v="President &amp; CEO"/>
    <n v="281875"/>
    <m/>
    <n v="281875"/>
    <n v="3810"/>
    <n v="285685"/>
    <n v="18430"/>
    <n v="4542"/>
    <n v="308657"/>
    <x v="0"/>
  </r>
  <r>
    <x v="477"/>
    <s v="Mark Golden"/>
    <x v="0"/>
    <d v="2013-01-31T00:00:00"/>
    <n v="22314"/>
    <x v="1"/>
    <x v="13"/>
    <x v="9"/>
    <x v="0"/>
    <x v="0"/>
    <n v="3.8087573860128759E-2"/>
    <n v="3.770244309186481E-2"/>
    <n v="3.953575630849037E-2"/>
    <x v="0"/>
    <x v="7"/>
    <n v="10030363"/>
    <s v="Lawrence A. Jacobson"/>
    <x v="0"/>
    <x v="1"/>
    <s v="Executive Director &amp; CEO"/>
    <n v="282501"/>
    <m/>
    <n v="282501"/>
    <n v="2863"/>
    <n v="285364"/>
    <n v="14496"/>
    <n v="20019"/>
    <n v="319879"/>
    <x v="0"/>
  </r>
  <r>
    <x v="478"/>
    <s v="Andrew Watt "/>
    <x v="0"/>
    <d v="2011-03-23T00:00:00"/>
    <n v="22203"/>
    <x v="1"/>
    <x v="1"/>
    <x v="9"/>
    <x v="0"/>
    <x v="0"/>
    <m/>
    <m/>
    <m/>
    <x v="0"/>
    <x v="1"/>
    <n v="10952372"/>
    <s v="Andrew Watt "/>
    <x v="0"/>
    <x v="0"/>
    <s v="President &amp; CEO"/>
    <n v="238972"/>
    <n v="45160"/>
    <n v="284132"/>
    <n v="719"/>
    <n v="284851"/>
    <m/>
    <n v="24199"/>
    <n v="309050"/>
    <x v="0"/>
  </r>
  <r>
    <x v="479"/>
    <s v="Scott J. Becker"/>
    <x v="0"/>
    <d v="1997-01-01T00:00:00"/>
    <n v="20910"/>
    <x v="0"/>
    <x v="2"/>
    <x v="2"/>
    <x v="0"/>
    <x v="0"/>
    <n v="4.3227676278523738E-2"/>
    <n v="4.3227676278523738E-2"/>
    <n v="4.3227676278523738E-2"/>
    <x v="0"/>
    <x v="7"/>
    <n v="30843280"/>
    <s v="Scott Becker"/>
    <x v="0"/>
    <x v="0"/>
    <s v="Executive Director"/>
    <n v="284363"/>
    <m/>
    <n v="284363"/>
    <m/>
    <n v="284363"/>
    <n v="16500"/>
    <n v="57950"/>
    <n v="358813"/>
    <x v="0"/>
  </r>
  <r>
    <x v="480"/>
    <s v="Jeff Littleton"/>
    <x v="0"/>
    <d v="2004-02-05T00:00:00"/>
    <n v="39329"/>
    <x v="1"/>
    <x v="11"/>
    <x v="14"/>
    <x v="0"/>
    <x v="1"/>
    <n v="-3.0679794972438734E-2"/>
    <n v="2.5074617989347191E-2"/>
    <n v="2.4658992566092254E-2"/>
    <x v="0"/>
    <x v="7"/>
    <n v="26474930"/>
    <s v="Jeff H. Littleton"/>
    <x v="0"/>
    <x v="0"/>
    <s v="CEO/Secretary"/>
    <n v="260783"/>
    <n v="15000"/>
    <n v="275783"/>
    <n v="7194"/>
    <n v="282977"/>
    <n v="18215"/>
    <n v="9337"/>
    <n v="310529"/>
    <x v="0"/>
  </r>
  <r>
    <x v="481"/>
    <s v="Gene Karpinski"/>
    <x v="0"/>
    <d v="2006-04-01T00:00:00"/>
    <n v="20036"/>
    <x v="3"/>
    <x v="9"/>
    <x v="11"/>
    <x v="0"/>
    <x v="1"/>
    <n v="-6.1684634143091291E-2"/>
    <n v="-6.1684634143091291E-2"/>
    <n v="-6.1684634143091291E-2"/>
    <x v="0"/>
    <x v="1"/>
    <n v="37022326"/>
    <s v="Gene Karpinski"/>
    <x v="0"/>
    <x v="0"/>
    <s v="President"/>
    <n v="281656"/>
    <m/>
    <n v="281656"/>
    <m/>
    <n v="281656"/>
    <n v="7090"/>
    <n v="11448"/>
    <n v="300194"/>
    <x v="0"/>
  </r>
  <r>
    <x v="482"/>
    <s v="Felice J. Levine"/>
    <x v="1"/>
    <d v="2002-05-06T00:00:00"/>
    <n v="20036"/>
    <x v="1"/>
    <x v="13"/>
    <x v="16"/>
    <x v="0"/>
    <x v="0"/>
    <n v="3.9202733821445443E-2"/>
    <n v="3.9202733821445443E-2"/>
    <n v="3.9202733821445443E-2"/>
    <x v="0"/>
    <x v="1"/>
    <n v="10577325"/>
    <s v="Felice J. Levine"/>
    <x v="1"/>
    <x v="0"/>
    <s v="Executive Director"/>
    <n v="281599"/>
    <m/>
    <n v="281599"/>
    <m/>
    <n v="281599"/>
    <n v="28105"/>
    <n v="8774"/>
    <n v="318478"/>
    <x v="0"/>
  </r>
  <r>
    <x v="483"/>
    <s v="Carol Geary Schneider"/>
    <x v="1"/>
    <d v="1998-01-01T00:00:00"/>
    <n v="20009"/>
    <x v="0"/>
    <x v="13"/>
    <x v="16"/>
    <x v="0"/>
    <x v="0"/>
    <n v="3.7714781731311396E-2"/>
    <n v="3.7714781731311396E-2"/>
    <n v="3.7591294725193652E-2"/>
    <x v="0"/>
    <x v="7"/>
    <n v="10142498"/>
    <s v="Carol Geary Schneider"/>
    <x v="1"/>
    <x v="0"/>
    <s v="President"/>
    <n v="279743"/>
    <m/>
    <n v="279743"/>
    <n v="1548"/>
    <n v="281291"/>
    <n v="101501"/>
    <n v="6725"/>
    <n v="389517"/>
    <x v="0"/>
  </r>
  <r>
    <x v="484"/>
    <s v="Paul Grace"/>
    <x v="0"/>
    <d v="2001-09-06T00:00:00"/>
    <n v="20877"/>
    <x v="1"/>
    <x v="2"/>
    <x v="2"/>
    <x v="0"/>
    <x v="1"/>
    <n v="-0.16264232547581214"/>
    <n v="-0.16264232547581214"/>
    <n v="-0.16264232547581214"/>
    <x v="0"/>
    <x v="1"/>
    <n v="12550635"/>
    <s v="Paul Grace"/>
    <x v="0"/>
    <x v="0"/>
    <s v="President/CEO"/>
    <n v="280344"/>
    <m/>
    <n v="280344"/>
    <m/>
    <n v="280344"/>
    <m/>
    <m/>
    <n v="280344"/>
    <x v="0"/>
  </r>
  <r>
    <x v="485"/>
    <s v="Jamie Rappaport Clark "/>
    <x v="1"/>
    <d v="2011-10-01T00:00:00"/>
    <n v="20036"/>
    <x v="3"/>
    <x v="9"/>
    <x v="11"/>
    <x v="0"/>
    <x v="0"/>
    <m/>
    <m/>
    <m/>
    <x v="2"/>
    <x v="6"/>
    <n v="24838978"/>
    <s v="Jamie Rappaport Clark"/>
    <x v="1"/>
    <x v="0"/>
    <s v="President"/>
    <n v="275888"/>
    <m/>
    <n v="275888"/>
    <m/>
    <n v="275888"/>
    <n v="18089"/>
    <n v="36111"/>
    <n v="330088"/>
    <x v="1"/>
  </r>
  <r>
    <x v="486"/>
    <s v="Patricia Blake"/>
    <x v="1"/>
    <d v="2002-01-01T00:00:00"/>
    <n v="60515"/>
    <x v="1"/>
    <x v="2"/>
    <x v="2"/>
    <x v="0"/>
    <x v="0"/>
    <n v="4.7789739484385391E-2"/>
    <n v="9.7702316800688235E-2"/>
    <n v="9.7702316800688235E-2"/>
    <x v="0"/>
    <x v="1"/>
    <n v="15575542"/>
    <s v="Patricia Blake"/>
    <x v="1"/>
    <x v="0"/>
    <s v="Executive Director"/>
    <n v="263078"/>
    <n v="12532"/>
    <n v="275610"/>
    <m/>
    <n v="275610"/>
    <n v="17500"/>
    <n v="21897"/>
    <n v="315007"/>
    <x v="0"/>
  </r>
  <r>
    <x v="487"/>
    <s v="Russell Salzman"/>
    <x v="0"/>
    <d v="2004-10-11T00:00:00"/>
    <n v="60611"/>
    <x v="1"/>
    <x v="11"/>
    <x v="19"/>
    <x v="0"/>
    <x v="0"/>
    <n v="-1.5655053868332342E-2"/>
    <n v="-1.5300413611648333E-2"/>
    <n v="-1.5300413611648333E-2"/>
    <x v="0"/>
    <x v="1"/>
    <n v="11431963"/>
    <s v="Russell C. Salzman"/>
    <x v="0"/>
    <x v="0"/>
    <s v="Executive Vice President"/>
    <n v="250251"/>
    <n v="25200"/>
    <n v="275451"/>
    <m/>
    <n v="275451"/>
    <n v="25000"/>
    <n v="20722"/>
    <n v="321173"/>
    <x v="0"/>
  </r>
  <r>
    <x v="488"/>
    <s v="Tracy Hoover"/>
    <x v="1"/>
    <d v="2013-07-01T00:00:00"/>
    <n v="20005"/>
    <x v="3"/>
    <x v="9"/>
    <x v="11"/>
    <x v="0"/>
    <x v="1"/>
    <n v="-7.7977942039975434E-2"/>
    <n v="-7.7977942039975434E-2"/>
    <n v="-7.7977942039975434E-2"/>
    <x v="0"/>
    <x v="6"/>
    <n v="25471891"/>
    <s v="Michelle Nunn"/>
    <x v="1"/>
    <x v="1"/>
    <s v="CEO"/>
    <n v="274793"/>
    <m/>
    <n v="274793"/>
    <m/>
    <n v="274793"/>
    <n v="8250"/>
    <n v="16303"/>
    <n v="299346"/>
    <x v="0"/>
  </r>
  <r>
    <x v="489"/>
    <s v="Jonathan T.M. Reckford"/>
    <x v="0"/>
    <d v="2005-08-04T00:00:00"/>
    <n v="31709"/>
    <x v="3"/>
    <x v="9"/>
    <x v="11"/>
    <x v="0"/>
    <x v="0"/>
    <n v="1.8614929956434729E-2"/>
    <n v="1.8614929956434729E-2"/>
    <n v="1.8552703420457374E-2"/>
    <x v="0"/>
    <x v="5"/>
    <n v="296545105"/>
    <s v="Jonathan T.M. Reckford"/>
    <x v="0"/>
    <x v="0"/>
    <s v="CEO"/>
    <n v="273328"/>
    <m/>
    <n v="273328"/>
    <n v="900"/>
    <n v="274228"/>
    <n v="8400"/>
    <n v="18255"/>
    <n v="300883"/>
    <x v="0"/>
  </r>
  <r>
    <x v="490"/>
    <s v="Vikki N. Spruill"/>
    <x v="1"/>
    <d v="2012-07-01T00:00:00"/>
    <n v="22202"/>
    <x v="0"/>
    <x v="1"/>
    <x v="1"/>
    <x v="0"/>
    <x v="0"/>
    <m/>
    <m/>
    <m/>
    <x v="2"/>
    <x v="1"/>
    <n v="17316798"/>
    <s v="Jeffrey Clarke"/>
    <x v="0"/>
    <x v="1"/>
    <s v="President &amp; CEO"/>
    <n v="272622"/>
    <m/>
    <n v="272622"/>
    <n v="1415"/>
    <n v="274037"/>
    <m/>
    <n v="11560"/>
    <n v="285597"/>
    <x v="1"/>
  </r>
  <r>
    <x v="491"/>
    <s v="Carl H. Leonard"/>
    <x v="0"/>
    <d v="2005-06-28T00:00:00"/>
    <n v="20001"/>
    <x v="3"/>
    <x v="9"/>
    <x v="11"/>
    <x v="0"/>
    <x v="0"/>
    <n v="5.0950964398810097E-2"/>
    <n v="5.0950964398810097E-2"/>
    <n v="5.0950964398810097E-2"/>
    <x v="0"/>
    <x v="1"/>
    <n v="169008107"/>
    <s v="Carl H. Leonard"/>
    <x v="0"/>
    <x v="0"/>
    <s v="President &amp; CEO"/>
    <n v="273799"/>
    <m/>
    <n v="273799"/>
    <m/>
    <n v="273799"/>
    <n v="25000"/>
    <n v="4101"/>
    <n v="302900"/>
    <x v="0"/>
  </r>
  <r>
    <x v="492"/>
    <s v="Brett Jenks"/>
    <x v="0"/>
    <d v="2000-01-01T00:00:00"/>
    <n v="22201"/>
    <x v="3"/>
    <x v="9"/>
    <x v="11"/>
    <x v="0"/>
    <x v="0"/>
    <n v="0.11289907486420957"/>
    <n v="2.3072987978273625E-2"/>
    <n v="2.3072987978273625E-2"/>
    <x v="0"/>
    <x v="6"/>
    <n v="26508326"/>
    <s v="Brett Jenks"/>
    <x v="0"/>
    <x v="0"/>
    <s v="President &amp; CEO"/>
    <n v="246486"/>
    <n v="25500"/>
    <n v="271986"/>
    <m/>
    <n v="271986"/>
    <n v="44050"/>
    <n v="15149"/>
    <n v="331185"/>
    <x v="0"/>
  </r>
  <r>
    <x v="493"/>
    <s v="Harry Lombardo"/>
    <x v="0"/>
    <d v="2006-03-31T00:00:00"/>
    <n v="10019"/>
    <x v="2"/>
    <x v="8"/>
    <x v="10"/>
    <x v="0"/>
    <x v="1"/>
    <n v="-7.1487845543619765E-3"/>
    <n v="-7.1487845543619765E-3"/>
    <n v="-6.3938902007083824E-3"/>
    <x v="0"/>
    <x v="2"/>
    <n v="20367166"/>
    <s v="James C. Little"/>
    <x v="0"/>
    <x v="1"/>
    <s v="President"/>
    <n v="260824"/>
    <m/>
    <n v="260824"/>
    <n v="8483"/>
    <n v="269307"/>
    <m/>
    <m/>
    <n v="269307"/>
    <x v="0"/>
  </r>
  <r>
    <x v="494"/>
    <s v="Joyce E. Smith"/>
    <x v="1"/>
    <d v="1997-01-01T00:00:00"/>
    <n v="22201"/>
    <x v="1"/>
    <x v="13"/>
    <x v="16"/>
    <x v="0"/>
    <x v="1"/>
    <n v="-8.5448468325816165E-2"/>
    <n v="-6.5985438129493895E-2"/>
    <n v="-6.090587812544699E-2"/>
    <x v="0"/>
    <x v="1"/>
    <n v="13734329"/>
    <s v="Joyce Smith"/>
    <x v="1"/>
    <x v="0"/>
    <s v="Chief Executive Officer"/>
    <n v="255287"/>
    <n v="12438"/>
    <n v="267725"/>
    <n v="1456"/>
    <n v="269181"/>
    <n v="25000"/>
    <n v="9806"/>
    <n v="303987"/>
    <x v="0"/>
  </r>
  <r>
    <x v="495"/>
    <s v="Christine Wehrman"/>
    <x v="1"/>
    <d v="2000-11-16T00:00:00"/>
    <n v="61265"/>
    <x v="0"/>
    <x v="10"/>
    <x v="19"/>
    <x v="0"/>
    <x v="0"/>
    <n v="-1.5749490457661663E-2"/>
    <n v="3.6903217837069978E-2"/>
    <n v="3.6903217837069978E-2"/>
    <x v="0"/>
    <x v="5"/>
    <n v="11245449"/>
    <s v="Christine Wehrman"/>
    <x v="1"/>
    <x v="0"/>
    <s v="CEO"/>
    <n v="254976"/>
    <n v="13640"/>
    <n v="268616"/>
    <m/>
    <n v="268616"/>
    <n v="8068"/>
    <n v="9012"/>
    <n v="285696"/>
    <x v="0"/>
  </r>
  <r>
    <x v="496"/>
    <s v="Joe Jobe"/>
    <x v="0"/>
    <d v="1999-01-01T00:00:00"/>
    <n v="65110"/>
    <x v="0"/>
    <x v="3"/>
    <x v="3"/>
    <x v="0"/>
    <x v="0"/>
    <n v="5.2824056986003808E-2"/>
    <n v="4.8692448779266893E-2"/>
    <n v="4.8692448779266893E-2"/>
    <x v="0"/>
    <x v="6"/>
    <n v="16420823"/>
    <s v="Joseph Jobe"/>
    <x v="0"/>
    <x v="0"/>
    <s v="Chief Executive Officer"/>
    <n v="248158"/>
    <n v="20000"/>
    <n v="268158"/>
    <m/>
    <n v="268158"/>
    <n v="12679"/>
    <n v="7149"/>
    <n v="287986"/>
    <x v="0"/>
  </r>
  <r>
    <x v="497"/>
    <s v="R. Thomas Buffenbarger"/>
    <x v="0"/>
    <m/>
    <n v="20772"/>
    <x v="2"/>
    <x v="8"/>
    <x v="10"/>
    <x v="0"/>
    <x v="0"/>
    <m/>
    <m/>
    <m/>
    <x v="0"/>
    <x v="1"/>
    <n v="132787899"/>
    <s v="R. Thomas Buffenbarger"/>
    <x v="0"/>
    <x v="0"/>
    <s v="International President"/>
    <n v="267948"/>
    <m/>
    <n v="267948"/>
    <m/>
    <n v="267948"/>
    <n v="5078"/>
    <n v="28962"/>
    <n v="301988"/>
    <x v="0"/>
  </r>
  <r>
    <x v="498"/>
    <s v="David B. LaFrance"/>
    <x v="0"/>
    <d v="2010-05-03T00:00:00"/>
    <n v="80235"/>
    <x v="0"/>
    <x v="3"/>
    <x v="22"/>
    <x v="0"/>
    <x v="0"/>
    <n v="5.0118563189788926E-2"/>
    <n v="0.11285040963895732"/>
    <n v="0.11238510139398508"/>
    <x v="0"/>
    <x v="1"/>
    <n v="28233496"/>
    <s v="David LaFrance"/>
    <x v="0"/>
    <x v="0"/>
    <s v="Executive Director"/>
    <n v="251097"/>
    <n v="15000"/>
    <n v="266097"/>
    <n v="990"/>
    <n v="267087"/>
    <n v="22500"/>
    <n v="6741"/>
    <n v="296328"/>
    <x v="0"/>
  </r>
  <r>
    <x v="499"/>
    <s v="Bob Doucette"/>
    <x v="0"/>
    <d v="2013-08-15T00:00:00"/>
    <n v="20191"/>
    <x v="1"/>
    <x v="13"/>
    <x v="16"/>
    <x v="0"/>
    <x v="0"/>
    <n v="-3.0774924244367334E-2"/>
    <n v="-3.0774924244367334E-2"/>
    <n v="-2.4854806384130373E-2"/>
    <x v="0"/>
    <x v="10"/>
    <n v="15054494"/>
    <s v="Kichoon Yang"/>
    <x v="0"/>
    <x v="1"/>
    <s v="Executive Director"/>
    <n v="264518"/>
    <m/>
    <n v="264518"/>
    <n v="2114"/>
    <n v="266632"/>
    <n v="30250"/>
    <n v="8771"/>
    <n v="305653"/>
    <x v="0"/>
  </r>
  <r>
    <x v="500"/>
    <s v="Peter S. Unger"/>
    <x v="0"/>
    <d v="1996-04-01T00:00:00"/>
    <n v="21704"/>
    <x v="0"/>
    <x v="13"/>
    <x v="16"/>
    <x v="0"/>
    <x v="0"/>
    <n v="0.16650776564662464"/>
    <n v="0.16650776564662464"/>
    <n v="0.16650776564662464"/>
    <x v="0"/>
    <x v="1"/>
    <n v="12685819"/>
    <s v="Peter S. Unger"/>
    <x v="0"/>
    <x v="0"/>
    <s v="President"/>
    <n v="265503"/>
    <m/>
    <n v="265503"/>
    <m/>
    <n v="265503"/>
    <n v="23383"/>
    <m/>
    <n v="288886"/>
    <x v="0"/>
  </r>
  <r>
    <x v="501"/>
    <s v="Colleen M. Kelley"/>
    <x v="1"/>
    <m/>
    <n v="20006"/>
    <x v="2"/>
    <x v="8"/>
    <x v="10"/>
    <x v="0"/>
    <x v="1"/>
    <n v="0"/>
    <n v="0"/>
    <n v="0"/>
    <x v="0"/>
    <x v="6"/>
    <n v="29550346"/>
    <s v="Colleen M. Kelley"/>
    <x v="1"/>
    <x v="0"/>
    <s v="President"/>
    <n v="264731"/>
    <m/>
    <n v="264731"/>
    <m/>
    <n v="264731"/>
    <n v="93231"/>
    <m/>
    <n v="357962"/>
    <x v="0"/>
  </r>
  <r>
    <x v="502"/>
    <s v="Mary Kay Henry"/>
    <x v="1"/>
    <d v="2010-05-08T00:00:00"/>
    <n v="20036"/>
    <x v="2"/>
    <x v="8"/>
    <x v="10"/>
    <x v="0"/>
    <x v="0"/>
    <n v="0"/>
    <n v="0"/>
    <n v="3.6253937337370847E-3"/>
    <x v="0"/>
    <x v="1"/>
    <n v="307310607"/>
    <s v="Mary Kay Henry"/>
    <x v="1"/>
    <x v="0"/>
    <s v="President"/>
    <n v="251234"/>
    <n v="4831"/>
    <n v="256065"/>
    <n v="7756"/>
    <n v="263821"/>
    <n v="45471"/>
    <n v="18453"/>
    <n v="327745"/>
    <x v="0"/>
  </r>
  <r>
    <x v="503"/>
    <s v="Ford Watson Bell"/>
    <x v="0"/>
    <d v="2007-06-01T00:00:00"/>
    <n v="20005"/>
    <x v="0"/>
    <x v="13"/>
    <x v="16"/>
    <x v="0"/>
    <x v="0"/>
    <n v="-5.2778498100889302E-3"/>
    <n v="-5.2778498100889302E-3"/>
    <n v="5.293103711274158E-3"/>
    <x v="0"/>
    <x v="1"/>
    <n v="10513973"/>
    <s v="Ford Watson Bell"/>
    <x v="0"/>
    <x v="0"/>
    <s v="President"/>
    <n v="260844"/>
    <m/>
    <n v="260844"/>
    <n v="2772"/>
    <n v="263616"/>
    <n v="12500"/>
    <n v="8900"/>
    <n v="285016"/>
    <x v="0"/>
  </r>
  <r>
    <x v="504"/>
    <s v="Paul Rinaldi"/>
    <x v="0"/>
    <d v="2009-10-01T00:00:00"/>
    <n v="20591"/>
    <x v="2"/>
    <x v="8"/>
    <x v="10"/>
    <x v="0"/>
    <x v="0"/>
    <m/>
    <m/>
    <m/>
    <x v="0"/>
    <x v="1"/>
    <n v="24360139"/>
    <s v="Paul Rinaldi"/>
    <x v="0"/>
    <x v="0"/>
    <s v="President"/>
    <n v="262838"/>
    <m/>
    <n v="262838"/>
    <m/>
    <n v="262838"/>
    <n v="114708"/>
    <n v="15001"/>
    <n v="392547"/>
    <x v="0"/>
  </r>
  <r>
    <x v="505"/>
    <s v="Barbara A. Gordon"/>
    <x v="1"/>
    <d v="2004-01-01T00:00:00"/>
    <n v="20814"/>
    <x v="1"/>
    <x v="13"/>
    <x v="16"/>
    <x v="0"/>
    <x v="1"/>
    <n v="0"/>
    <n v="0"/>
    <n v="0"/>
    <x v="0"/>
    <x v="1"/>
    <n v="18709798"/>
    <s v="Barbara A. Gordon"/>
    <x v="1"/>
    <x v="0"/>
    <s v="Executive Director"/>
    <n v="262650"/>
    <m/>
    <n v="262650"/>
    <m/>
    <n v="262650"/>
    <n v="25000"/>
    <n v="4243"/>
    <n v="291893"/>
    <x v="0"/>
  </r>
  <r>
    <x v="506"/>
    <s v="Crystal L. Williams"/>
    <x v="1"/>
    <d v="2009-09-30T00:00:00"/>
    <n v="20004"/>
    <x v="1"/>
    <x v="5"/>
    <x v="18"/>
    <x v="0"/>
    <x v="0"/>
    <n v="2.0018495579726129E-2"/>
    <n v="1.124666491848041E-2"/>
    <n v="1.2388162422573986E-2"/>
    <x v="0"/>
    <x v="1"/>
    <n v="12825199"/>
    <s v="Crystal Williams"/>
    <x v="1"/>
    <x v="0"/>
    <s v="Executive Director"/>
    <n v="240451"/>
    <n v="2500"/>
    <n v="242951"/>
    <n v="18887"/>
    <n v="261838"/>
    <n v="12584"/>
    <n v="10089"/>
    <n v="284511"/>
    <x v="0"/>
  </r>
  <r>
    <x v="507"/>
    <s v="Matthew L. Myers"/>
    <x v="0"/>
    <d v="1999-12-16T00:00:00"/>
    <n v="20005"/>
    <x v="3"/>
    <x v="9"/>
    <x v="11"/>
    <x v="0"/>
    <x v="0"/>
    <m/>
    <m/>
    <m/>
    <x v="0"/>
    <x v="0"/>
    <n v="31468292"/>
    <s v="Matthew L. Myers"/>
    <x v="0"/>
    <x v="0"/>
    <s v="President"/>
    <n v="255646"/>
    <m/>
    <n v="255646"/>
    <n v="5334"/>
    <n v="260980"/>
    <n v="23999"/>
    <n v="19592"/>
    <n v="304571"/>
    <x v="0"/>
  </r>
  <r>
    <x v="508"/>
    <s v="Paul Bellantone"/>
    <x v="0"/>
    <d v="2011-07-01T00:00:00"/>
    <n v="75038"/>
    <x v="0"/>
    <x v="7"/>
    <x v="7"/>
    <x v="0"/>
    <x v="1"/>
    <m/>
    <m/>
    <m/>
    <x v="0"/>
    <x v="1"/>
    <n v="17217544"/>
    <s v="Paul Bellantone"/>
    <x v="0"/>
    <x v="0"/>
    <s v="President"/>
    <n v="259604"/>
    <m/>
    <n v="259604"/>
    <m/>
    <n v="259604"/>
    <n v="13750"/>
    <n v="7308"/>
    <n v="280662"/>
    <x v="0"/>
  </r>
  <r>
    <x v="509"/>
    <s v="Henry L. Green"/>
    <x v="0"/>
    <d v="2008-06-24T00:00:00"/>
    <n v="20005"/>
    <x v="1"/>
    <x v="11"/>
    <x v="14"/>
    <x v="0"/>
    <x v="0"/>
    <n v="0.18462732210507096"/>
    <n v="0.18462732210507096"/>
    <n v="0.18462732210507096"/>
    <x v="0"/>
    <x v="6"/>
    <n v="21127468"/>
    <s v="Henry L. Green"/>
    <x v="0"/>
    <x v="0"/>
    <s v="President"/>
    <n v="259540"/>
    <m/>
    <n v="259540"/>
    <m/>
    <n v="259540"/>
    <n v="22440"/>
    <n v="31061"/>
    <n v="313041"/>
    <x v="0"/>
  </r>
  <r>
    <x v="510"/>
    <s v="Christine Cassel"/>
    <x v="1"/>
    <d v="2013-07-01T00:00:00"/>
    <n v="20005"/>
    <x v="1"/>
    <x v="2"/>
    <x v="2"/>
    <x v="0"/>
    <x v="0"/>
    <m/>
    <m/>
    <m/>
    <x v="0"/>
    <x v="1"/>
    <n v="26293813"/>
    <s v="Janet M. Corrigan"/>
    <x v="1"/>
    <x v="1"/>
    <s v="President &amp; CEO"/>
    <n v="259307"/>
    <m/>
    <n v="259307"/>
    <m/>
    <n v="259307"/>
    <n v="11379"/>
    <n v="14664"/>
    <n v="285350"/>
    <x v="1"/>
  </r>
  <r>
    <x v="511"/>
    <s v="Eileen O’Neill"/>
    <x v="1"/>
    <d v="2014-02-03T00:00:00"/>
    <n v="22314"/>
    <x v="3"/>
    <x v="9"/>
    <x v="11"/>
    <x v="0"/>
    <x v="1"/>
    <m/>
    <m/>
    <m/>
    <x v="0"/>
    <x v="2"/>
    <n v="22125548"/>
    <s v="Jeff Eger"/>
    <x v="0"/>
    <x v="1"/>
    <s v="Executive Director"/>
    <n v="219958"/>
    <n v="39000"/>
    <n v="258958"/>
    <m/>
    <n v="258958"/>
    <n v="23370"/>
    <n v="14506"/>
    <n v="296834"/>
    <x v="0"/>
  </r>
  <r>
    <x v="512"/>
    <s v="Mark W. Light"/>
    <x v="0"/>
    <d v="2007-03-31T00:00:00"/>
    <n v="22033"/>
    <x v="1"/>
    <x v="13"/>
    <x v="21"/>
    <x v="0"/>
    <x v="0"/>
    <n v="8.8411887057793195E-2"/>
    <n v="8.8411887057793195E-2"/>
    <n v="8.8411887057793195E-2"/>
    <x v="0"/>
    <x v="1"/>
    <n v="10931269"/>
    <s v="Mark Light"/>
    <x v="0"/>
    <x v="0"/>
    <s v="CEO &amp; Executive Director"/>
    <n v="258500"/>
    <m/>
    <n v="258500"/>
    <m/>
    <n v="258500"/>
    <n v="39613"/>
    <n v="4407"/>
    <n v="302520"/>
    <x v="0"/>
  </r>
  <r>
    <x v="513"/>
    <s v="Steve Censky"/>
    <x v="0"/>
    <d v="1996-01-01T00:00:00"/>
    <n v="63141"/>
    <x v="0"/>
    <x v="12"/>
    <x v="20"/>
    <x v="0"/>
    <x v="0"/>
    <n v="3.5978174149758048E-2"/>
    <n v="3.5978174149758048E-2"/>
    <n v="3.5978174149758048E-2"/>
    <x v="0"/>
    <x v="6"/>
    <n v="24393985"/>
    <s v="Steve Censky"/>
    <x v="0"/>
    <x v="0"/>
    <s v="CEO"/>
    <n v="258403"/>
    <m/>
    <n v="258403"/>
    <m/>
    <n v="258403"/>
    <n v="7984"/>
    <n v="15978"/>
    <n v="282365"/>
    <x v="0"/>
  </r>
  <r>
    <x v="514"/>
    <s v="Albert Gray"/>
    <x v="0"/>
    <d v="2009-01-01T00:00:00"/>
    <n v="20002"/>
    <x v="1"/>
    <x v="13"/>
    <x v="16"/>
    <x v="0"/>
    <x v="0"/>
    <n v="6.6503038803179051E-2"/>
    <n v="5.8323083230832309E-2"/>
    <n v="5.8323083230832309E-2"/>
    <x v="0"/>
    <x v="7"/>
    <n v="14180902"/>
    <s v="Albert C. Gray"/>
    <x v="0"/>
    <x v="0"/>
    <s v="Executive Director &amp; CEO"/>
    <n v="228125"/>
    <n v="30000"/>
    <n v="258125"/>
    <m/>
    <n v="258125"/>
    <n v="26180"/>
    <n v="17201"/>
    <n v="301506"/>
    <x v="0"/>
  </r>
  <r>
    <x v="515"/>
    <s v="Robert M. Pestronk "/>
    <x v="0"/>
    <d v="2008-11-12T00:00:00"/>
    <n v="20036"/>
    <x v="1"/>
    <x v="13"/>
    <x v="21"/>
    <x v="0"/>
    <x v="0"/>
    <n v="2.2260553367054381E-3"/>
    <n v="2.2260553367054381E-3"/>
    <n v="2.2260553367054381E-3"/>
    <x v="0"/>
    <x v="7"/>
    <n v="27928928"/>
    <s v="Robert M. Pestronk "/>
    <x v="0"/>
    <x v="0"/>
    <s v="Executive Director"/>
    <n v="257979"/>
    <m/>
    <n v="257979"/>
    <m/>
    <n v="257979"/>
    <n v="13194"/>
    <n v="14984"/>
    <n v="286157"/>
    <x v="0"/>
  </r>
  <r>
    <x v="485"/>
    <s v="Jamie Rappaport Clark "/>
    <x v="2"/>
    <d v="2011-10-01T00:00:00"/>
    <n v="20036"/>
    <x v="3"/>
    <x v="9"/>
    <x v="11"/>
    <x v="0"/>
    <x v="0"/>
    <m/>
    <m/>
    <m/>
    <x v="1"/>
    <x v="6"/>
    <n v="24838978"/>
    <s v="Rodger O. Schlickeisen"/>
    <x v="0"/>
    <x v="1"/>
    <m/>
    <n v="257899"/>
    <m/>
    <n v="257899"/>
    <m/>
    <n v="257899"/>
    <n v="16910"/>
    <n v="33756"/>
    <n v="308565"/>
    <x v="1"/>
  </r>
  <r>
    <x v="516"/>
    <s v="Eric R. Hargis"/>
    <x v="0"/>
    <d v="2011-07-05T00:00:00"/>
    <n v="60611"/>
    <x v="3"/>
    <x v="9"/>
    <x v="11"/>
    <x v="0"/>
    <x v="0"/>
    <m/>
    <m/>
    <m/>
    <x v="0"/>
    <x v="1"/>
    <n v="11667312"/>
    <s v="Eric Hargis"/>
    <x v="0"/>
    <x v="0"/>
    <s v="Executive Director"/>
    <n v="247224"/>
    <n v="10000"/>
    <n v="257224"/>
    <m/>
    <n v="257224"/>
    <n v="12500"/>
    <n v="11050"/>
    <n v="280774"/>
    <x v="0"/>
  </r>
  <r>
    <x v="517"/>
    <s v="Kathleen Rest"/>
    <x v="1"/>
    <d v="2013-06-24T00:00:00"/>
    <n v="22389"/>
    <x v="3"/>
    <x v="9"/>
    <x v="11"/>
    <x v="0"/>
    <x v="0"/>
    <n v="6.848407027256885E-2"/>
    <n v="6.848407027256885E-2"/>
    <n v="6.848407027256885E-2"/>
    <x v="0"/>
    <x v="6"/>
    <n v="25978646"/>
    <s v="Kevin T. Knobloch"/>
    <x v="0"/>
    <x v="1"/>
    <s v="President"/>
    <n v="256293"/>
    <m/>
    <n v="256293"/>
    <m/>
    <n v="256293"/>
    <n v="20914"/>
    <n v="17134"/>
    <n v="294341"/>
    <x v="0"/>
  </r>
  <r>
    <x v="518"/>
    <s v="Neera Tanden"/>
    <x v="1"/>
    <d v="2011-10-24T00:00:00"/>
    <n v="20005"/>
    <x v="4"/>
    <x v="14"/>
    <x v="17"/>
    <x v="0"/>
    <x v="0"/>
    <m/>
    <m/>
    <m/>
    <x v="0"/>
    <x v="1"/>
    <n v="39201517"/>
    <s v="Neera Tanden"/>
    <x v="1"/>
    <x v="0"/>
    <s v="President"/>
    <n v="254739"/>
    <m/>
    <n v="254739"/>
    <m/>
    <n v="254739"/>
    <n v="22913"/>
    <n v="10019"/>
    <n v="287671"/>
    <x v="0"/>
  </r>
  <r>
    <x v="519"/>
    <s v="Andrew D. Steer"/>
    <x v="0"/>
    <d v="2012-08-01T00:00:00"/>
    <n v="20002"/>
    <x v="3"/>
    <x v="9"/>
    <x v="11"/>
    <x v="0"/>
    <x v="0"/>
    <m/>
    <m/>
    <m/>
    <x v="0"/>
    <x v="6"/>
    <n v="45502243"/>
    <s v="Jonathan Lash"/>
    <x v="0"/>
    <x v="1"/>
    <s v="President"/>
    <n v="216791"/>
    <m/>
    <n v="216791"/>
    <n v="37745"/>
    <n v="254536"/>
    <n v="11917"/>
    <n v="15095"/>
    <n v="281548"/>
    <x v="1"/>
  </r>
  <r>
    <x v="520"/>
    <s v="E. Paul Roetert"/>
    <x v="0"/>
    <d v="2010-09-01T00:00:00"/>
    <n v="20191"/>
    <x v="1"/>
    <x v="13"/>
    <x v="16"/>
    <x v="0"/>
    <x v="0"/>
    <m/>
    <m/>
    <m/>
    <x v="0"/>
    <x v="2"/>
    <n v="11511297"/>
    <s v="E. Paul Roetert"/>
    <x v="0"/>
    <x v="0"/>
    <s v="CEO"/>
    <n v="254277"/>
    <m/>
    <n v="254277"/>
    <m/>
    <n v="254277"/>
    <m/>
    <n v="8646"/>
    <n v="262923"/>
    <x v="0"/>
  </r>
  <r>
    <x v="521"/>
    <s v="James P. Firman"/>
    <x v="0"/>
    <d v="1995-01-01T00:00:00"/>
    <n v="20036"/>
    <x v="3"/>
    <x v="9"/>
    <x v="11"/>
    <x v="0"/>
    <x v="0"/>
    <n v="4.1595577137607455E-2"/>
    <n v="-8.7545714631414202E-3"/>
    <n v="-8.7545714631414202E-3"/>
    <x v="0"/>
    <x v="7"/>
    <n v="50134133"/>
    <s v="James Firman"/>
    <x v="0"/>
    <x v="0"/>
    <s v="President &amp; CEO"/>
    <n v="253966"/>
    <m/>
    <n v="253966"/>
    <m/>
    <n v="253966"/>
    <n v="37627"/>
    <n v="18107"/>
    <n v="309700"/>
    <x v="0"/>
  </r>
  <r>
    <x v="522"/>
    <s v="Neil Dierks"/>
    <x v="0"/>
    <d v="2003-02-12T00:00:00"/>
    <n v="20001"/>
    <x v="0"/>
    <x v="12"/>
    <x v="20"/>
    <x v="0"/>
    <x v="0"/>
    <n v="4.6524381472957425E-3"/>
    <n v="4.3895176191104661E-2"/>
    <n v="4.3895176191104661E-2"/>
    <x v="0"/>
    <x v="1"/>
    <n v="14637159"/>
    <s v="Neil Dierks"/>
    <x v="0"/>
    <x v="0"/>
    <s v="CEO"/>
    <n v="223499"/>
    <n v="29608"/>
    <n v="253107"/>
    <m/>
    <n v="253107"/>
    <n v="14981"/>
    <n v="11664"/>
    <n v="279752"/>
    <x v="0"/>
  </r>
  <r>
    <x v="523"/>
    <s v="Lawrence J. Hanley"/>
    <x v="0"/>
    <d v="2010-09-30T00:00:00"/>
    <n v="20016"/>
    <x v="2"/>
    <x v="8"/>
    <x v="10"/>
    <x v="0"/>
    <x v="1"/>
    <m/>
    <m/>
    <m/>
    <x v="0"/>
    <x v="7"/>
    <n v="27233417"/>
    <s v="Lawrence Hanley"/>
    <x v="0"/>
    <x v="0"/>
    <s v="International President"/>
    <n v="226171"/>
    <m/>
    <n v="226171"/>
    <n v="26669"/>
    <n v="252840"/>
    <n v="97853"/>
    <n v="44013"/>
    <n v="394706"/>
    <x v="0"/>
  </r>
  <r>
    <x v="524"/>
    <s v="John Hegarty"/>
    <x v="0"/>
    <d v="2002-07-01T00:00:00"/>
    <n v="20036"/>
    <x v="2"/>
    <x v="8"/>
    <x v="10"/>
    <x v="0"/>
    <x v="1"/>
    <n v="-3.5285176606832656E-3"/>
    <n v="-3.5285176606832656E-3"/>
    <n v="1.9175493481126233E-3"/>
    <x v="0"/>
    <x v="1"/>
    <n v="32921508"/>
    <s v="John Hegarty"/>
    <x v="0"/>
    <x v="0"/>
    <s v="National President"/>
    <n v="220276"/>
    <m/>
    <n v="220276"/>
    <n v="32091"/>
    <n v="252367"/>
    <n v="77979"/>
    <n v="24440"/>
    <n v="354786"/>
    <x v="0"/>
  </r>
  <r>
    <x v="525"/>
    <s v="Nancy C. Somerville"/>
    <x v="1"/>
    <d v="2000-08-21T00:00:00"/>
    <n v="20001"/>
    <x v="1"/>
    <x v="11"/>
    <x v="9"/>
    <x v="0"/>
    <x v="0"/>
    <n v="0.15425598162268381"/>
    <n v="0.15425598162268381"/>
    <n v="0.15425598162268381"/>
    <x v="0"/>
    <x v="1"/>
    <n v="10756494"/>
    <s v="Nancy C. Somerville"/>
    <x v="1"/>
    <x v="0"/>
    <s v="Executive Vice President &amp; CEO"/>
    <n v="250230"/>
    <m/>
    <n v="250230"/>
    <m/>
    <n v="250230"/>
    <n v="22500"/>
    <n v="8110"/>
    <n v="280840"/>
    <x v="0"/>
  </r>
  <r>
    <x v="526"/>
    <s v="Jenna Dorn"/>
    <x v="1"/>
    <d v="2011-10-31T00:00:00"/>
    <n v="22314"/>
    <x v="1"/>
    <x v="2"/>
    <x v="2"/>
    <x v="0"/>
    <x v="0"/>
    <m/>
    <m/>
    <m/>
    <x v="2"/>
    <x v="14"/>
    <n v="19484006"/>
    <s v="James Potter"/>
    <x v="0"/>
    <x v="1"/>
    <s v="Interim CEO &amp; EVP"/>
    <n v="233943"/>
    <n v="15000"/>
    <n v="248943"/>
    <n v="690"/>
    <n v="249633"/>
    <n v="9546"/>
    <n v="26526"/>
    <n v="285705"/>
    <x v="1"/>
  </r>
  <r>
    <x v="527"/>
    <s v="Steven W. Hawkins "/>
    <x v="0"/>
    <d v="2013-09-25T00:00:00"/>
    <n v="10001"/>
    <x v="3"/>
    <x v="9"/>
    <x v="11"/>
    <x v="0"/>
    <x v="0"/>
    <n v="6.226906132310097E-2"/>
    <n v="6.226906132310097E-2"/>
    <n v="0.10668034534214453"/>
    <x v="0"/>
    <x v="6"/>
    <n v="38757103"/>
    <s v="Suzanne Nossel"/>
    <x v="1"/>
    <x v="1"/>
    <s v="Executive Director"/>
    <n v="239189"/>
    <m/>
    <n v="239189"/>
    <n v="10000"/>
    <n v="249189"/>
    <n v="200000"/>
    <n v="24424"/>
    <n v="473613"/>
    <x v="0"/>
  </r>
  <r>
    <x v="528"/>
    <s v="Alan Tracy"/>
    <x v="0"/>
    <d v="1997-01-01T00:00:00"/>
    <n v="20006"/>
    <x v="0"/>
    <x v="12"/>
    <x v="20"/>
    <x v="0"/>
    <x v="0"/>
    <n v="-9.2672457023649526E-4"/>
    <n v="-9.2672457023649526E-4"/>
    <n v="-9.2672457023649526E-4"/>
    <x v="0"/>
    <x v="7"/>
    <n v="17535083"/>
    <s v="Alan Tracy"/>
    <x v="0"/>
    <x v="0"/>
    <s v="President"/>
    <n v="249034"/>
    <m/>
    <n v="249034"/>
    <m/>
    <n v="249034"/>
    <n v="24903"/>
    <n v="22008"/>
    <n v="295945"/>
    <x v="0"/>
  </r>
  <r>
    <x v="529"/>
    <s v="Timothy S. Davis"/>
    <x v="0"/>
    <d v="2005-07-01T00:00:00"/>
    <n v="22314"/>
    <x v="3"/>
    <x v="9"/>
    <x v="11"/>
    <x v="0"/>
    <x v="0"/>
    <n v="-1.3478517665944784E-3"/>
    <n v="-1.076209324729033E-3"/>
    <n v="-1.076209324729033E-3"/>
    <x v="0"/>
    <x v="7"/>
    <n v="26472039"/>
    <s v="Timothy Davis"/>
    <x v="0"/>
    <x v="0"/>
    <s v="President &amp; CEO"/>
    <n v="197826"/>
    <n v="50000"/>
    <n v="247826"/>
    <m/>
    <n v="247826"/>
    <m/>
    <n v="9930"/>
    <n v="257756"/>
    <x v="0"/>
  </r>
  <r>
    <x v="530"/>
    <s v="Rhian Evans-Allvin"/>
    <x v="1"/>
    <d v="2013-08-12T00:00:00"/>
    <n v="20005"/>
    <x v="1"/>
    <x v="13"/>
    <x v="16"/>
    <x v="0"/>
    <x v="0"/>
    <m/>
    <m/>
    <m/>
    <x v="0"/>
    <x v="2"/>
    <n v="18328290"/>
    <s v="Jerlean Daniel"/>
    <x v="1"/>
    <x v="1"/>
    <s v="Executive Director"/>
    <n v="246979"/>
    <m/>
    <n v="246979"/>
    <m/>
    <n v="246979"/>
    <n v="24519"/>
    <n v="5319"/>
    <n v="276817"/>
    <x v="0"/>
  </r>
  <r>
    <x v="531"/>
    <s v="W. Robert Pearson"/>
    <x v="0"/>
    <d v="2008-11-01T00:00:00"/>
    <n v="20037"/>
    <x v="0"/>
    <x v="4"/>
    <x v="4"/>
    <x v="0"/>
    <x v="1"/>
    <n v="-9.043207709618177E-2"/>
    <n v="-9.043207709618177E-2"/>
    <n v="-9.043207709618177E-2"/>
    <x v="0"/>
    <x v="7"/>
    <n v="70513144"/>
    <s v="W. Robert Pearson"/>
    <x v="0"/>
    <x v="0"/>
    <s v="President"/>
    <n v="246150"/>
    <m/>
    <n v="246150"/>
    <m/>
    <n v="246150"/>
    <n v="52800"/>
    <n v="9956"/>
    <n v="308906"/>
    <x v="0"/>
  </r>
  <r>
    <x v="532"/>
    <s v="Ethan Nadelmann"/>
    <x v="0"/>
    <d v="1994-01-01T00:00:00"/>
    <n v="10018"/>
    <x v="3"/>
    <x v="9"/>
    <x v="11"/>
    <x v="0"/>
    <x v="0"/>
    <n v="0.11607146919517533"/>
    <n v="0.11607146919517533"/>
    <n v="7.4704158214565802E-2"/>
    <x v="0"/>
    <x v="10"/>
    <n v="47135352"/>
    <s v="Ethan Nadelmann"/>
    <x v="0"/>
    <x v="0"/>
    <s v="Executive Director"/>
    <n v="245298"/>
    <m/>
    <n v="245298"/>
    <m/>
    <n v="245298"/>
    <n v="23800"/>
    <n v="9947"/>
    <n v="279045"/>
    <x v="0"/>
  </r>
  <r>
    <x v="533"/>
    <s v="Carl Gershman"/>
    <x v="0"/>
    <m/>
    <n v="20004"/>
    <x v="3"/>
    <x v="9"/>
    <x v="11"/>
    <x v="0"/>
    <x v="1"/>
    <n v="0"/>
    <n v="0"/>
    <n v="0"/>
    <x v="0"/>
    <x v="6"/>
    <n v="141705565"/>
    <s v="Carl Gershman"/>
    <x v="0"/>
    <x v="0"/>
    <s v="President"/>
    <n v="245226"/>
    <m/>
    <n v="245226"/>
    <m/>
    <n v="245226"/>
    <n v="24523"/>
    <n v="11408"/>
    <n v="281157"/>
    <x v="0"/>
  </r>
  <r>
    <x v="77"/>
    <s v="Bruce Skyer"/>
    <x v="2"/>
    <d v="2011-10-24T00:00:00"/>
    <n v="10016"/>
    <x v="3"/>
    <x v="9"/>
    <x v="11"/>
    <x v="0"/>
    <x v="0"/>
    <m/>
    <m/>
    <m/>
    <x v="1"/>
    <x v="7"/>
    <n v="46556654"/>
    <s v="Bruce Skyer"/>
    <x v="0"/>
    <x v="0"/>
    <m/>
    <n v="218913"/>
    <n v="25000"/>
    <n v="243913"/>
    <m/>
    <n v="243913"/>
    <n v="12800"/>
    <n v="18284"/>
    <n v="274997"/>
    <x v="1"/>
  </r>
  <r>
    <x v="534"/>
    <s v="John D. Sullivan"/>
    <x v="0"/>
    <d v="1991-01-01T00:00:00"/>
    <n v="20005"/>
    <x v="4"/>
    <x v="14"/>
    <x v="17"/>
    <x v="0"/>
    <x v="1"/>
    <n v="-1.3968775677896466E-4"/>
    <n v="-1.3968775677896466E-4"/>
    <n v="-1.3968775677896466E-4"/>
    <x v="0"/>
    <x v="6"/>
    <n v="17578600"/>
    <s v="John D. Sullivan"/>
    <x v="0"/>
    <x v="0"/>
    <s v="Executive Director"/>
    <n v="243366"/>
    <m/>
    <n v="243366"/>
    <m/>
    <n v="243366"/>
    <n v="15300"/>
    <n v="10380"/>
    <n v="269046"/>
    <x v="0"/>
  </r>
  <r>
    <x v="535"/>
    <s v="Sandra C. Raymond"/>
    <x v="1"/>
    <m/>
    <n v="20036"/>
    <x v="3"/>
    <x v="9"/>
    <x v="11"/>
    <x v="0"/>
    <x v="0"/>
    <n v="-4.2983580844733797E-2"/>
    <n v="6.8091568844684007E-3"/>
    <n v="6.8091568844684007E-3"/>
    <x v="0"/>
    <x v="6"/>
    <n v="14509470"/>
    <s v="Sandra C. Raymond"/>
    <x v="1"/>
    <x v="0"/>
    <s v="President &amp; CEO"/>
    <n v="230640"/>
    <n v="12000"/>
    <n v="242640"/>
    <m/>
    <n v="242640"/>
    <n v="20700"/>
    <n v="5830"/>
    <n v="269170"/>
    <x v="0"/>
  </r>
  <r>
    <x v="536"/>
    <s v="Andrew F. Sharpless"/>
    <x v="0"/>
    <d v="2003-06-26T00:00:00"/>
    <n v="20037"/>
    <x v="3"/>
    <x v="9"/>
    <x v="11"/>
    <x v="0"/>
    <x v="0"/>
    <n v="-5.3554361796790035E-4"/>
    <n v="-5.3554361796790035E-4"/>
    <n v="-5.3554361796790035E-4"/>
    <x v="0"/>
    <x v="1"/>
    <n v="15226982"/>
    <s v="Andrew F. Sharpless"/>
    <x v="0"/>
    <x v="0"/>
    <s v="Chief Executive Officer"/>
    <n v="242614"/>
    <m/>
    <n v="242614"/>
    <m/>
    <n v="242614"/>
    <n v="12500"/>
    <n v="15799"/>
    <n v="270913"/>
    <x v="0"/>
  </r>
  <r>
    <x v="537"/>
    <s v="Chad H. Griffin"/>
    <x v="0"/>
    <d v="2012-06-11T00:00:00"/>
    <n v="20036"/>
    <x v="3"/>
    <x v="9"/>
    <x v="11"/>
    <x v="0"/>
    <x v="0"/>
    <m/>
    <m/>
    <m/>
    <x v="2"/>
    <x v="0"/>
    <n v="36537048"/>
    <s v="Chad Griffin"/>
    <x v="0"/>
    <x v="0"/>
    <s v="President"/>
    <n v="221857"/>
    <n v="20000"/>
    <n v="241857"/>
    <m/>
    <n v="241857"/>
    <n v="5502"/>
    <n v="2702"/>
    <n v="250061"/>
    <x v="1"/>
  </r>
  <r>
    <x v="538"/>
    <s v="Michael Jacobson"/>
    <x v="0"/>
    <m/>
    <n v="20009"/>
    <x v="3"/>
    <x v="9"/>
    <x v="11"/>
    <x v="0"/>
    <x v="0"/>
    <n v="7.4448656022680318E-2"/>
    <n v="7.4448656022680318E-2"/>
    <n v="7.4448656022680318E-2"/>
    <x v="0"/>
    <x v="5"/>
    <n v="19396056"/>
    <s v="Michael Jacobson"/>
    <x v="0"/>
    <x v="0"/>
    <s v="Executive Director"/>
    <n v="241795"/>
    <m/>
    <n v="241795"/>
    <m/>
    <n v="241795"/>
    <n v="18447"/>
    <n v="9206"/>
    <n v="269448"/>
    <x v="0"/>
  </r>
  <r>
    <x v="539"/>
    <s v="Mary E. Power"/>
    <x v="1"/>
    <d v="2013-12-31T00:00:00"/>
    <n v="22203"/>
    <x v="0"/>
    <x v="1"/>
    <x v="1"/>
    <x v="0"/>
    <x v="0"/>
    <m/>
    <m/>
    <m/>
    <x v="2"/>
    <x v="1"/>
    <n v="17830268"/>
    <s v="Carrie Hurt"/>
    <x v="1"/>
    <x v="1"/>
    <s v="Interim President &amp; CEO"/>
    <n v="241000"/>
    <m/>
    <n v="241000"/>
    <m/>
    <n v="241000"/>
    <m/>
    <m/>
    <n v="241000"/>
    <x v="1"/>
  </r>
  <r>
    <x v="540"/>
    <s v="Robin Ganzert"/>
    <x v="1"/>
    <d v="2010-10-01T00:00:00"/>
    <n v="20036"/>
    <x v="3"/>
    <x v="9"/>
    <x v="11"/>
    <x v="0"/>
    <x v="0"/>
    <m/>
    <m/>
    <m/>
    <x v="0"/>
    <x v="7"/>
    <n v="17518564"/>
    <s v="Robin R. Ganzert"/>
    <x v="1"/>
    <x v="0"/>
    <s v="President &amp; CEO"/>
    <n v="224996"/>
    <m/>
    <n v="224996"/>
    <n v="14700"/>
    <n v="239696"/>
    <n v="2105"/>
    <n v="12300"/>
    <n v="254101"/>
    <x v="0"/>
  </r>
  <r>
    <x v="367"/>
    <s v="John Hewko"/>
    <x v="2"/>
    <d v="2011-07-01T00:00:00"/>
    <n v="60201"/>
    <x v="3"/>
    <x v="9"/>
    <x v="11"/>
    <x v="0"/>
    <x v="0"/>
    <m/>
    <m/>
    <m/>
    <x v="1"/>
    <x v="7"/>
    <n v="90621190"/>
    <s v="John Hewko"/>
    <x v="0"/>
    <x v="0"/>
    <s v="General Secretary"/>
    <n v="239133"/>
    <m/>
    <n v="239133"/>
    <n v="159"/>
    <n v="239292"/>
    <n v="5183"/>
    <n v="13539"/>
    <n v="258014"/>
    <x v="1"/>
  </r>
  <r>
    <x v="541"/>
    <s v="Brian Lewis"/>
    <x v="0"/>
    <d v="2012-09-01T00:00:00"/>
    <n v="20036"/>
    <x v="1"/>
    <x v="13"/>
    <x v="16"/>
    <x v="0"/>
    <x v="0"/>
    <n v="7.7976248274348051E-3"/>
    <n v="7.7976248274348051E-3"/>
    <n v="7.7976248274348051E-3"/>
    <x v="0"/>
    <x v="6"/>
    <n v="14427254"/>
    <s v="Donald Knezek"/>
    <x v="0"/>
    <x v="1"/>
    <s v="CEO"/>
    <n v="238714"/>
    <m/>
    <n v="238714"/>
    <m/>
    <n v="238714"/>
    <m/>
    <n v="11478"/>
    <n v="250192"/>
    <x v="0"/>
  </r>
  <r>
    <x v="542"/>
    <s v="Virginia Pappas"/>
    <x v="1"/>
    <d v="2002-04-18T00:00:00"/>
    <n v="20190"/>
    <x v="1"/>
    <x v="2"/>
    <x v="2"/>
    <x v="0"/>
    <x v="0"/>
    <n v="0"/>
    <n v="0"/>
    <n v="3.2568355676740133E-3"/>
    <x v="0"/>
    <x v="6"/>
    <n v="11273738"/>
    <s v="Virginia Pappas"/>
    <x v="1"/>
    <x v="0"/>
    <s v="CEO"/>
    <n v="237654"/>
    <m/>
    <n v="237654"/>
    <n v="774"/>
    <n v="238428"/>
    <n v="8184"/>
    <n v="22338"/>
    <n v="268950"/>
    <x v="0"/>
  </r>
  <r>
    <x v="543"/>
    <s v="Rand Wentworth"/>
    <x v="0"/>
    <d v="2002-04-04T00:00:00"/>
    <n v="20036"/>
    <x v="3"/>
    <x v="9"/>
    <x v="11"/>
    <x v="0"/>
    <x v="0"/>
    <n v="-7.9303360992659319E-3"/>
    <n v="-7.9303360992659319E-3"/>
    <n v="1.9377198074230887E-3"/>
    <x v="0"/>
    <x v="1"/>
    <n v="18481589"/>
    <s v="Rand Wentworth"/>
    <x v="0"/>
    <x v="0"/>
    <s v="President"/>
    <n v="232182"/>
    <m/>
    <n v="232182"/>
    <n v="2568"/>
    <n v="234750"/>
    <n v="124400"/>
    <n v="18632"/>
    <n v="377782"/>
    <x v="0"/>
  </r>
  <r>
    <x v="544"/>
    <s v="Carol Emig"/>
    <x v="1"/>
    <d v="2006-01-01T00:00:00"/>
    <n v="20008"/>
    <x v="3"/>
    <x v="9"/>
    <x v="11"/>
    <x v="0"/>
    <x v="0"/>
    <n v="7.488555981391537E-2"/>
    <n v="7.488555981391537E-2"/>
    <n v="7.488555981391537E-2"/>
    <x v="0"/>
    <x v="1"/>
    <n v="11073546"/>
    <s v="Carol Emig"/>
    <x v="1"/>
    <x v="0"/>
    <s v="President &amp; CEO"/>
    <n v="230822"/>
    <m/>
    <n v="230822"/>
    <m/>
    <n v="230822"/>
    <n v="24000"/>
    <n v="11922"/>
    <n v="266744"/>
    <x v="0"/>
  </r>
  <r>
    <x v="545"/>
    <s v="Chris Wood"/>
    <x v="0"/>
    <d v="2010-02-01T00:00:00"/>
    <n v="22209"/>
    <x v="3"/>
    <x v="9"/>
    <x v="11"/>
    <x v="0"/>
    <x v="0"/>
    <n v="8.5481023830538388E-3"/>
    <n v="8.5481023830538388E-3"/>
    <n v="8.5481023830538388E-3"/>
    <x v="0"/>
    <x v="6"/>
    <n v="34011522"/>
    <s v="Chris Wood"/>
    <x v="0"/>
    <x v="0"/>
    <s v="CEO &amp; President"/>
    <n v="228537"/>
    <m/>
    <n v="228537"/>
    <m/>
    <n v="228537"/>
    <n v="19138"/>
    <n v="17061"/>
    <n v="264736"/>
    <x v="0"/>
  </r>
  <r>
    <x v="546"/>
    <s v="Kenneth Wollack"/>
    <x v="0"/>
    <d v="1993-03-01T00:00:00"/>
    <n v="20036"/>
    <x v="3"/>
    <x v="9"/>
    <x v="11"/>
    <x v="0"/>
    <x v="1"/>
    <n v="-9.3404616031669635E-2"/>
    <n v="-9.3404616031669635E-2"/>
    <n v="-8.5792815391816796E-2"/>
    <x v="0"/>
    <x v="6"/>
    <n v="139087359"/>
    <s v="Kenneth Wollack"/>
    <x v="0"/>
    <x v="0"/>
    <s v="President"/>
    <n v="209089"/>
    <m/>
    <n v="209089"/>
    <n v="19418"/>
    <n v="228507"/>
    <n v="20162"/>
    <n v="14123"/>
    <n v="262792"/>
    <x v="0"/>
  </r>
  <r>
    <x v="547"/>
    <s v="Carol H. Rasco "/>
    <x v="1"/>
    <d v="2001-11-01T00:00:00"/>
    <n v="20037"/>
    <x v="3"/>
    <x v="9"/>
    <x v="11"/>
    <x v="0"/>
    <x v="0"/>
    <n v="6.0020454156312327E-3"/>
    <n v="5.6906054337715707E-2"/>
    <n v="5.6906054337715707E-2"/>
    <x v="0"/>
    <x v="6"/>
    <n v="22517378"/>
    <s v="Carol H. Rasco "/>
    <x v="1"/>
    <x v="0"/>
    <s v="President &amp; CEO"/>
    <n v="217390"/>
    <n v="11000"/>
    <n v="228390"/>
    <m/>
    <n v="228390"/>
    <n v="11000"/>
    <n v="8610"/>
    <n v="248000"/>
    <x v="0"/>
  </r>
  <r>
    <x v="218"/>
    <s v="John Ryan"/>
    <x v="0"/>
    <d v="2012-07-01T00:00:00"/>
    <n v="22314"/>
    <x v="3"/>
    <x v="9"/>
    <x v="11"/>
    <x v="0"/>
    <x v="0"/>
    <m/>
    <m/>
    <m/>
    <x v="2"/>
    <x v="1"/>
    <n v="48006661"/>
    <s v="John Ryan"/>
    <x v="0"/>
    <x v="0"/>
    <s v="President &amp; CEO"/>
    <n v="227763"/>
    <m/>
    <n v="227763"/>
    <m/>
    <n v="227763"/>
    <m/>
    <n v="546"/>
    <n v="228309"/>
    <x v="1"/>
  </r>
  <r>
    <x v="548"/>
    <s v="Melissa Moore"/>
    <x v="1"/>
    <d v="2011-02-23T00:00:00"/>
    <n v="21228"/>
    <x v="1"/>
    <x v="1"/>
    <x v="1"/>
    <x v="0"/>
    <x v="0"/>
    <m/>
    <m/>
    <m/>
    <x v="0"/>
    <x v="1"/>
    <n v="10819218"/>
    <s v="Melissa Moore"/>
    <x v="1"/>
    <x v="0"/>
    <s v="Executive Director"/>
    <n v="227660"/>
    <m/>
    <n v="227660"/>
    <m/>
    <n v="227660"/>
    <n v="21814"/>
    <n v="7530"/>
    <n v="257004"/>
    <x v="0"/>
  </r>
  <r>
    <x v="549"/>
    <s v="Michael Armstrong"/>
    <x v="2"/>
    <d v="2011-06-01T00:00:00"/>
    <n v="20006"/>
    <x v="1"/>
    <x v="11"/>
    <x v="9"/>
    <x v="0"/>
    <x v="0"/>
    <m/>
    <m/>
    <m/>
    <x v="1"/>
    <x v="7"/>
    <n v="22576883"/>
    <s v="Lenore M. Lucey"/>
    <x v="1"/>
    <x v="1"/>
    <m/>
    <n v="184664"/>
    <n v="25000"/>
    <n v="209664"/>
    <n v="16500"/>
    <n v="226164"/>
    <m/>
    <m/>
    <n v="226164"/>
    <x v="1"/>
  </r>
  <r>
    <x v="550"/>
    <s v="Keith Michael Fiels"/>
    <x v="0"/>
    <d v="2002-07-01T00:00:00"/>
    <n v="60611"/>
    <x v="1"/>
    <x v="13"/>
    <x v="16"/>
    <x v="0"/>
    <x v="0"/>
    <n v="7.6595062091459583E-3"/>
    <n v="7.6595062091459583E-3"/>
    <n v="7.6595062091459583E-3"/>
    <x v="0"/>
    <x v="2"/>
    <n v="48793543"/>
    <s v="Keith Fiels"/>
    <x v="0"/>
    <x v="0"/>
    <s v="Executive Director"/>
    <n v="226146"/>
    <m/>
    <n v="226146"/>
    <m/>
    <n v="226146"/>
    <n v="32339"/>
    <n v="7838"/>
    <n v="266323"/>
    <x v="0"/>
  </r>
  <r>
    <x v="551"/>
    <s v="David L. Evans"/>
    <x v="0"/>
    <d v="2013-02-01T00:00:00"/>
    <n v="22201"/>
    <x v="1"/>
    <x v="13"/>
    <x v="16"/>
    <x v="0"/>
    <x v="0"/>
    <n v="-5.6966479302327649E-3"/>
    <n v="-5.6966479302327649E-3"/>
    <n v="-4.2139913337392882E-3"/>
    <x v="0"/>
    <x v="10"/>
    <n v="28954337"/>
    <s v="Francis Q. Eberle"/>
    <x v="0"/>
    <x v="1"/>
    <s v="Executive Director"/>
    <n v="223239"/>
    <m/>
    <n v="223239"/>
    <n v="2432"/>
    <n v="225671"/>
    <n v="24895"/>
    <n v="16464"/>
    <n v="267030"/>
    <x v="0"/>
  </r>
  <r>
    <x v="537"/>
    <s v="Chad H. Griffin"/>
    <x v="2"/>
    <d v="2012-06-11T00:00:00"/>
    <n v="20036"/>
    <x v="3"/>
    <x v="9"/>
    <x v="11"/>
    <x v="0"/>
    <x v="0"/>
    <m/>
    <m/>
    <m/>
    <x v="1"/>
    <x v="0"/>
    <n v="36537048"/>
    <s v="Joseph Solmonese"/>
    <x v="0"/>
    <x v="1"/>
    <m/>
    <n v="224998"/>
    <m/>
    <n v="224998"/>
    <m/>
    <n v="224998"/>
    <n v="10548"/>
    <n v="2783"/>
    <n v="238329"/>
    <x v="1"/>
  </r>
  <r>
    <x v="552"/>
    <s v="Michael Langford"/>
    <x v="0"/>
    <d v="2006-12-01T00:00:00"/>
    <n v="20006"/>
    <x v="2"/>
    <x v="8"/>
    <x v="10"/>
    <x v="0"/>
    <x v="0"/>
    <n v="2.5023202867412917E-2"/>
    <n v="2.5023202867412917E-2"/>
    <n v="1.2112084126225412E-2"/>
    <x v="0"/>
    <x v="1"/>
    <n v="11972333"/>
    <s v="Michael Langford"/>
    <x v="0"/>
    <x v="0"/>
    <s v="President"/>
    <n v="199899"/>
    <m/>
    <n v="199899"/>
    <n v="24549"/>
    <n v="224448"/>
    <n v="39980"/>
    <n v="7371"/>
    <n v="271799"/>
    <x v="0"/>
  </r>
  <r>
    <x v="553"/>
    <s v="Dan Crippen "/>
    <x v="0"/>
    <d v="2011-04-01T00:00:00"/>
    <n v="20003"/>
    <x v="1"/>
    <x v="13"/>
    <x v="21"/>
    <x v="0"/>
    <x v="0"/>
    <m/>
    <m/>
    <m/>
    <x v="2"/>
    <x v="7"/>
    <n v="11458210"/>
    <s v="Dan Crippen "/>
    <x v="0"/>
    <x v="0"/>
    <s v="CEO &amp; Executive Director"/>
    <n v="224069"/>
    <m/>
    <n v="224069"/>
    <m/>
    <n v="224069"/>
    <m/>
    <n v="4821"/>
    <n v="228890"/>
    <x v="1"/>
  </r>
  <r>
    <x v="554"/>
    <s v="Frank Peterson Jr. "/>
    <x v="0"/>
    <d v="2007-02-16T00:00:00"/>
    <n v="22314"/>
    <x v="3"/>
    <x v="9"/>
    <x v="11"/>
    <x v="0"/>
    <x v="0"/>
    <n v="2.9764962093974071E-2"/>
    <n v="3.4367220111188063E-2"/>
    <n v="3.5154443131006838E-2"/>
    <x v="0"/>
    <x v="0"/>
    <n v="13002075"/>
    <s v="Frank Peterson Jr. "/>
    <x v="0"/>
    <x v="0"/>
    <s v="President and CEO"/>
    <n v="200487"/>
    <n v="20549"/>
    <n v="221036"/>
    <n v="515"/>
    <n v="221551"/>
    <n v="21403"/>
    <n v="21345"/>
    <n v="264299"/>
    <x v="0"/>
  </r>
  <r>
    <x v="555"/>
    <s v="Bart R. Johnson"/>
    <x v="0"/>
    <d v="2011-12-05T00:00:00"/>
    <n v="22314"/>
    <x v="1"/>
    <x v="13"/>
    <x v="21"/>
    <x v="0"/>
    <x v="0"/>
    <m/>
    <m/>
    <m/>
    <x v="0"/>
    <x v="6"/>
    <n v="26305440"/>
    <s v="Daniel N. Rosenblatt"/>
    <x v="0"/>
    <x v="1"/>
    <s v="Executive Director"/>
    <n v="221456"/>
    <m/>
    <n v="221456"/>
    <m/>
    <n v="221456"/>
    <n v="3542"/>
    <n v="21526"/>
    <n v="246524"/>
    <x v="1"/>
  </r>
  <r>
    <x v="556"/>
    <s v="Tony Perkins"/>
    <x v="0"/>
    <d v="2003-09-01T00:00:00"/>
    <n v="20001"/>
    <x v="4"/>
    <x v="14"/>
    <x v="17"/>
    <x v="0"/>
    <x v="0"/>
    <n v="-4.3338285024766908E-2"/>
    <n v="-4.3338285024766908E-2"/>
    <n v="2.9429087019821994E-2"/>
    <x v="0"/>
    <x v="6"/>
    <n v="14122495"/>
    <s v="Tony Perkins"/>
    <x v="0"/>
    <x v="0"/>
    <s v="President &amp; CEO"/>
    <n v="188691"/>
    <m/>
    <n v="188691"/>
    <n v="29794"/>
    <n v="218485"/>
    <n v="12410"/>
    <n v="0"/>
    <n v="230895"/>
    <x v="0"/>
  </r>
  <r>
    <x v="557"/>
    <s v="David Adkins"/>
    <x v="0"/>
    <d v="2008-11-03T00:00:00"/>
    <n v="40511"/>
    <x v="0"/>
    <x v="13"/>
    <x v="21"/>
    <x v="0"/>
    <x v="0"/>
    <n v="4.9659360616514041E-2"/>
    <n v="4.9659360616514041E-2"/>
    <n v="4.9659360616514041E-2"/>
    <x v="0"/>
    <x v="7"/>
    <n v="31063505"/>
    <s v="David Adkins"/>
    <x v="0"/>
    <x v="0"/>
    <s v="Executive Director"/>
    <n v="218474"/>
    <m/>
    <n v="218474"/>
    <m/>
    <n v="218474"/>
    <n v="62388"/>
    <n v="20565"/>
    <n v="301427"/>
    <x v="0"/>
  </r>
  <r>
    <x v="558"/>
    <s v="Craig R. McKinley"/>
    <x v="0"/>
    <d v="2012-09-12T00:00:00"/>
    <n v="22209"/>
    <x v="1"/>
    <x v="13"/>
    <x v="21"/>
    <x v="0"/>
    <x v="0"/>
    <m/>
    <m/>
    <m/>
    <x v="2"/>
    <x v="1"/>
    <n v="11870964"/>
    <s v="Michael Dunn"/>
    <x v="0"/>
    <x v="1"/>
    <s v="CEO &amp; President"/>
    <n v="156895"/>
    <n v="33991"/>
    <n v="190886"/>
    <n v="27264"/>
    <n v="218150"/>
    <n v="300"/>
    <n v="1763"/>
    <n v="220213"/>
    <x v="1"/>
  </r>
  <r>
    <x v="559"/>
    <s v="John A. Sanbrailo"/>
    <x v="0"/>
    <d v="1999-01-01T00:00:00"/>
    <n v="20006"/>
    <x v="3"/>
    <x v="9"/>
    <x v="11"/>
    <x v="0"/>
    <x v="0"/>
    <n v="3.6635602377093464E-2"/>
    <n v="3.6635602377093464E-2"/>
    <n v="3.6635602377093464E-2"/>
    <x v="0"/>
    <x v="6"/>
    <n v="53886970"/>
    <s v="John Sanbrailo"/>
    <x v="0"/>
    <x v="0"/>
    <s v="Executive Director"/>
    <n v="214907"/>
    <m/>
    <n v="214907"/>
    <m/>
    <n v="214907"/>
    <n v="21600"/>
    <n v="6066"/>
    <n v="242573"/>
    <x v="0"/>
  </r>
  <r>
    <x v="560"/>
    <s v="Mary C. McQueen"/>
    <x v="1"/>
    <d v="2004-08-09T00:00:00"/>
    <n v="23185"/>
    <x v="3"/>
    <x v="9"/>
    <x v="11"/>
    <x v="0"/>
    <x v="0"/>
    <n v="4.5814158975642394E-2"/>
    <n v="4.5814158975642394E-2"/>
    <n v="4.200074879779056E-2"/>
    <x v="0"/>
    <x v="1"/>
    <n v="31315784"/>
    <s v="Mary C. McQueen"/>
    <x v="1"/>
    <x v="0"/>
    <s v="Presdient &amp; CEO"/>
    <n v="204761"/>
    <m/>
    <n v="204761"/>
    <n v="9540"/>
    <n v="214301"/>
    <n v="18466"/>
    <n v="9647"/>
    <n v="242414"/>
    <x v="0"/>
  </r>
  <r>
    <x v="561"/>
    <s v="Rob Dingman"/>
    <x v="0"/>
    <d v="2006-11-27T00:00:00"/>
    <n v="43147"/>
    <x v="0"/>
    <x v="6"/>
    <x v="6"/>
    <x v="0"/>
    <x v="0"/>
    <n v="2.430832970534343E-2"/>
    <n v="2.430832970534343E-2"/>
    <n v="2.430832970534343E-2"/>
    <x v="0"/>
    <x v="6"/>
    <n v="12394851"/>
    <s v="Rob Dingman"/>
    <x v="0"/>
    <x v="0"/>
    <s v="President &amp; Chief Executive Officer"/>
    <n v="214104"/>
    <m/>
    <n v="214104"/>
    <m/>
    <n v="214104"/>
    <m/>
    <n v="22021"/>
    <n v="236125"/>
    <x v="0"/>
  </r>
  <r>
    <x v="562"/>
    <s v="Philip M. Gattone"/>
    <x v="0"/>
    <d v="2012-07-09T00:00:00"/>
    <n v="20785"/>
    <x v="3"/>
    <x v="9"/>
    <x v="11"/>
    <x v="0"/>
    <x v="0"/>
    <m/>
    <m/>
    <m/>
    <x v="0"/>
    <x v="7"/>
    <n v="10053381"/>
    <s v="Richard Denness"/>
    <x v="0"/>
    <x v="1"/>
    <s v="CEO"/>
    <n v="210376"/>
    <m/>
    <n v="210376"/>
    <m/>
    <n v="210376"/>
    <m/>
    <n v="3487"/>
    <n v="213863"/>
    <x v="0"/>
  </r>
  <r>
    <x v="563"/>
    <s v="Darius Mans "/>
    <x v="0"/>
    <d v="2010-01-04T00:00:00"/>
    <n v="20001"/>
    <x v="3"/>
    <x v="9"/>
    <x v="11"/>
    <x v="0"/>
    <x v="0"/>
    <n v="3.1844310138459946E-2"/>
    <n v="3.1844310138459946E-2"/>
    <n v="3.1844310138459946E-2"/>
    <x v="0"/>
    <x v="7"/>
    <n v="67907911"/>
    <s v="Darius Mans"/>
    <x v="0"/>
    <x v="0"/>
    <s v="President"/>
    <n v="209484"/>
    <m/>
    <n v="209484"/>
    <m/>
    <n v="209484"/>
    <n v="8124"/>
    <n v="5172"/>
    <n v="222780"/>
    <x v="0"/>
  </r>
  <r>
    <x v="294"/>
    <s v="JoAnn Bartoletti"/>
    <x v="2"/>
    <d v="2011-08-01T00:00:00"/>
    <n v="20191"/>
    <x v="1"/>
    <x v="13"/>
    <x v="16"/>
    <x v="0"/>
    <x v="0"/>
    <m/>
    <m/>
    <m/>
    <x v="1"/>
    <x v="7"/>
    <n v="19987988"/>
    <s v="JoAnn Bartoletti"/>
    <x v="1"/>
    <x v="0"/>
    <m/>
    <n v="129248"/>
    <n v="80000"/>
    <n v="209248"/>
    <m/>
    <n v="209248"/>
    <n v="35596"/>
    <n v="2796"/>
    <n v="247640"/>
    <x v="1"/>
  </r>
  <r>
    <x v="564"/>
    <s v="Robert W. Glover "/>
    <x v="0"/>
    <d v="1993-09-01T00:00:00"/>
    <n v="22314"/>
    <x v="1"/>
    <x v="2"/>
    <x v="2"/>
    <x v="0"/>
    <x v="0"/>
    <n v="3.0317555422408628E-2"/>
    <n v="3.0317555422408628E-2"/>
    <n v="2.5124131082423038E-2"/>
    <x v="0"/>
    <x v="6"/>
    <n v="12420313"/>
    <s v="Robert W. Glover "/>
    <x v="0"/>
    <x v="0"/>
    <s v="Executive Director"/>
    <n v="171960"/>
    <m/>
    <n v="171960"/>
    <n v="34500"/>
    <n v="206460"/>
    <n v="22589"/>
    <n v="7868"/>
    <n v="236917"/>
    <x v="0"/>
  </r>
  <r>
    <x v="565"/>
    <s v="Robert Greenstein"/>
    <x v="0"/>
    <m/>
    <n v="20002"/>
    <x v="3"/>
    <x v="9"/>
    <x v="11"/>
    <x v="0"/>
    <x v="0"/>
    <n v="1.2689250665810009E-2"/>
    <n v="3.7621592137294317E-2"/>
    <n v="3.7621592137294317E-2"/>
    <x v="0"/>
    <x v="1"/>
    <n v="22247145"/>
    <s v="Robert Greenstein"/>
    <x v="0"/>
    <x v="0"/>
    <s v="Founder and Executive Director"/>
    <n v="195447"/>
    <n v="10000"/>
    <n v="205447"/>
    <m/>
    <n v="205447"/>
    <n v="13904"/>
    <n v="5453"/>
    <n v="224804"/>
    <x v="0"/>
  </r>
  <r>
    <x v="566"/>
    <s v="Frank Farrow"/>
    <x v="0"/>
    <d v="2001-01-01T00:00:00"/>
    <n v="20005"/>
    <x v="4"/>
    <x v="14"/>
    <x v="17"/>
    <x v="0"/>
    <x v="0"/>
    <n v="2.5739935094838469E-2"/>
    <n v="2.4146904256076115E-2"/>
    <n v="2.9549059825605479E-2"/>
    <x v="0"/>
    <x v="1"/>
    <n v="12594775"/>
    <s v="Frank Farrow"/>
    <x v="0"/>
    <x v="0"/>
    <s v="President &amp; Director"/>
    <n v="189328"/>
    <n v="12177"/>
    <n v="201505"/>
    <n v="2286"/>
    <n v="203791"/>
    <n v="22279"/>
    <n v="26238"/>
    <n v="252308"/>
    <x v="0"/>
  </r>
  <r>
    <x v="567"/>
    <s v="Mark Green"/>
    <x v="0"/>
    <d v="2014-01-01T00:00:00"/>
    <n v="20005"/>
    <x v="3"/>
    <x v="9"/>
    <x v="11"/>
    <x v="0"/>
    <x v="0"/>
    <n v="-1.5223024701697687E-3"/>
    <n v="-1.5223024701697687E-3"/>
    <n v="-5.6571484451398398E-3"/>
    <x v="0"/>
    <x v="6"/>
    <n v="66125157"/>
    <s v="Lorne W. Craner"/>
    <x v="0"/>
    <x v="1"/>
    <s v="President"/>
    <n v="202673"/>
    <m/>
    <n v="202673"/>
    <n v="690"/>
    <n v="203363"/>
    <n v="37500"/>
    <n v="20366"/>
    <n v="261229"/>
    <x v="0"/>
  </r>
  <r>
    <x v="568"/>
    <s v="Lawrence Cohen"/>
    <x v="0"/>
    <d v="2005-08-29T00:00:00"/>
    <n v="20001"/>
    <x v="2"/>
    <x v="8"/>
    <x v="10"/>
    <x v="0"/>
    <x v="0"/>
    <m/>
    <m/>
    <m/>
    <x v="0"/>
    <x v="10"/>
    <n v="70735921"/>
    <s v="Lawrence Cohen"/>
    <x v="0"/>
    <x v="0"/>
    <s v="President"/>
    <n v="202872"/>
    <m/>
    <n v="202872"/>
    <m/>
    <n v="202872"/>
    <n v="3600"/>
    <n v="16343"/>
    <n v="222815"/>
    <x v="0"/>
  </r>
  <r>
    <x v="569"/>
    <s v="Michael J. Fitzpatrick"/>
    <x v="0"/>
    <d v="2004-08-05T00:00:00"/>
    <n v="22201"/>
    <x v="3"/>
    <x v="9"/>
    <x v="11"/>
    <x v="0"/>
    <x v="0"/>
    <n v="-2.7853850456114635E-2"/>
    <n v="-5.1929976348444311E-2"/>
    <n v="-5.1929976348444311E-2"/>
    <x v="0"/>
    <x v="1"/>
    <n v="10406343"/>
    <s v="Michael Fitzpatrick"/>
    <x v="0"/>
    <x v="0"/>
    <s v="Executive Director"/>
    <n v="201627"/>
    <m/>
    <n v="201627"/>
    <m/>
    <n v="201627"/>
    <n v="9481"/>
    <n v="13440"/>
    <n v="224548"/>
    <x v="0"/>
  </r>
  <r>
    <x v="570"/>
    <s v="Fredric V. Rolando"/>
    <x v="0"/>
    <m/>
    <n v="20001"/>
    <x v="2"/>
    <x v="8"/>
    <x v="10"/>
    <x v="0"/>
    <x v="0"/>
    <m/>
    <m/>
    <m/>
    <x v="3"/>
    <x v="15"/>
    <n v="145622881"/>
    <s v="Fredric V. Rolando"/>
    <x v="0"/>
    <x v="0"/>
    <s v="CEO"/>
    <m/>
    <m/>
    <m/>
    <m/>
    <n v="215768"/>
    <n v="129063"/>
    <n v="11952"/>
    <n v="356783"/>
    <x v="0"/>
  </r>
  <r>
    <x v="571"/>
    <s v="Patricia Montague, CAE"/>
    <x v="2"/>
    <d v="2013-04-17T00:00:00"/>
    <n v="22314"/>
    <x v="0"/>
    <x v="12"/>
    <x v="15"/>
    <x v="0"/>
    <x v="0"/>
    <m/>
    <m/>
    <m/>
    <x v="1"/>
    <x v="8"/>
    <n v="10535209"/>
    <s v="Barbara Belmont"/>
    <x v="1"/>
    <x v="1"/>
    <m/>
    <n v="147162"/>
    <n v="15000"/>
    <n v="162162"/>
    <n v="36829"/>
    <n v="198991"/>
    <n v="59580"/>
    <m/>
    <n v="258571"/>
    <x v="1"/>
  </r>
  <r>
    <x v="572"/>
    <s v="Andrew Bernat"/>
    <x v="0"/>
    <d v="2002-08-01T00:00:00"/>
    <n v="20036"/>
    <x v="0"/>
    <x v="13"/>
    <x v="8"/>
    <x v="0"/>
    <x v="0"/>
    <n v="1.5003628261602772E-2"/>
    <n v="1.5003628261602772E-2"/>
    <n v="1.5003628261602772E-2"/>
    <x v="0"/>
    <x v="7"/>
    <n v="13009339"/>
    <s v="Andrew C. Bernat"/>
    <x v="0"/>
    <x v="0"/>
    <s v="Executive Director"/>
    <n v="198622"/>
    <m/>
    <n v="198622"/>
    <m/>
    <n v="198622"/>
    <m/>
    <n v="17714"/>
    <n v="216336"/>
    <x v="0"/>
  </r>
  <r>
    <x v="573"/>
    <s v="William D. Corcoran"/>
    <x v="0"/>
    <d v="2007-01-08T00:00:00"/>
    <n v="20005"/>
    <x v="3"/>
    <x v="9"/>
    <x v="11"/>
    <x v="0"/>
    <x v="0"/>
    <n v="2.9855636219915545E-2"/>
    <n v="2.9855636219915545E-2"/>
    <n v="2.9855636219915545E-2"/>
    <x v="0"/>
    <x v="10"/>
    <n v="39349807"/>
    <s v="William D. Corcoran"/>
    <x v="0"/>
    <x v="0"/>
    <s v="President &amp; CEO"/>
    <n v="198033"/>
    <m/>
    <n v="198033"/>
    <m/>
    <n v="198033"/>
    <n v="27057"/>
    <n v="22311"/>
    <n v="247401"/>
    <x v="0"/>
  </r>
  <r>
    <x v="574"/>
    <s v="Kristin Lord"/>
    <x v="1"/>
    <d v="2014-01-11T00:00:00"/>
    <n v="20037"/>
    <x v="3"/>
    <x v="9"/>
    <x v="11"/>
    <x v="0"/>
    <x v="1"/>
    <n v="-7.5258962645460864E-2"/>
    <n v="-7.5258962645460864E-2"/>
    <n v="-7.5258962645460864E-2"/>
    <x v="0"/>
    <x v="6"/>
    <n v="17839447"/>
    <s v="Richard H. Solomon"/>
    <x v="0"/>
    <x v="1"/>
    <s v="President"/>
    <n v="196759"/>
    <m/>
    <n v="196759"/>
    <m/>
    <n v="196759"/>
    <m/>
    <m/>
    <n v="196759"/>
    <x v="0"/>
  </r>
  <r>
    <x v="575"/>
    <s v="Michael Brune"/>
    <x v="0"/>
    <d v="2010-03-01T00:00:00"/>
    <n v="94115"/>
    <x v="3"/>
    <x v="9"/>
    <x v="11"/>
    <x v="0"/>
    <x v="0"/>
    <n v="4.640858705133933E-2"/>
    <n v="4.640858705133933E-2"/>
    <n v="4.640858705133933E-2"/>
    <x v="0"/>
    <x v="1"/>
    <n v="104015974"/>
    <s v="Michael Brune"/>
    <x v="0"/>
    <x v="0"/>
    <s v="Executive Director"/>
    <n v="196729"/>
    <m/>
    <n v="196729"/>
    <m/>
    <n v="196729"/>
    <n v="2869"/>
    <n v="29802"/>
    <n v="229400"/>
    <x v="0"/>
  </r>
  <r>
    <x v="576"/>
    <s v="Kevin Latner"/>
    <x v="0"/>
    <d v="2011-12-01T00:00:00"/>
    <n v="20036"/>
    <x v="0"/>
    <x v="12"/>
    <x v="20"/>
    <x v="0"/>
    <x v="1"/>
    <m/>
    <m/>
    <m/>
    <x v="0"/>
    <x v="1"/>
    <n v="30160673"/>
    <s v="Kevin Latner"/>
    <x v="0"/>
    <x v="0"/>
    <s v="Executive Director"/>
    <n v="195803"/>
    <m/>
    <n v="195803"/>
    <m/>
    <n v="195803"/>
    <n v="18466"/>
    <n v="12885"/>
    <n v="227154"/>
    <x v="0"/>
  </r>
  <r>
    <x v="386"/>
    <s v="Sarah Rosen Wartell"/>
    <x v="2"/>
    <d v="2012-02-28T00:00:00"/>
    <n v="20007"/>
    <x v="3"/>
    <x v="9"/>
    <x v="17"/>
    <x v="0"/>
    <x v="0"/>
    <m/>
    <m/>
    <m/>
    <x v="1"/>
    <x v="1"/>
    <n v="85862039"/>
    <s v="Robert D. Reischauer"/>
    <x v="0"/>
    <x v="1"/>
    <m/>
    <n v="194253"/>
    <m/>
    <n v="194253"/>
    <m/>
    <n v="194253"/>
    <n v="17212"/>
    <n v="9571"/>
    <n v="221036"/>
    <x v="1"/>
  </r>
  <r>
    <x v="577"/>
    <s v="Robert C. Fine"/>
    <x v="0"/>
    <d v="2012-02-06T00:00:00"/>
    <n v="60526"/>
    <x v="1"/>
    <x v="13"/>
    <x v="16"/>
    <x v="0"/>
    <x v="0"/>
    <m/>
    <m/>
    <m/>
    <x v="0"/>
    <x v="1"/>
    <n v="12189315"/>
    <s v="Robert C. Fine"/>
    <x v="0"/>
    <x v="0"/>
    <s v="Executive Director"/>
    <n v="193428"/>
    <m/>
    <n v="193428"/>
    <n v="581"/>
    <n v="194009"/>
    <n v="3000"/>
    <n v="10670"/>
    <n v="207679"/>
    <x v="1"/>
  </r>
  <r>
    <x v="490"/>
    <s v="Vikki N. Spruill"/>
    <x v="2"/>
    <d v="2012-07-01T00:00:00"/>
    <n v="22202"/>
    <x v="0"/>
    <x v="1"/>
    <x v="1"/>
    <x v="0"/>
    <x v="0"/>
    <m/>
    <m/>
    <m/>
    <x v="1"/>
    <x v="1"/>
    <n v="17316798"/>
    <s v="Vikki Spruill"/>
    <x v="1"/>
    <x v="0"/>
    <m/>
    <n v="191236"/>
    <m/>
    <n v="191236"/>
    <n v="1806"/>
    <n v="193042"/>
    <m/>
    <n v="10200"/>
    <n v="203242"/>
    <x v="1"/>
  </r>
  <r>
    <x v="578"/>
    <s v="David Stern"/>
    <x v="0"/>
    <d v="1995-06-01T00:00:00"/>
    <n v="20037"/>
    <x v="3"/>
    <x v="9"/>
    <x v="11"/>
    <x v="0"/>
    <x v="0"/>
    <n v="6.1820167617689013E-2"/>
    <n v="5.3018413315944209E-2"/>
    <n v="1.5595019826887819E-2"/>
    <x v="0"/>
    <x v="7"/>
    <n v="10558458"/>
    <s v="David Stern"/>
    <x v="0"/>
    <x v="0"/>
    <s v="Executive Director"/>
    <n v="190550"/>
    <m/>
    <n v="190550"/>
    <m/>
    <n v="190550"/>
    <n v="12000"/>
    <n v="15998"/>
    <n v="218548"/>
    <x v="0"/>
  </r>
  <r>
    <x v="579"/>
    <s v="Cindy Hallberlin"/>
    <x v="1"/>
    <d v="2009-06-01T00:00:00"/>
    <n v="22314"/>
    <x v="3"/>
    <x v="9"/>
    <x v="11"/>
    <x v="0"/>
    <x v="0"/>
    <n v="-1.1679014791680788E-2"/>
    <n v="-1.1679014791680788E-2"/>
    <n v="-1.1679014791680788E-2"/>
    <x v="0"/>
    <x v="1"/>
    <n v="298677645"/>
    <s v="Cindy Hallberlin"/>
    <x v="1"/>
    <x v="0"/>
    <s v="President &amp; CEO"/>
    <n v="189557"/>
    <m/>
    <n v="189557"/>
    <m/>
    <n v="189557"/>
    <m/>
    <n v="11319"/>
    <n v="200876"/>
    <x v="0"/>
  </r>
  <r>
    <x v="580"/>
    <s v="Bob King"/>
    <x v="0"/>
    <d v="2010-06-16T00:00:00"/>
    <n v="48214"/>
    <x v="2"/>
    <x v="8"/>
    <x v="10"/>
    <x v="0"/>
    <x v="0"/>
    <n v="9.4298334247524471E-2"/>
    <n v="9.4298334247524471E-2"/>
    <n v="9.4298334247524471E-2"/>
    <x v="0"/>
    <x v="1"/>
    <n v="178523909"/>
    <s v="Bob King"/>
    <x v="0"/>
    <x v="0"/>
    <s v="President"/>
    <n v="189527"/>
    <m/>
    <n v="189527"/>
    <m/>
    <n v="189527"/>
    <n v="30354"/>
    <n v="1706"/>
    <n v="221587"/>
    <x v="0"/>
  </r>
  <r>
    <x v="581"/>
    <s v="Eileen M. Fitzgerald"/>
    <x v="1"/>
    <d v="2011-06-01T00:00:00"/>
    <n v="20005"/>
    <x v="3"/>
    <x v="9"/>
    <x v="11"/>
    <x v="0"/>
    <x v="0"/>
    <m/>
    <m/>
    <m/>
    <x v="0"/>
    <x v="6"/>
    <n v="244359925"/>
    <s v="Eileen M. Fitzgerald"/>
    <x v="1"/>
    <x v="0"/>
    <s v="Chief Executive Officer"/>
    <n v="165358"/>
    <n v="23000"/>
    <n v="188358"/>
    <n v="1005"/>
    <n v="189363"/>
    <n v="26633"/>
    <n v="41983"/>
    <n v="257979"/>
    <x v="1"/>
  </r>
  <r>
    <x v="582"/>
    <s v="Julie Scofield"/>
    <x v="1"/>
    <d v="1993-01-01T00:00:00"/>
    <n v="20001"/>
    <x v="1"/>
    <x v="2"/>
    <x v="2"/>
    <x v="0"/>
    <x v="0"/>
    <n v="-4.1506840203099707E-2"/>
    <n v="-4.1506840203099707E-2"/>
    <n v="3.5992217898832682E-2"/>
    <x v="0"/>
    <x v="6"/>
    <n v="11948907"/>
    <s v="Julie Scofield"/>
    <x v="1"/>
    <x v="0"/>
    <s v="Executive Director"/>
    <n v="172916"/>
    <m/>
    <n v="172916"/>
    <n v="14524"/>
    <n v="187440"/>
    <n v="26660"/>
    <n v="15354"/>
    <n v="229454"/>
    <x v="0"/>
  </r>
  <r>
    <x v="583"/>
    <s v="J. David Cox"/>
    <x v="2"/>
    <d v="2012-08-15T00:00:00"/>
    <n v="20001"/>
    <x v="2"/>
    <x v="8"/>
    <x v="10"/>
    <x v="0"/>
    <x v="0"/>
    <m/>
    <m/>
    <m/>
    <x v="1"/>
    <x v="1"/>
    <n v="70721340"/>
    <s v="John Gage"/>
    <x v="0"/>
    <x v="1"/>
    <m/>
    <n v="125274"/>
    <n v="1438"/>
    <n v="126712"/>
    <n v="55154"/>
    <n v="181866"/>
    <n v="50685"/>
    <n v="17039"/>
    <n v="249590"/>
    <x v="1"/>
  </r>
  <r>
    <x v="584"/>
    <s v="Stephen Haterius"/>
    <x v="0"/>
    <d v="2008-09-10T00:00:00"/>
    <n v="20005"/>
    <x v="0"/>
    <x v="13"/>
    <x v="21"/>
    <x v="0"/>
    <x v="0"/>
    <n v="8.8798363340752695E-2"/>
    <n v="8.8798363340752695E-2"/>
    <n v="8.8798363340752695E-2"/>
    <x v="0"/>
    <x v="7"/>
    <n v="36732457"/>
    <s v="Stephen B. Haterius"/>
    <x v="0"/>
    <x v="0"/>
    <s v="Chief Executive Officer"/>
    <n v="181482"/>
    <m/>
    <n v="181482"/>
    <m/>
    <n v="181482"/>
    <n v="7270"/>
    <n v="4833"/>
    <n v="193585"/>
    <x v="0"/>
  </r>
  <r>
    <x v="585"/>
    <s v="Leo W. Gerard"/>
    <x v="0"/>
    <m/>
    <n v="15222"/>
    <x v="2"/>
    <x v="8"/>
    <x v="10"/>
    <x v="0"/>
    <x v="0"/>
    <n v="0.01"/>
    <n v="0.01"/>
    <n v="1.6573893840567337E-2"/>
    <x v="0"/>
    <x v="1"/>
    <n v="495692578"/>
    <s v="Leo W. Gerard"/>
    <x v="0"/>
    <x v="0"/>
    <s v="President"/>
    <n v="168569"/>
    <m/>
    <n v="168569"/>
    <n v="10041"/>
    <n v="178610"/>
    <n v="35956"/>
    <n v="24550"/>
    <n v="239116"/>
    <x v="0"/>
  </r>
  <r>
    <x v="586"/>
    <s v="Cecil E. Roberts"/>
    <x v="0"/>
    <d v="1995-10-22T00:00:00"/>
    <n v="22031"/>
    <x v="2"/>
    <x v="8"/>
    <x v="10"/>
    <x v="0"/>
    <x v="0"/>
    <n v="8.4022566686750289E-2"/>
    <n v="8.4022566686750289E-2"/>
    <n v="5.8210205500204969E-2"/>
    <x v="0"/>
    <x v="1"/>
    <n v="31928933"/>
    <s v="Cecil E. Roberts"/>
    <x v="0"/>
    <x v="0"/>
    <s v="President"/>
    <n v="178119"/>
    <m/>
    <n v="178119"/>
    <m/>
    <n v="178119"/>
    <n v="23527"/>
    <n v="18030"/>
    <n v="219676"/>
    <x v="0"/>
  </r>
  <r>
    <x v="587"/>
    <s v="David Kramer"/>
    <x v="0"/>
    <d v="2010-10-01T00:00:00"/>
    <n v="20036"/>
    <x v="4"/>
    <x v="14"/>
    <x v="17"/>
    <x v="0"/>
    <x v="1"/>
    <m/>
    <m/>
    <m/>
    <x v="0"/>
    <x v="7"/>
    <n v="45249648"/>
    <s v="David J. Kramer"/>
    <x v="0"/>
    <x v="0"/>
    <s v="President"/>
    <n v="175000"/>
    <m/>
    <n v="175000"/>
    <n v="90"/>
    <n v="175090"/>
    <m/>
    <n v="5614"/>
    <n v="180704"/>
    <x v="0"/>
  </r>
  <r>
    <x v="588"/>
    <s v="Homer Townsend"/>
    <x v="0"/>
    <d v="2008-04-02T00:00:00"/>
    <n v="20006"/>
    <x v="3"/>
    <x v="9"/>
    <x v="11"/>
    <x v="0"/>
    <x v="1"/>
    <n v="-7.7310924369747902E-2"/>
    <n v="-9.5403822490269491E-2"/>
    <n v="-8.559713237500198E-2"/>
    <x v="0"/>
    <x v="6"/>
    <n v="103577105"/>
    <s v="Homer Townsend"/>
    <x v="0"/>
    <x v="0"/>
    <s v="Executive Director"/>
    <n v="171288"/>
    <m/>
    <n v="171288"/>
    <n v="2433"/>
    <n v="173721"/>
    <n v="10423"/>
    <n v="8345"/>
    <n v="192489"/>
    <x v="0"/>
  </r>
  <r>
    <x v="589"/>
    <s v="Deepak Bhargava"/>
    <x v="0"/>
    <d v="2002-10-31T00:00:00"/>
    <n v="20009"/>
    <x v="3"/>
    <x v="9"/>
    <x v="11"/>
    <x v="0"/>
    <x v="0"/>
    <n v="-2.1205700420354738E-2"/>
    <n v="-2.1205700420354738E-2"/>
    <n v="-2.1205700420354738E-2"/>
    <x v="0"/>
    <x v="6"/>
    <n v="17536805"/>
    <s v="Deepak Bhargava"/>
    <x v="0"/>
    <x v="0"/>
    <s v="Executive Director"/>
    <n v="171843"/>
    <m/>
    <n v="171843"/>
    <m/>
    <n v="171843"/>
    <n v="8959"/>
    <n v="12638"/>
    <n v="193440"/>
    <x v="0"/>
  </r>
  <r>
    <x v="590"/>
    <s v="Everett McAllister"/>
    <x v="1"/>
    <d v="2012-03-05T00:00:00"/>
    <n v="20037"/>
    <x v="1"/>
    <x v="2"/>
    <x v="2"/>
    <x v="0"/>
    <x v="0"/>
    <m/>
    <m/>
    <m/>
    <x v="0"/>
    <x v="1"/>
    <n v="12632325"/>
    <s v="Everett McAllister"/>
    <x v="1"/>
    <x v="0"/>
    <s v="Executive Director"/>
    <n v="169912"/>
    <m/>
    <n v="169912"/>
    <n v="372"/>
    <n v="170284"/>
    <n v="5803"/>
    <n v="3917"/>
    <n v="180004"/>
    <x v="1"/>
  </r>
  <r>
    <x v="591"/>
    <s v="Veta Richardson"/>
    <x v="1"/>
    <d v="2011-07-01T00:00:00"/>
    <n v="20036"/>
    <x v="1"/>
    <x v="5"/>
    <x v="18"/>
    <x v="0"/>
    <x v="0"/>
    <m/>
    <m/>
    <m/>
    <x v="0"/>
    <x v="6"/>
    <n v="18228818"/>
    <s v="Veta Richardson"/>
    <x v="1"/>
    <x v="0"/>
    <s v="President"/>
    <n v="163120"/>
    <n v="6000"/>
    <n v="169120"/>
    <n v="225"/>
    <n v="169345"/>
    <m/>
    <n v="5044"/>
    <n v="174389"/>
    <x v="1"/>
  </r>
  <r>
    <x v="539"/>
    <s v="Mary E. Power"/>
    <x v="2"/>
    <d v="2013-12-31T00:00:00"/>
    <n v="22203"/>
    <x v="0"/>
    <x v="1"/>
    <x v="1"/>
    <x v="0"/>
    <x v="0"/>
    <m/>
    <m/>
    <m/>
    <x v="1"/>
    <x v="1"/>
    <n v="17830268"/>
    <s v="Stephen Cox"/>
    <x v="0"/>
    <x v="1"/>
    <m/>
    <n v="169034"/>
    <m/>
    <n v="169034"/>
    <m/>
    <n v="169034"/>
    <m/>
    <m/>
    <n v="169034"/>
    <x v="1"/>
  </r>
  <r>
    <x v="592"/>
    <s v="Dana M. Jones"/>
    <x v="0"/>
    <d v="2005-01-01T00:00:00"/>
    <n v="20001"/>
    <x v="3"/>
    <x v="9"/>
    <x v="11"/>
    <x v="0"/>
    <x v="1"/>
    <n v="0"/>
    <n v="0"/>
    <n v="0"/>
    <x v="0"/>
    <x v="6"/>
    <n v="36890955"/>
    <s v="Dana M. Jones"/>
    <x v="0"/>
    <x v="0"/>
    <s v="President &amp; CEO"/>
    <n v="138237"/>
    <m/>
    <n v="138237"/>
    <n v="30000"/>
    <n v="168237"/>
    <n v="9253"/>
    <m/>
    <n v="177490"/>
    <x v="0"/>
  </r>
  <r>
    <x v="593"/>
    <s v="Alex Counts"/>
    <x v="0"/>
    <d v="1997-01-01T00:00:00"/>
    <n v="20001"/>
    <x v="3"/>
    <x v="9"/>
    <x v="11"/>
    <x v="0"/>
    <x v="0"/>
    <n v="3.0282192020604892E-2"/>
    <n v="3.0282192020604892E-2"/>
    <n v="3.0282192020604892E-2"/>
    <x v="0"/>
    <x v="0"/>
    <n v="18688200"/>
    <s v="Alex Counts"/>
    <x v="0"/>
    <x v="0"/>
    <s v="President &amp; CEO"/>
    <n v="164806"/>
    <m/>
    <n v="164806"/>
    <m/>
    <n v="164806"/>
    <n v="4799"/>
    <n v="5863"/>
    <n v="175468"/>
    <x v="0"/>
  </r>
  <r>
    <x v="594"/>
    <s v="Norman Fortenberry"/>
    <x v="0"/>
    <d v="2011-05-01T00:00:00"/>
    <n v="20036"/>
    <x v="1"/>
    <x v="13"/>
    <x v="16"/>
    <x v="0"/>
    <x v="0"/>
    <m/>
    <m/>
    <m/>
    <x v="0"/>
    <x v="6"/>
    <n v="87989622"/>
    <s v="Norman Fortenberry"/>
    <x v="0"/>
    <x v="0"/>
    <s v="Executive Director"/>
    <n v="163707"/>
    <n v="200"/>
    <n v="163907"/>
    <n v="276"/>
    <n v="164183"/>
    <n v="12279"/>
    <n v="7949"/>
    <n v="184411"/>
    <x v="1"/>
  </r>
  <r>
    <x v="595"/>
    <s v="J.B. Schramm"/>
    <x v="0"/>
    <d v="1993-01-01T00:00:00"/>
    <n v="20009"/>
    <x v="3"/>
    <x v="9"/>
    <x v="11"/>
    <x v="0"/>
    <x v="0"/>
    <n v="1.0405692634691804E-2"/>
    <n v="1.0405692634691804E-2"/>
    <n v="1.0405692634691804E-2"/>
    <x v="0"/>
    <x v="14"/>
    <n v="12696501"/>
    <s v="J.B. Schramm"/>
    <x v="0"/>
    <x v="0"/>
    <s v="CEO"/>
    <n v="164004"/>
    <m/>
    <n v="164004"/>
    <m/>
    <n v="164004"/>
    <n v="6609"/>
    <n v="6791"/>
    <n v="177404"/>
    <x v="0"/>
  </r>
  <r>
    <x v="452"/>
    <s v="Martha Abbott"/>
    <x v="1"/>
    <d v="2011-10-17T00:00:00"/>
    <n v="22314"/>
    <x v="1"/>
    <x v="13"/>
    <x v="16"/>
    <x v="0"/>
    <x v="0"/>
    <m/>
    <m/>
    <m/>
    <x v="2"/>
    <x v="7"/>
    <n v="12633674"/>
    <s v="Martha Abbott"/>
    <x v="1"/>
    <x v="0"/>
    <s v="Executive Director"/>
    <n v="160146"/>
    <n v="1015"/>
    <n v="161161"/>
    <m/>
    <n v="161161"/>
    <n v="6941"/>
    <n v="6907"/>
    <n v="175009"/>
    <x v="1"/>
  </r>
  <r>
    <x v="596"/>
    <s v="Mark Dimondstein"/>
    <x v="0"/>
    <d v="2010-11-12T00:00:00"/>
    <n v="20005"/>
    <x v="2"/>
    <x v="8"/>
    <x v="10"/>
    <x v="0"/>
    <x v="0"/>
    <n v="1.1527377521613833E-3"/>
    <n v="1.0835197282963395E-3"/>
    <n v="-1.2372409526755336E-2"/>
    <x v="0"/>
    <x v="1"/>
    <n v="55699237"/>
    <s v="Clifford Guffey"/>
    <x v="0"/>
    <x v="1"/>
    <s v="President"/>
    <n v="149382"/>
    <n v="8608"/>
    <n v="157990"/>
    <n v="1660"/>
    <n v="159650"/>
    <n v="40333"/>
    <m/>
    <n v="199983"/>
    <x v="0"/>
  </r>
  <r>
    <x v="549"/>
    <s v="Michael Armstrong"/>
    <x v="0"/>
    <d v="2011-06-01T00:00:00"/>
    <n v="20006"/>
    <x v="1"/>
    <x v="11"/>
    <x v="9"/>
    <x v="0"/>
    <x v="0"/>
    <m/>
    <m/>
    <m/>
    <x v="2"/>
    <x v="7"/>
    <n v="22576883"/>
    <s v="Michael J. Armstrong"/>
    <x v="0"/>
    <x v="0"/>
    <s v="CEO"/>
    <n v="156629"/>
    <m/>
    <n v="156629"/>
    <m/>
    <n v="156629"/>
    <n v="4569"/>
    <n v="1909"/>
    <n v="163107"/>
    <x v="1"/>
  </r>
  <r>
    <x v="583"/>
    <s v="J. David Cox"/>
    <x v="0"/>
    <d v="2012-08-15T00:00:00"/>
    <n v="20001"/>
    <x v="2"/>
    <x v="8"/>
    <x v="10"/>
    <x v="0"/>
    <x v="0"/>
    <m/>
    <m/>
    <m/>
    <x v="2"/>
    <x v="1"/>
    <n v="70721340"/>
    <s v="J. David Cox"/>
    <x v="0"/>
    <x v="0"/>
    <s v="National President"/>
    <n v="145359"/>
    <n v="2079"/>
    <n v="147438"/>
    <n v="7296"/>
    <n v="154734"/>
    <n v="43465"/>
    <n v="23522"/>
    <n v="221721"/>
    <x v="1"/>
  </r>
  <r>
    <x v="597"/>
    <s v="Amy Noone Frederick"/>
    <x v="1"/>
    <d v="2010-01-01T00:00:00"/>
    <n v="22209"/>
    <x v="3"/>
    <x v="9"/>
    <x v="11"/>
    <x v="0"/>
    <x v="1"/>
    <n v="-0.10285881135030393"/>
    <n v="0"/>
    <n v="0"/>
    <x v="0"/>
    <x v="7"/>
    <n v="11804973"/>
    <s v="Amy Noone Frederick"/>
    <x v="1"/>
    <x v="0"/>
    <s v="President"/>
    <n v="135192"/>
    <n v="15500"/>
    <n v="150692"/>
    <m/>
    <n v="150692"/>
    <m/>
    <m/>
    <n v="150692"/>
    <x v="0"/>
  </r>
  <r>
    <x v="598"/>
    <s v="Wenonah Hauter"/>
    <x v="1"/>
    <m/>
    <n v="20036"/>
    <x v="3"/>
    <x v="9"/>
    <x v="11"/>
    <x v="0"/>
    <x v="0"/>
    <n v="6.4133958017806345E-2"/>
    <n v="6.4133958017806345E-2"/>
    <n v="6.4133958017806345E-2"/>
    <x v="0"/>
    <x v="1"/>
    <n v="11998609"/>
    <s v="Wenonah Hauter"/>
    <x v="1"/>
    <x v="0"/>
    <s v="Executive Director"/>
    <n v="150360"/>
    <m/>
    <n v="150360"/>
    <m/>
    <n v="150360"/>
    <n v="15877"/>
    <n v="11256"/>
    <n v="177493"/>
    <x v="0"/>
  </r>
  <r>
    <x v="599"/>
    <s v="John A. Thorner"/>
    <x v="0"/>
    <d v="2013-02-13T00:00:00"/>
    <n v="60661"/>
    <x v="1"/>
    <x v="2"/>
    <x v="2"/>
    <x v="0"/>
    <x v="0"/>
    <m/>
    <m/>
    <m/>
    <x v="0"/>
    <x v="1"/>
    <n v="12929679"/>
    <s v="Charles J. Macfarlane"/>
    <x v="0"/>
    <x v="1"/>
    <s v="Executive Director"/>
    <n v="145138"/>
    <n v="5000"/>
    <n v="150138"/>
    <m/>
    <n v="150138"/>
    <m/>
    <n v="40357"/>
    <n v="190495"/>
    <x v="1"/>
  </r>
  <r>
    <x v="571"/>
    <s v="Patricia Montague, CAE"/>
    <x v="1"/>
    <d v="2013-04-17T00:00:00"/>
    <n v="22314"/>
    <x v="0"/>
    <x v="12"/>
    <x v="15"/>
    <x v="0"/>
    <x v="0"/>
    <m/>
    <m/>
    <m/>
    <x v="2"/>
    <x v="8"/>
    <n v="10535209"/>
    <s v="Frank DiPasquale"/>
    <x v="0"/>
    <x v="1"/>
    <s v="CEO (former)"/>
    <n v="149692"/>
    <m/>
    <n v="149692"/>
    <m/>
    <n v="149692"/>
    <n v="4550"/>
    <m/>
    <n v="154242"/>
    <x v="1"/>
  </r>
  <r>
    <x v="600"/>
    <s v="Ray Hair"/>
    <x v="0"/>
    <d v="2010-08-01T00:00:00"/>
    <n v="10036"/>
    <x v="0"/>
    <x v="7"/>
    <x v="7"/>
    <x v="0"/>
    <x v="0"/>
    <n v="6.1538688413384258E-2"/>
    <n v="6.1538688413384258E-2"/>
    <n v="6.1538688413384258E-2"/>
    <x v="0"/>
    <x v="1"/>
    <n v="11890790"/>
    <s v="Ray Hair"/>
    <x v="0"/>
    <x v="0"/>
    <s v="President"/>
    <n v="143968"/>
    <m/>
    <n v="143968"/>
    <m/>
    <n v="143968"/>
    <n v="17262"/>
    <m/>
    <n v="161230"/>
    <x v="0"/>
  </r>
  <r>
    <x v="601"/>
    <s v="Phil Radford"/>
    <x v="0"/>
    <d v="2009-04-16T00:00:00"/>
    <n v="20001"/>
    <x v="3"/>
    <x v="9"/>
    <x v="11"/>
    <x v="0"/>
    <x v="1"/>
    <n v="-6.4692000444528705E-2"/>
    <n v="-6.4692000444528705E-2"/>
    <n v="-0.10516045506570183"/>
    <x v="0"/>
    <x v="1"/>
    <n v="32791149"/>
    <s v="Phil Radford"/>
    <x v="0"/>
    <x v="0"/>
    <s v="Executive Director"/>
    <n v="143075"/>
    <m/>
    <n v="143075"/>
    <m/>
    <n v="143075"/>
    <n v="8584"/>
    <n v="4647"/>
    <n v="156306"/>
    <x v="0"/>
  </r>
  <r>
    <x v="602"/>
    <s v="Susan Skomal"/>
    <x v="1"/>
    <d v="2005-09-15T00:00:00"/>
    <n v="20036"/>
    <x v="0"/>
    <x v="2"/>
    <x v="2"/>
    <x v="0"/>
    <x v="0"/>
    <n v="6.6616766467065866E-2"/>
    <n v="6.6616766467065866E-2"/>
    <n v="6.6616766467065866E-2"/>
    <x v="0"/>
    <x v="1"/>
    <n v="10580826"/>
    <s v="Susan B. Skomal"/>
    <x v="1"/>
    <x v="0"/>
    <s v="President &amp; CEO"/>
    <n v="142500"/>
    <m/>
    <n v="142500"/>
    <m/>
    <n v="142500"/>
    <n v="20040"/>
    <n v="9569"/>
    <n v="172109"/>
    <x v="0"/>
  </r>
  <r>
    <x v="603"/>
    <s v="Paul Tobin"/>
    <x v="0"/>
    <d v="2003-07-01T00:00:00"/>
    <n v="11370"/>
    <x v="3"/>
    <x v="9"/>
    <x v="11"/>
    <x v="0"/>
    <x v="0"/>
    <n v="1.3340583650534711E-2"/>
    <n v="1.3340583650534711E-2"/>
    <n v="1.3340583650534711E-2"/>
    <x v="0"/>
    <x v="7"/>
    <n v="20108105"/>
    <s v="Paul Tobin"/>
    <x v="0"/>
    <x v="1"/>
    <s v="President &amp; CEO"/>
    <n v="139765"/>
    <m/>
    <n v="139765"/>
    <m/>
    <n v="139765"/>
    <m/>
    <n v="17817"/>
    <n v="157582"/>
    <x v="0"/>
  </r>
  <r>
    <x v="604"/>
    <s v="Shawna Bader-Blau"/>
    <x v="1"/>
    <d v="2011-10-03T00:00:00"/>
    <n v="20006"/>
    <x v="2"/>
    <x v="8"/>
    <x v="10"/>
    <x v="0"/>
    <x v="0"/>
    <m/>
    <m/>
    <m/>
    <x v="0"/>
    <x v="1"/>
    <n v="31684508"/>
    <s v="Shawna Bader-Blau"/>
    <x v="1"/>
    <x v="0"/>
    <s v="Executive Director"/>
    <n v="138824"/>
    <m/>
    <n v="138824"/>
    <m/>
    <n v="138824"/>
    <n v="36400"/>
    <n v="34479"/>
    <n v="209703"/>
    <x v="0"/>
  </r>
  <r>
    <x v="605"/>
    <s v="Mark A. Mix"/>
    <x v="0"/>
    <m/>
    <n v="22160"/>
    <x v="3"/>
    <x v="9"/>
    <x v="11"/>
    <x v="0"/>
    <x v="0"/>
    <n v="0.10252616843243931"/>
    <n v="0.10252616843243931"/>
    <n v="0.10252616843243931"/>
    <x v="0"/>
    <x v="1"/>
    <n v="16236323"/>
    <s v="Mark A. Mix"/>
    <x v="0"/>
    <x v="0"/>
    <s v="President"/>
    <n v="138614"/>
    <m/>
    <n v="138614"/>
    <m/>
    <n v="138614"/>
    <n v="14697"/>
    <n v="17019"/>
    <n v="170330"/>
    <x v="0"/>
  </r>
  <r>
    <x v="606"/>
    <s v="David Curtiss"/>
    <x v="0"/>
    <d v="2011-08-23T00:00:00"/>
    <n v="74119"/>
    <x v="1"/>
    <x v="3"/>
    <x v="3"/>
    <x v="0"/>
    <x v="0"/>
    <m/>
    <m/>
    <m/>
    <x v="0"/>
    <x v="7"/>
    <n v="17469502"/>
    <s v="Rick Fritz"/>
    <x v="0"/>
    <x v="1"/>
    <s v="Executive Director"/>
    <n v="45752"/>
    <n v="90942"/>
    <n v="136694"/>
    <m/>
    <n v="136694"/>
    <m/>
    <n v="17589"/>
    <n v="154283"/>
    <x v="1"/>
  </r>
  <r>
    <x v="607"/>
    <s v="Jeanette Dwyer"/>
    <x v="1"/>
    <d v="2011-10-11T00:00:00"/>
    <n v="22314"/>
    <x v="2"/>
    <x v="8"/>
    <x v="10"/>
    <x v="0"/>
    <x v="0"/>
    <n v="3.2505811693206071E-2"/>
    <n v="3.2505811693206071E-2"/>
    <n v="3.0909790489411303E-2"/>
    <x v="0"/>
    <x v="5"/>
    <n v="23967724"/>
    <s v="Jeanette Dwyer"/>
    <x v="1"/>
    <x v="0"/>
    <s v="President"/>
    <n v="130136"/>
    <m/>
    <n v="130136"/>
    <n v="6508"/>
    <n v="136644"/>
    <m/>
    <n v="25721"/>
    <n v="162365"/>
    <x v="0"/>
  </r>
  <r>
    <x v="608"/>
    <s v="John Arthur Nunes"/>
    <x v="0"/>
    <d v="2007-07-01T00:00:00"/>
    <n v="21230"/>
    <x v="3"/>
    <x v="9"/>
    <x v="11"/>
    <x v="0"/>
    <x v="0"/>
    <n v="2.6429337261704482E-2"/>
    <n v="2.6429337261704482E-2"/>
    <n v="2.6429337261704482E-2"/>
    <x v="0"/>
    <x v="6"/>
    <n v="39502456"/>
    <s v="John Arthur Nunes"/>
    <x v="0"/>
    <x v="0"/>
    <s v="President"/>
    <n v="117753"/>
    <m/>
    <n v="117753"/>
    <m/>
    <n v="117753"/>
    <n v="17942"/>
    <n v="90700"/>
    <n v="226395"/>
    <x v="0"/>
  </r>
  <r>
    <x v="609"/>
    <s v="Bill Drayton"/>
    <x v="0"/>
    <m/>
    <n v="22209"/>
    <x v="3"/>
    <x v="9"/>
    <x v="11"/>
    <x v="0"/>
    <x v="1"/>
    <n v="-6.3054306888591913E-2"/>
    <n v="-6.3054306888591913E-2"/>
    <n v="-6.3054306888591913E-2"/>
    <x v="0"/>
    <x v="2"/>
    <n v="30653653"/>
    <s v="Bill Drayton"/>
    <x v="0"/>
    <x v="0"/>
    <s v="CEO and founder"/>
    <n v="115680"/>
    <m/>
    <n v="115680"/>
    <m/>
    <n v="115680"/>
    <m/>
    <n v="6166"/>
    <n v="121846"/>
    <x v="0"/>
  </r>
  <r>
    <x v="610"/>
    <s v="Marian Wright Edelman"/>
    <x v="1"/>
    <m/>
    <n v="20001"/>
    <x v="3"/>
    <x v="9"/>
    <x v="11"/>
    <x v="0"/>
    <x v="0"/>
    <n v="-6.7786934960219775E-3"/>
    <n v="-6.7786934960219775E-3"/>
    <n v="-6.7786934960219775E-3"/>
    <x v="0"/>
    <x v="1"/>
    <n v="18662098"/>
    <s v="Marian Wright Edelman"/>
    <x v="1"/>
    <x v="0"/>
    <s v="CEO and Founder"/>
    <n v="111356"/>
    <m/>
    <n v="111356"/>
    <m/>
    <n v="111356"/>
    <m/>
    <n v="17685"/>
    <n v="129041"/>
    <x v="0"/>
  </r>
  <r>
    <x v="611"/>
    <s v="Joseph A. Beaudoin"/>
    <x v="0"/>
    <d v="2011-01-11T00:00:00"/>
    <n v="22314"/>
    <x v="2"/>
    <x v="8"/>
    <x v="10"/>
    <x v="0"/>
    <x v="0"/>
    <m/>
    <m/>
    <m/>
    <x v="0"/>
    <x v="1"/>
    <n v="11851714"/>
    <s v="Joseph A. Beaudoin"/>
    <x v="0"/>
    <x v="0"/>
    <s v="National President"/>
    <n v="110969"/>
    <m/>
    <n v="110969"/>
    <m/>
    <n v="110969"/>
    <m/>
    <n v="1760"/>
    <n v="112729"/>
    <x v="0"/>
  </r>
  <r>
    <x v="188"/>
    <s v="Michael P. Melaniphy"/>
    <x v="2"/>
    <d v="2011-11-01T00:00:00"/>
    <n v="20006"/>
    <x v="0"/>
    <x v="6"/>
    <x v="6"/>
    <x v="0"/>
    <x v="0"/>
    <m/>
    <m/>
    <m/>
    <x v="1"/>
    <x v="7"/>
    <n v="27528232"/>
    <s v="Michael P. Melaniphy"/>
    <x v="0"/>
    <x v="0"/>
    <m/>
    <n v="100613"/>
    <m/>
    <n v="100613"/>
    <m/>
    <n v="100613"/>
    <m/>
    <n v="35214"/>
    <n v="135827"/>
    <x v="1"/>
  </r>
  <r>
    <x v="553"/>
    <s v="Dan Crippen "/>
    <x v="2"/>
    <d v="2011-04-01T00:00:00"/>
    <n v="20003"/>
    <x v="1"/>
    <x v="13"/>
    <x v="21"/>
    <x v="0"/>
    <x v="0"/>
    <m/>
    <m/>
    <m/>
    <x v="1"/>
    <x v="7"/>
    <n v="11458210"/>
    <s v="Raymond C. Scheppach, Ph.D."/>
    <x v="0"/>
    <x v="1"/>
    <m/>
    <n v="98363"/>
    <m/>
    <n v="98363"/>
    <m/>
    <n v="98363"/>
    <m/>
    <n v="6265"/>
    <n v="104628"/>
    <x v="1"/>
  </r>
  <r>
    <x v="349"/>
    <s v="Matthew D. Chase"/>
    <x v="0"/>
    <d v="2012-09-17T00:00:00"/>
    <n v="20001"/>
    <x v="0"/>
    <x v="13"/>
    <x v="21"/>
    <x v="0"/>
    <x v="0"/>
    <m/>
    <m/>
    <m/>
    <x v="2"/>
    <x v="1"/>
    <n v="14126349"/>
    <s v="Matthew D. Chase"/>
    <x v="0"/>
    <x v="0"/>
    <s v="Executive Director"/>
    <n v="75351"/>
    <m/>
    <n v="75351"/>
    <n v="8372"/>
    <n v="83723"/>
    <m/>
    <n v="6687"/>
    <n v="90410"/>
    <x v="1"/>
  </r>
  <r>
    <x v="558"/>
    <s v="Craig R. McKinley"/>
    <x v="2"/>
    <d v="2012-09-12T00:00:00"/>
    <n v="22209"/>
    <x v="1"/>
    <x v="13"/>
    <x v="21"/>
    <x v="0"/>
    <x v="0"/>
    <m/>
    <m/>
    <m/>
    <x v="1"/>
    <x v="1"/>
    <n v="11870964"/>
    <s v="Craig R. McKinley"/>
    <x v="0"/>
    <x v="0"/>
    <m/>
    <n v="78576"/>
    <m/>
    <n v="78576"/>
    <m/>
    <n v="78576"/>
    <m/>
    <n v="395"/>
    <n v="78971"/>
    <x v="1"/>
  </r>
  <r>
    <x v="612"/>
    <s v="Charles Macfarlane"/>
    <x v="0"/>
    <d v="2012-09-03T00:00:00"/>
    <n v="60606"/>
    <x v="1"/>
    <x v="2"/>
    <x v="2"/>
    <x v="0"/>
    <x v="0"/>
    <m/>
    <m/>
    <m/>
    <x v="0"/>
    <x v="1"/>
    <n v="12933627"/>
    <s v="Charles MacFarlane"/>
    <x v="0"/>
    <x v="0"/>
    <s v="Executive Director"/>
    <n v="77655"/>
    <m/>
    <n v="77655"/>
    <m/>
    <n v="77655"/>
    <m/>
    <n v="3245"/>
    <n v="80900"/>
    <x v="1"/>
  </r>
  <r>
    <x v="174"/>
    <s v="vacant 3/3/2014"/>
    <x v="2"/>
    <m/>
    <n v="20001"/>
    <x v="3"/>
    <x v="9"/>
    <x v="11"/>
    <x v="0"/>
    <x v="0"/>
    <m/>
    <m/>
    <m/>
    <x v="1"/>
    <x v="6"/>
    <n v="190468098"/>
    <s v="Gary E. Knell"/>
    <x v="0"/>
    <x v="1"/>
    <m/>
    <n v="75796"/>
    <m/>
    <n v="75796"/>
    <m/>
    <n v="75796"/>
    <m/>
    <n v="52"/>
    <n v="75848"/>
    <x v="1"/>
  </r>
  <r>
    <x v="526"/>
    <s v="Jenna Dorn"/>
    <x v="2"/>
    <d v="2011-10-31T00:00:00"/>
    <n v="22314"/>
    <x v="1"/>
    <x v="2"/>
    <x v="2"/>
    <x v="0"/>
    <x v="0"/>
    <m/>
    <m/>
    <m/>
    <x v="4"/>
    <x v="14"/>
    <n v="19484006"/>
    <s v="Jenna Dorn"/>
    <x v="1"/>
    <x v="0"/>
    <s v="Executive Vice President"/>
    <n v="49222"/>
    <m/>
    <n v="49222"/>
    <m/>
    <n v="49222"/>
    <m/>
    <n v="2804"/>
    <n v="52026"/>
    <x v="1"/>
  </r>
  <r>
    <x v="613"/>
    <s v="Steven M. Derks"/>
    <x v="0"/>
    <d v="2012-12-03T00:00:00"/>
    <n v="85718"/>
    <x v="3"/>
    <x v="9"/>
    <x v="11"/>
    <x v="0"/>
    <x v="0"/>
    <m/>
    <m/>
    <m/>
    <x v="2"/>
    <x v="1"/>
    <n v="152115051"/>
    <s v="Steven M. Derks"/>
    <x v="0"/>
    <x v="0"/>
    <s v="President &amp; CEO"/>
    <n v="17115"/>
    <m/>
    <n v="17115"/>
    <m/>
    <n v="17115"/>
    <m/>
    <n v="10820"/>
    <n v="27935"/>
    <x v="1"/>
  </r>
  <r>
    <x v="614"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</r>
  <r>
    <x v="614"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</r>
  <r>
    <x v="614"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4">
  <r>
    <s v="131922622"/>
    <s v="National Football League"/>
    <s v="Roger Goodell"/>
    <x v="0"/>
    <d v="2006-09-01T00:00:00"/>
    <n v="10017"/>
    <x v="0"/>
    <x v="0"/>
    <x v="0"/>
    <x v="0"/>
    <x v="0"/>
    <n v="0.12287455887070901"/>
    <n v="0.72516321875245815"/>
    <n v="0.49926917978177371"/>
    <x v="0"/>
    <x v="0"/>
    <n v="326882787"/>
    <s v="Roger Goodell"/>
    <x v="0"/>
    <x v="0"/>
    <s v="Commissioner"/>
    <n v="3500000"/>
    <n v="40364000"/>
    <n v="43864000"/>
    <n v="243000"/>
    <n v="44107000"/>
    <n v="38000"/>
    <n v="38000"/>
    <n v="44183000"/>
    <x v="0"/>
    <m/>
  </r>
  <r>
    <s v="530045720"/>
    <s v="U.S. Chamber of Commerce"/>
    <s v="Thomas J. Donohue"/>
    <x v="0"/>
    <d v="1997-01-01T00:00:00"/>
    <n v="20062"/>
    <x v="0"/>
    <x v="1"/>
    <x v="1"/>
    <x v="0"/>
    <x v="0"/>
    <n v="-1.3785048058052687E-3"/>
    <n v="0.1037607242475492"/>
    <n v="0.10896639141385327"/>
    <x v="0"/>
    <x v="1"/>
    <n v="188374764"/>
    <s v="Thomas J. Donohue"/>
    <x v="0"/>
    <x v="0"/>
    <s v="CEO &amp; President"/>
    <n v="1053312"/>
    <n v="4250000"/>
    <n v="5303312"/>
    <n v="149000"/>
    <n v="5452312"/>
    <n v="15100"/>
    <n v="15285"/>
    <n v="5482697"/>
    <x v="0"/>
    <m/>
  </r>
  <r>
    <s v="135582579"/>
    <s v="National Association of Chain Drug Stores"/>
    <s v="Steve Anderson"/>
    <x v="0"/>
    <d v="2007-02-23T00:00:00"/>
    <n v="22209"/>
    <x v="0"/>
    <x v="2"/>
    <x v="2"/>
    <x v="0"/>
    <x v="0"/>
    <n v="2.9905390014116229E-2"/>
    <n v="2.9932684706069471E-2"/>
    <n v="1.9529827920544662"/>
    <x v="0"/>
    <x v="1"/>
    <n v="36416824"/>
    <s v="Steve Anderson"/>
    <x v="0"/>
    <x v="0"/>
    <s v="CEO"/>
    <n v="1087818"/>
    <n v="453364"/>
    <n v="1541182"/>
    <n v="3048586"/>
    <n v="4589768"/>
    <n v="616371"/>
    <n v="54467"/>
    <n v="5260606"/>
    <x v="0"/>
    <m/>
  </r>
  <r>
    <s v="130659550"/>
    <s v="Edison Electric Institute"/>
    <s v="Thomas R. Kuhn"/>
    <x v="0"/>
    <d v="1990-01-01T00:00:00"/>
    <n v="20004"/>
    <x v="0"/>
    <x v="3"/>
    <x v="3"/>
    <x v="0"/>
    <x v="0"/>
    <n v="3.5203990345467229E-2"/>
    <n v="3.3218633475992132E-2"/>
    <n v="-0.4056663668628232"/>
    <x v="0"/>
    <x v="1"/>
    <n v="85368962"/>
    <s v="Thomas R. Kuhn"/>
    <x v="0"/>
    <x v="0"/>
    <s v="President"/>
    <n v="850506"/>
    <n v="664643"/>
    <n v="1515149"/>
    <n v="2488655"/>
    <n v="4003804"/>
    <n v="53596"/>
    <n v="26418"/>
    <n v="4083818"/>
    <x v="0"/>
    <s v="This largely reflects the value of the required reporting, for FICA purposes only, of a deferred SERP accrual"/>
  </r>
  <r>
    <s v="521289843"/>
    <s v="Institute of International Finance"/>
    <s v="Tim Adams"/>
    <x v="0"/>
    <d v="2013-01-01T00:00:00"/>
    <n v="20005"/>
    <x v="0"/>
    <x v="4"/>
    <x v="4"/>
    <x v="0"/>
    <x v="1"/>
    <n v="0.34614101278803694"/>
    <n v="0.13084742918803827"/>
    <n v="5.8485616837548632E-4"/>
    <x v="0"/>
    <x v="1"/>
    <n v="33667070"/>
    <s v="Charles H. Dallara"/>
    <x v="0"/>
    <x v="1"/>
    <s v="Managing Director"/>
    <n v="1758989"/>
    <n v="2150000"/>
    <n v="3908989"/>
    <n v="24191"/>
    <n v="3933180"/>
    <n v="25000"/>
    <n v="18619"/>
    <n v="3976799"/>
    <x v="0"/>
    <m/>
  </r>
  <r>
    <s v="135656874"/>
    <s v="Blue Cross and Blue Shield Association"/>
    <s v="Scott Serota"/>
    <x v="0"/>
    <d v="2000-06-01T00:00:00"/>
    <n v="60601"/>
    <x v="0"/>
    <x v="5"/>
    <x v="5"/>
    <x v="0"/>
    <x v="0"/>
    <n v="3.31535301549492E-2"/>
    <n v="-0.15966515405573525"/>
    <n v="-6.6062348062553219E-2"/>
    <x v="0"/>
    <x v="1"/>
    <n v="402665404"/>
    <s v="Scott Serota"/>
    <x v="0"/>
    <x v="0"/>
    <s v="CEO &amp; President"/>
    <n v="955947"/>
    <n v="1937741"/>
    <n v="2893688"/>
    <n v="1012255"/>
    <n v="3905943"/>
    <n v="1275518"/>
    <n v="26223"/>
    <n v="5207684"/>
    <x v="0"/>
    <m/>
  </r>
  <r>
    <s v="522113962"/>
    <s v="Airlines for America"/>
    <s v="Nicholas E. Calio"/>
    <x v="0"/>
    <d v="2011-01-01T00:00:00"/>
    <n v="20004"/>
    <x v="0"/>
    <x v="6"/>
    <x v="6"/>
    <x v="0"/>
    <x v="0"/>
    <n v="-2.4932104536752592E-4"/>
    <n v="-7.3353876785135354E-5"/>
    <n v="4.5876557364134488E-3"/>
    <x v="0"/>
    <x v="1"/>
    <n v="32477585"/>
    <s v="Nicholas E. Calio"/>
    <x v="0"/>
    <x v="0"/>
    <s v="President/CEO"/>
    <n v="898216"/>
    <n v="2155250"/>
    <n v="3053466"/>
    <n v="542562"/>
    <n v="3596028"/>
    <n v="12500"/>
    <n v="19022"/>
    <n v="3627550"/>
    <x v="0"/>
    <m/>
  </r>
  <r>
    <s v="130433430"/>
    <s v="American Petroleum Institute"/>
    <s v="Jack Gerard"/>
    <x v="0"/>
    <d v="2008-11-01T00:00:00"/>
    <n v="20005"/>
    <x v="0"/>
    <x v="3"/>
    <x v="3"/>
    <x v="0"/>
    <x v="0"/>
    <n v="6.051640233579262E-2"/>
    <n v="-1.7465773702681667E-2"/>
    <n v="-9.9023149266795202E-3"/>
    <x v="0"/>
    <x v="1"/>
    <n v="237908312"/>
    <s v="Jack Gerard"/>
    <x v="0"/>
    <x v="0"/>
    <s v="President/CEO"/>
    <n v="2434864"/>
    <n v="1000000"/>
    <n v="3434864"/>
    <n v="146452"/>
    <n v="3581316"/>
    <n v="1565062"/>
    <n v="38967"/>
    <n v="5185345"/>
    <x v="0"/>
    <s v="$1,658,422 toward SERP"/>
  </r>
  <r>
    <s v="131068220"/>
    <s v="Motion Picture Association of America"/>
    <s v="Chris Dodd"/>
    <x v="0"/>
    <d v="2011-03-17T00:00:00"/>
    <n v="20005"/>
    <x v="0"/>
    <x v="7"/>
    <x v="7"/>
    <x v="0"/>
    <x v="0"/>
    <m/>
    <m/>
    <m/>
    <x v="0"/>
    <x v="1"/>
    <n v="68122250"/>
    <s v="Chris Dodd"/>
    <x v="0"/>
    <x v="0"/>
    <s v="Chairman and CEO"/>
    <n v="2992600"/>
    <n v="250000"/>
    <n v="3242600"/>
    <n v="41930"/>
    <n v="3284530"/>
    <n v="13750"/>
    <n v="19585"/>
    <n v="3317865"/>
    <x v="0"/>
    <m/>
  </r>
  <r>
    <s v="530222396"/>
    <s v="National Cable and Telecommunications Association"/>
    <s v="Michael K. Powell"/>
    <x v="0"/>
    <d v="2011-04-25T00:00:00"/>
    <n v="20001"/>
    <x v="0"/>
    <x v="3"/>
    <x v="8"/>
    <x v="0"/>
    <x v="0"/>
    <m/>
    <m/>
    <m/>
    <x v="0"/>
    <x v="1"/>
    <n v="69427688"/>
    <s v="Michael K. Powell"/>
    <x v="0"/>
    <x v="0"/>
    <s v="President &amp; CEO"/>
    <n v="2547904"/>
    <n v="400000"/>
    <n v="2947904"/>
    <n v="56618"/>
    <n v="3004522"/>
    <n v="280245"/>
    <n v="28031"/>
    <n v="3312798"/>
    <x v="0"/>
    <m/>
  </r>
  <r>
    <s v="530026940"/>
    <s v="ASAE"/>
    <s v="John H. Graham IV"/>
    <x v="0"/>
    <d v="2003-08-01T00:00:00"/>
    <n v="20005"/>
    <x v="1"/>
    <x v="1"/>
    <x v="9"/>
    <x v="0"/>
    <x v="0"/>
    <n v="4.4410144327313605E-2"/>
    <n v="4.7152523061293791E-2"/>
    <n v="2.4753911029883398"/>
    <x v="0"/>
    <x v="2"/>
    <n v="28416586"/>
    <s v="John H. Graham IV"/>
    <x v="0"/>
    <x v="0"/>
    <s v="President/CEO"/>
    <n v="600187"/>
    <n v="146083"/>
    <n v="746270"/>
    <n v="2130836"/>
    <n v="2877106"/>
    <n v="21392"/>
    <n v="49900"/>
    <n v="2948398"/>
    <x v="0"/>
    <s v="$2,093,272 SERP payout"/>
  </r>
  <r>
    <s v="320178959"/>
    <s v="Securities Industry and Financial Markets Association"/>
    <s v="Kenneth Bentsen"/>
    <x v="0"/>
    <d v="2013-12-12T00:00:00"/>
    <n v="10271"/>
    <x v="0"/>
    <x v="4"/>
    <x v="4"/>
    <x v="0"/>
    <x v="0"/>
    <n v="0"/>
    <n v="-3.393884762679214E-2"/>
    <n v="-3.393884762679214E-2"/>
    <x v="0"/>
    <x v="3"/>
    <n v="60883284"/>
    <s v="Timothy Ryan, Jr."/>
    <x v="0"/>
    <x v="1"/>
    <s v="President &amp; CEO"/>
    <n v="2510476"/>
    <n v="336000"/>
    <n v="2846476"/>
    <m/>
    <n v="2846476"/>
    <n v="29400"/>
    <n v="11390"/>
    <n v="2887266"/>
    <x v="0"/>
    <m/>
  </r>
  <r>
    <s v="521169809"/>
    <s v="National Football League Players Association"/>
    <s v="DeMaurice Smith"/>
    <x v="0"/>
    <d v="2009-03-05T00:00:00"/>
    <n v="20036"/>
    <x v="2"/>
    <x v="8"/>
    <x v="10"/>
    <x v="0"/>
    <x v="1"/>
    <n v="0.45159642428206004"/>
    <m/>
    <n v="-0.1969111629391172"/>
    <x v="0"/>
    <x v="4"/>
    <n v="60544702"/>
    <s v="Demaurice Smith"/>
    <x v="0"/>
    <x v="0"/>
    <s v="Executive Director"/>
    <n v="2727885"/>
    <m/>
    <n v="2727885"/>
    <n v="10301"/>
    <n v="2738186"/>
    <n v="38250"/>
    <n v="41710"/>
    <n v="2818146"/>
    <x v="0"/>
    <m/>
  </r>
  <r>
    <s v="133039601"/>
    <s v="Alzheimer's Association"/>
    <s v="Harry Johns"/>
    <x v="0"/>
    <d v="2005-09-06T00:00:00"/>
    <n v="60601"/>
    <x v="3"/>
    <x v="9"/>
    <x v="11"/>
    <x v="0"/>
    <x v="0"/>
    <m/>
    <m/>
    <m/>
    <x v="0"/>
    <x v="5"/>
    <n v="119030729"/>
    <s v="Harry Johns"/>
    <x v="0"/>
    <x v="0"/>
    <s v="President &amp; CEO"/>
    <m/>
    <m/>
    <m/>
    <m/>
    <n v="2731016"/>
    <n v="57000"/>
    <n v="21658"/>
    <n v="2809674"/>
    <x v="0"/>
    <s v="$240,132 toward SERP and approximately $1.8 million SERP payout"/>
  </r>
  <r>
    <s v="521209124"/>
    <s v="Nuclear Energy Institute"/>
    <s v="Marvin S. Fertel"/>
    <x v="0"/>
    <d v="2009-02-11T00:00:00"/>
    <n v="20006"/>
    <x v="0"/>
    <x v="3"/>
    <x v="3"/>
    <x v="0"/>
    <x v="0"/>
    <n v="8.3131572129258202E-2"/>
    <n v="0.11381556237159728"/>
    <n v="0.13334366104451889"/>
    <x v="0"/>
    <x v="1"/>
    <n v="52434623"/>
    <s v="Marvin S. Fertel"/>
    <x v="0"/>
    <x v="0"/>
    <s v="Presdient &amp; CEO"/>
    <n v="969888"/>
    <n v="495000"/>
    <n v="1464888"/>
    <n v="1168827"/>
    <n v="2633715"/>
    <n v="-3945"/>
    <n v="17645"/>
    <n v="2647415"/>
    <x v="0"/>
    <s v="$1,163,493 SERP payout"/>
  </r>
  <r>
    <s v="530088710"/>
    <s v="Financial Industry Regulatory Authority"/>
    <s v="Richard G. Ketchum"/>
    <x v="0"/>
    <d v="2009-03-01T00:00:00"/>
    <n v="20006"/>
    <x v="0"/>
    <x v="4"/>
    <x v="4"/>
    <x v="0"/>
    <x v="0"/>
    <n v="-1.7328970814257517E-3"/>
    <n v="2.2158283414271177E-2"/>
    <n v="-0.17565627715738072"/>
    <x v="0"/>
    <x v="1"/>
    <n v="750425103"/>
    <s v="Richard G. Ketchum"/>
    <x v="0"/>
    <x v="0"/>
    <s v="CEO"/>
    <n v="978164"/>
    <n v="1250000"/>
    <n v="2228164"/>
    <n v="327290"/>
    <n v="2555454"/>
    <n v="47607"/>
    <n v="26644"/>
    <n v="2629705"/>
    <x v="0"/>
    <m/>
  </r>
  <r>
    <s v="952237749"/>
    <s v="NACS—The Association for Convenience &amp; Fuel Retailing"/>
    <s v="Henry O. Armour"/>
    <x v="0"/>
    <d v="2004-09-30T00:00:00"/>
    <n v="22314"/>
    <x v="0"/>
    <x v="10"/>
    <x v="12"/>
    <x v="0"/>
    <x v="1"/>
    <n v="0.39711875152620368"/>
    <n v="0.39711875152620368"/>
    <n v="0.39711875152620368"/>
    <x v="0"/>
    <x v="1"/>
    <n v="28698307"/>
    <s v="Henry O. Armour"/>
    <x v="0"/>
    <x v="0"/>
    <s v="President and CEO"/>
    <n v="2494522"/>
    <m/>
    <n v="2494522"/>
    <m/>
    <n v="2494522"/>
    <n v="33000"/>
    <n v="28166"/>
    <n v="2555688"/>
    <x v="0"/>
    <m/>
  </r>
  <r>
    <s v="360726140"/>
    <s v="American Hospital Association"/>
    <s v="Richard Umbdenstock"/>
    <x v="0"/>
    <d v="2006-04-13T00:00:00"/>
    <n v="60606"/>
    <x v="0"/>
    <x v="2"/>
    <x v="2"/>
    <x v="0"/>
    <x v="0"/>
    <n v="2.3826220511731961E-2"/>
    <n v="2.3476230959828596E-2"/>
    <n v="-4.9560465889513225E-2"/>
    <x v="0"/>
    <x v="1"/>
    <n v="118032174"/>
    <s v="Richard Umbdenstock"/>
    <x v="0"/>
    <x v="0"/>
    <s v="CEO &amp; President"/>
    <n v="921246"/>
    <n v="92411"/>
    <n v="1013657"/>
    <n v="1441833"/>
    <n v="2455490"/>
    <n v="204495"/>
    <n v="202438"/>
    <n v="2862423"/>
    <x v="0"/>
    <s v="$464,473 SERP payout"/>
  </r>
  <r>
    <s v="530104410"/>
    <s v="American Chemistry Council"/>
    <s v="Calvin M. Dooley"/>
    <x v="0"/>
    <d v="2008-09-08T00:00:00"/>
    <n v="20002"/>
    <x v="0"/>
    <x v="6"/>
    <x v="13"/>
    <x v="0"/>
    <x v="1"/>
    <m/>
    <n v="4.5808287271071023E-2"/>
    <n v="4.4033185558687307E-2"/>
    <x v="0"/>
    <x v="1"/>
    <n v="111218582"/>
    <s v="Calvin M. Dooley"/>
    <x v="0"/>
    <x v="0"/>
    <s v="President/CEO"/>
    <n v="1393737"/>
    <n v="838089"/>
    <n v="2231826"/>
    <n v="126954"/>
    <n v="2358780"/>
    <n v="249094"/>
    <n v="35439"/>
    <n v="2643313"/>
    <x v="0"/>
    <s v="$219,094 toward SERP"/>
  </r>
  <r>
    <s v="880359303"/>
    <s v="National Association of Home Builders"/>
    <s v="Jerry M. Howard"/>
    <x v="0"/>
    <d v="2001-01-01T00:00:00"/>
    <n v="20005"/>
    <x v="0"/>
    <x v="11"/>
    <x v="14"/>
    <x v="0"/>
    <x v="0"/>
    <n v="-1.6826679315025923E-2"/>
    <n v="0.80106602858641907"/>
    <n v="0.81352125979510026"/>
    <x v="0"/>
    <x v="1"/>
    <n v="55388506"/>
    <s v="Jerry M. Howard"/>
    <x v="0"/>
    <x v="0"/>
    <s v="Executive Vice President &amp; CEO"/>
    <n v="901683"/>
    <n v="1363950"/>
    <n v="2265633"/>
    <n v="23000"/>
    <n v="2288633"/>
    <n v="10000"/>
    <n v="20438"/>
    <n v="2319071"/>
    <x v="0"/>
    <m/>
  </r>
  <r>
    <s v="770277826"/>
    <s v="Managed Funds Association"/>
    <s v="Richard H. Baker"/>
    <x v="0"/>
    <d v="2008-02-01T00:00:00"/>
    <n v="20005"/>
    <x v="0"/>
    <x v="4"/>
    <x v="4"/>
    <x v="0"/>
    <x v="1"/>
    <n v="0.5012843565373748"/>
    <n v="0.1250040067955252"/>
    <n v="0.10073118885855932"/>
    <x v="0"/>
    <x v="6"/>
    <n v="19876583"/>
    <s v="Richard H. Baker"/>
    <x v="0"/>
    <x v="0"/>
    <s v="President"/>
    <n v="1496192"/>
    <n v="750000"/>
    <n v="2246192"/>
    <n v="2724"/>
    <n v="2248916"/>
    <n v="32500"/>
    <n v="13701"/>
    <n v="2295117"/>
    <x v="0"/>
    <m/>
  </r>
  <r>
    <s v="536000125"/>
    <s v="Association of American Railroads"/>
    <s v="Edward Hamberger"/>
    <x v="0"/>
    <d v="1998-07-02T00:00:00"/>
    <n v="20024"/>
    <x v="0"/>
    <x v="6"/>
    <x v="6"/>
    <x v="0"/>
    <x v="0"/>
    <n v="3.0619167278575731E-2"/>
    <n v="0.8377732354135734"/>
    <n v="0.82061219186919099"/>
    <x v="0"/>
    <x v="1"/>
    <n v="63798613"/>
    <s v="Edward R. Hamberger"/>
    <x v="0"/>
    <x v="0"/>
    <s v="CEO &amp; President"/>
    <n v="811256"/>
    <n v="1396880"/>
    <n v="2208136"/>
    <n v="12969"/>
    <n v="2221105"/>
    <n v="678866"/>
    <n v="62197"/>
    <n v="2962168"/>
    <x v="0"/>
    <s v="$633,069 toward SERP"/>
  </r>
  <r>
    <s v="530241211"/>
    <s v="Pharmaceutical Research and Manufacturers of America"/>
    <s v="John Castellani"/>
    <x v="0"/>
    <d v="2010-09-01T00:00:00"/>
    <n v="20004"/>
    <x v="0"/>
    <x v="2"/>
    <x v="2"/>
    <x v="0"/>
    <x v="0"/>
    <n v="-1.541659885587591E-3"/>
    <n v="0.20048881263907078"/>
    <n v="0.21909341429972376"/>
    <x v="0"/>
    <x v="1"/>
    <n v="204219082"/>
    <s v="John Castellani"/>
    <x v="0"/>
    <x v="0"/>
    <s v="President and CEO"/>
    <n v="1466283"/>
    <n v="644833"/>
    <n v="2111116"/>
    <n v="61879"/>
    <n v="2172995"/>
    <n v="806967"/>
    <n v="21633"/>
    <n v="3001595"/>
    <x v="0"/>
    <s v="$718,875 toward a SERP"/>
  </r>
  <r>
    <s v="237236607"/>
    <s v="Business Roundtable"/>
    <s v="John Engler"/>
    <x v="0"/>
    <d v="2011-01-15T00:00:00"/>
    <n v="20001"/>
    <x v="0"/>
    <x v="1"/>
    <x v="1"/>
    <x v="0"/>
    <x v="0"/>
    <m/>
    <m/>
    <m/>
    <x v="0"/>
    <x v="1"/>
    <n v="31447745"/>
    <s v="John Engler"/>
    <x v="0"/>
    <x v="0"/>
    <s v="President"/>
    <n v="1670000"/>
    <n v="425000"/>
    <n v="2095000"/>
    <n v="16546"/>
    <n v="2111546"/>
    <n v="57946"/>
    <n v="22645"/>
    <n v="2192137"/>
    <x v="0"/>
    <m/>
  </r>
  <r>
    <s v="131088150"/>
    <s v="Healthcare Distribution Management Association"/>
    <s v="John M. Gray"/>
    <x v="0"/>
    <d v="2004-03-18T00:00:00"/>
    <n v="22203"/>
    <x v="0"/>
    <x v="2"/>
    <x v="2"/>
    <x v="0"/>
    <x v="0"/>
    <n v="4.8461375333860635E-2"/>
    <n v="0.13836919530271685"/>
    <n v="1.4995333367272481"/>
    <x v="0"/>
    <x v="1"/>
    <n v="12377035"/>
    <s v="John M. Gray"/>
    <x v="0"/>
    <x v="0"/>
    <s v="President &amp; CEO"/>
    <n v="731717"/>
    <n v="182801"/>
    <n v="914518"/>
    <n v="1147612"/>
    <n v="2062130"/>
    <n v="42000"/>
    <n v="36443"/>
    <n v="2140573"/>
    <x v="0"/>
    <s v="$1,126,312 SERP payout and $201,132 toward SERP"/>
  </r>
  <r>
    <s v="530114930"/>
    <s v="Grocery Manufacturers Association"/>
    <s v="Pamela Bailey"/>
    <x v="1"/>
    <d v="2008-12-09T00:00:00"/>
    <n v="20005"/>
    <x v="0"/>
    <x v="12"/>
    <x v="15"/>
    <x v="0"/>
    <x v="0"/>
    <n v="3.3322994191446041E-2"/>
    <n v="3.6179189444971366E-2"/>
    <n v="4.0372397822476022E-2"/>
    <x v="0"/>
    <x v="1"/>
    <n v="50759080"/>
    <s v="Pamela Bailey"/>
    <x v="1"/>
    <x v="0"/>
    <s v="CEO &amp; President"/>
    <n v="1146011"/>
    <n v="861982"/>
    <n v="2007993"/>
    <n v="51420"/>
    <n v="2059413"/>
    <n v="33245"/>
    <n v="40694"/>
    <n v="2133352"/>
    <x v="0"/>
    <m/>
  </r>
  <r>
    <s v="131084330"/>
    <s v="National Association of Manufacturers"/>
    <s v="Jay Timmons"/>
    <x v="0"/>
    <d v="2011-01-01T00:00:00"/>
    <n v="20001"/>
    <x v="0"/>
    <x v="6"/>
    <x v="13"/>
    <x v="0"/>
    <x v="0"/>
    <n v="6.0151541300115748E-2"/>
    <n v="1.0082236792096186"/>
    <n v="1.0254534729689875"/>
    <x v="0"/>
    <x v="1"/>
    <n v="41923094"/>
    <s v="Jay Timmons"/>
    <x v="0"/>
    <x v="0"/>
    <s v="President &amp; CEO"/>
    <n v="964440"/>
    <n v="1017000"/>
    <n v="1981440"/>
    <n v="17000"/>
    <n v="1998440"/>
    <n v="247847"/>
    <n v="14737"/>
    <n v="2261024"/>
    <x v="0"/>
    <s v="$250,000 toward SERP"/>
  </r>
  <r>
    <s v="360753125"/>
    <s v="Financial Services Roundtable"/>
    <s v="Tim Pawlenty"/>
    <x v="2"/>
    <d v="2012-11-01T00:00:00"/>
    <n v="20004"/>
    <x v="0"/>
    <x v="4"/>
    <x v="4"/>
    <x v="0"/>
    <x v="0"/>
    <m/>
    <m/>
    <m/>
    <x v="1"/>
    <x v="1"/>
    <n v="22734111"/>
    <s v="Steve Bartlett"/>
    <x v="0"/>
    <x v="1"/>
    <m/>
    <n v="1000000"/>
    <n v="850000"/>
    <n v="1850000"/>
    <n v="71499"/>
    <n v="1921499"/>
    <n v="52000"/>
    <n v="14344"/>
    <n v="1987843"/>
    <x v="1"/>
    <s v="10 months’ salary"/>
  </r>
  <r>
    <s v="135266605"/>
    <s v="Investment Company Institute"/>
    <s v="Paul Schott Stevens"/>
    <x v="0"/>
    <d v="2004-06-01T00:00:00"/>
    <n v="20005"/>
    <x v="0"/>
    <x v="4"/>
    <x v="4"/>
    <x v="0"/>
    <x v="0"/>
    <n v="1.2054357443537791E-2"/>
    <n v="6.9455937890254726E-2"/>
    <n v="6.2984272982837888E-2"/>
    <x v="0"/>
    <x v="6"/>
    <n v="63124563"/>
    <s v="Paul Schott Stevens"/>
    <x v="0"/>
    <x v="0"/>
    <s v="President"/>
    <n v="905902"/>
    <n v="800000"/>
    <n v="1705902"/>
    <n v="205129"/>
    <n v="1911031"/>
    <n v="225475"/>
    <n v="24826"/>
    <n v="2161332"/>
    <x v="0"/>
    <s v="$180,000 toward SERP and $180,000 SERP payout"/>
  </r>
  <r>
    <s v="530116145"/>
    <s v="National Rural Electric Cooperative Association"/>
    <s v="Jo Ann Emerson"/>
    <x v="1"/>
    <d v="2013-03-01T00:00:00"/>
    <n v="22203"/>
    <x v="0"/>
    <x v="3"/>
    <x v="3"/>
    <x v="0"/>
    <x v="0"/>
    <n v="8.5365874536269024E-2"/>
    <n v="8.5358567953561545E-2"/>
    <n v="8.5413295237985742E-2"/>
    <x v="0"/>
    <x v="1"/>
    <n v="170722072"/>
    <s v="Glenn L. English"/>
    <x v="0"/>
    <x v="1"/>
    <s v="Executive Director &amp; CEO"/>
    <n v="1267970"/>
    <n v="100"/>
    <n v="1268070"/>
    <n v="620001"/>
    <n v="1888071"/>
    <n v="81251"/>
    <n v="30331"/>
    <n v="1999653"/>
    <x v="0"/>
    <m/>
  </r>
  <r>
    <s v="541963355"/>
    <s v="Consumer Electronics Association"/>
    <s v="Gary Shapiro"/>
    <x v="0"/>
    <d v="2000-01-01T00:00:00"/>
    <n v="22202"/>
    <x v="0"/>
    <x v="6"/>
    <x v="8"/>
    <x v="0"/>
    <x v="0"/>
    <n v="5.0214000000000002E-2"/>
    <n v="2.4849629629629631E-2"/>
    <n v="-2.2022286000482768E-3"/>
    <x v="0"/>
    <x v="1"/>
    <n v="81109944"/>
    <s v="Gary Shapiro"/>
    <x v="0"/>
    <x v="0"/>
    <s v="President &amp; CEO"/>
    <n v="1050214"/>
    <n v="333333"/>
    <n v="1383547"/>
    <n v="493133"/>
    <n v="1876680"/>
    <n v="530000"/>
    <n v="37503"/>
    <n v="2444183"/>
    <x v="0"/>
    <s v="$487,500 SERP payout"/>
  </r>
  <r>
    <s v="237084339"/>
    <s v="Graduate Management Admission Council"/>
    <s v="David A. Wilson"/>
    <x v="0"/>
    <d v="1995-07-01T00:00:00"/>
    <n v="22102"/>
    <x v="0"/>
    <x v="13"/>
    <x v="16"/>
    <x v="0"/>
    <x v="1"/>
    <n v="0.35789473684210527"/>
    <n v="0.34771886559802712"/>
    <n v="1.2928673320332666"/>
    <x v="0"/>
    <x v="1"/>
    <n v="125146849"/>
    <s v="David A. Wilson"/>
    <x v="0"/>
    <x v="1"/>
    <s v="President &amp; CEO"/>
    <n v="645000"/>
    <n v="448000"/>
    <n v="1093000"/>
    <n v="781176"/>
    <n v="1874176"/>
    <n v="25000"/>
    <n v="15669"/>
    <n v="1914845"/>
    <x v="0"/>
    <s v="$745,485 SERP payout"/>
  </r>
  <r>
    <s v="521006053"/>
    <s v="AdvaMed (Advanced Medical Technology Association)"/>
    <s v="Stephen J. Ubl"/>
    <x v="0"/>
    <d v="2005-08-04T00:00:00"/>
    <n v="20004"/>
    <x v="0"/>
    <x v="2"/>
    <x v="2"/>
    <x v="0"/>
    <x v="0"/>
    <n v="9.3151259758601501E-2"/>
    <n v="0.40236432630651897"/>
    <n v="0.39182256998355136"/>
    <x v="0"/>
    <x v="1"/>
    <n v="30615049"/>
    <s v="Stephen J. Ubl"/>
    <x v="0"/>
    <x v="0"/>
    <s v="CEO &amp; President"/>
    <n v="1047240"/>
    <n v="721844"/>
    <n v="1769084"/>
    <n v="41705"/>
    <n v="1810789"/>
    <n v="29197"/>
    <n v="18356"/>
    <n v="1858342"/>
    <x v="0"/>
    <m/>
  </r>
  <r>
    <s v="133298818"/>
    <s v="International Swaps and Derivatives Association"/>
    <s v="Robert G. Pickel"/>
    <x v="0"/>
    <d v="2012-01-01T00:00:00"/>
    <n v="20004"/>
    <x v="0"/>
    <x v="4"/>
    <x v="4"/>
    <x v="0"/>
    <x v="0"/>
    <n v="0"/>
    <n v="0.502092050209205"/>
    <n v="0.502092050209205"/>
    <x v="0"/>
    <x v="1"/>
    <n v="47126267"/>
    <s v="Robert G. Pickel"/>
    <x v="0"/>
    <x v="0"/>
    <s v="Executive Director and CEO"/>
    <n v="500000"/>
    <n v="1295000"/>
    <n v="1795000"/>
    <m/>
    <n v="1795000"/>
    <n v="5000"/>
    <n v="26902"/>
    <n v="1826902"/>
    <x v="0"/>
    <m/>
  </r>
  <r>
    <s v="130417693"/>
    <s v="Ad Council"/>
    <s v="Peggy Conlon"/>
    <x v="1"/>
    <d v="1999-04-08T00:00:00"/>
    <n v="10016"/>
    <x v="3"/>
    <x v="9"/>
    <x v="11"/>
    <x v="0"/>
    <x v="1"/>
    <n v="0.11045749365663296"/>
    <n v="2.732461449282134E-2"/>
    <n v="1.3448850811261446"/>
    <x v="0"/>
    <x v="7"/>
    <n v="40009773"/>
    <s v="Peggy Conlon"/>
    <x v="1"/>
    <x v="0"/>
    <s v="President &amp; CEO"/>
    <n v="575941"/>
    <n v="127650"/>
    <n v="703591"/>
    <n v="1085289"/>
    <n v="1788880"/>
    <n v="197150"/>
    <n v="18188"/>
    <n v="2004218"/>
    <x v="0"/>
    <s v="$986,061 SERP payout and $180,000 toward SERP"/>
  </r>
  <r>
    <s v="221576300"/>
    <s v="Boy Scouts of America National Council"/>
    <s v="Wayne Brock"/>
    <x v="2"/>
    <d v="2012-09-01T00:00:00"/>
    <n v="75015"/>
    <x v="3"/>
    <x v="9"/>
    <x v="11"/>
    <x v="0"/>
    <x v="0"/>
    <m/>
    <m/>
    <m/>
    <x v="1"/>
    <x v="1"/>
    <n v="191960296"/>
    <s v="Robert J. Mazzuca"/>
    <x v="0"/>
    <x v="1"/>
    <m/>
    <n v="311828"/>
    <n v="43707"/>
    <n v="355535"/>
    <n v="1425557"/>
    <n v="1781092"/>
    <n v="119430"/>
    <n v="21457"/>
    <n v="1921979"/>
    <x v="1"/>
    <s v="$851,681 SERP payout; $324,995 in severance"/>
  </r>
  <r>
    <s v="521001304"/>
    <s v="American Bankers Association"/>
    <s v="Frank Keating"/>
    <x v="0"/>
    <d v="2011-01-01T00:00:00"/>
    <n v="20036"/>
    <x v="0"/>
    <x v="4"/>
    <x v="4"/>
    <x v="0"/>
    <x v="1"/>
    <n v="0.21762278128760529"/>
    <m/>
    <n v="0.34910604793703665"/>
    <x v="2"/>
    <x v="2"/>
    <n v="80976056"/>
    <s v="Frank Keating"/>
    <x v="0"/>
    <x v="0"/>
    <s v="CEO &amp; President"/>
    <n v="1295161"/>
    <n v="425000"/>
    <n v="1720161"/>
    <n v="43354"/>
    <n v="1763515"/>
    <n v="160350"/>
    <n v="41538"/>
    <n v="1965403"/>
    <x v="0"/>
    <s v="$138,300 toward SERP"/>
  </r>
  <r>
    <s v="530114600"/>
    <s v="National Association of Broadcasters"/>
    <s v="Gordon Smith"/>
    <x v="0"/>
    <d v="2009-11-01T00:00:00"/>
    <n v="20036"/>
    <x v="0"/>
    <x v="7"/>
    <x v="7"/>
    <x v="0"/>
    <x v="1"/>
    <n v="0.24981875887413346"/>
    <n v="0.21406140413654906"/>
    <n v="0.22151322559252618"/>
    <x v="0"/>
    <x v="0"/>
    <n v="57000814"/>
    <s v="Gordon Smith"/>
    <x v="0"/>
    <x v="0"/>
    <s v="President &amp; CEO"/>
    <n v="1496408"/>
    <n v="200000"/>
    <n v="1696408"/>
    <n v="33168"/>
    <n v="1729576"/>
    <n v="8500"/>
    <n v="14147"/>
    <n v="1752223"/>
    <x v="0"/>
    <m/>
  </r>
  <r>
    <s v="237432162"/>
    <s v="Cato Institute"/>
    <s v="John A. Allison"/>
    <x v="0"/>
    <d v="2012-10-01T00:00:00"/>
    <n v="20001"/>
    <x v="4"/>
    <x v="14"/>
    <x v="17"/>
    <x v="0"/>
    <x v="0"/>
    <m/>
    <m/>
    <m/>
    <x v="0"/>
    <x v="0"/>
    <n v="22006365"/>
    <s v="Edward H. Crane"/>
    <x v="0"/>
    <x v="1"/>
    <s v="founder and president"/>
    <n v="470273"/>
    <n v="2212"/>
    <n v="472485"/>
    <n v="1188525"/>
    <n v="1661010"/>
    <n v="22500"/>
    <n v="14727"/>
    <n v="1698237"/>
    <x v="1"/>
    <s v="Nine months’ salary; compensation includes vested portion of his deferred compensation and $200,000 toward SERP"/>
  </r>
  <r>
    <s v="521191985"/>
    <s v="National Committee for Quality Assurance"/>
    <s v="Margaret E. O'Kane"/>
    <x v="1"/>
    <d v="1990-01-01T00:00:00"/>
    <n v="20036"/>
    <x v="3"/>
    <x v="9"/>
    <x v="11"/>
    <x v="0"/>
    <x v="0"/>
    <n v="-4.0420514792494028E-3"/>
    <n v="4.8102477305683171E-2"/>
    <n v="1.5787234507098264"/>
    <x v="0"/>
    <x v="1"/>
    <n v="46217174"/>
    <s v="Margaret E. O’Kane"/>
    <x v="1"/>
    <x v="0"/>
    <s v="President"/>
    <n v="450664"/>
    <n v="202024"/>
    <n v="652688"/>
    <n v="1000823"/>
    <n v="1653511"/>
    <n v="222844"/>
    <n v="41832"/>
    <n v="1918187"/>
    <x v="0"/>
    <s v="$914,963 SERP payout"/>
  </r>
  <r>
    <s v="430337330"/>
    <s v="International Association of Bridge, Structural, Ornamental and Reinforcing Iron Workers"/>
    <s v="Walter Wise"/>
    <x v="2"/>
    <d v="2011-02-01T00:00:00"/>
    <n v="20006"/>
    <x v="2"/>
    <x v="8"/>
    <x v="10"/>
    <x v="0"/>
    <x v="0"/>
    <m/>
    <m/>
    <m/>
    <x v="1"/>
    <x v="7"/>
    <n v="48027429"/>
    <s v="Joseph Hunt"/>
    <x v="0"/>
    <x v="1"/>
    <m/>
    <n v="140650"/>
    <m/>
    <n v="140650"/>
    <n v="1511327"/>
    <n v="1651977"/>
    <m/>
    <n v="20466"/>
    <n v="1672443"/>
    <x v="1"/>
    <s v="One month’s salary"/>
  </r>
  <r>
    <s v="410327400"/>
    <s v="Independent Community Bankers of America"/>
    <s v="Camden R. Fine"/>
    <x v="0"/>
    <d v="2003-01-01T00:00:00"/>
    <n v="20036"/>
    <x v="0"/>
    <x v="4"/>
    <x v="4"/>
    <x v="0"/>
    <x v="1"/>
    <n v="0.3260445983979216"/>
    <n v="0.54254167568737821"/>
    <n v="0.52737810129642504"/>
    <x v="0"/>
    <x v="1"/>
    <n v="36605059"/>
    <s v="Camden R. Fine"/>
    <x v="0"/>
    <x v="0"/>
    <s v="CEO &amp; President"/>
    <n v="1225000"/>
    <n v="200000"/>
    <n v="1425000"/>
    <n v="192359"/>
    <n v="1617359"/>
    <n v="142000"/>
    <n v="22582"/>
    <n v="1781941"/>
    <x v="0"/>
    <m/>
  </r>
  <r>
    <s v="522109035"/>
    <s v="Institute for Legal Reform, U.S. Chamber of Commerce"/>
    <s v="Lisa Rickard"/>
    <x v="1"/>
    <d v="2003-03-01T00:00:00"/>
    <n v="20062"/>
    <x v="0"/>
    <x v="5"/>
    <x v="18"/>
    <x v="0"/>
    <x v="0"/>
    <n v="9.2062651485834163E-4"/>
    <n v="7.7811258201197553E-2"/>
    <n v="8.1663272888765306E-2"/>
    <x v="0"/>
    <x v="1"/>
    <n v="43854035"/>
    <s v="Lisa Rickard"/>
    <x v="1"/>
    <x v="0"/>
    <s v="President"/>
    <n v="491422"/>
    <n v="900000"/>
    <n v="1391422"/>
    <n v="211206"/>
    <n v="1602628"/>
    <n v="110200"/>
    <n v="21936"/>
    <n v="1734764"/>
    <x v="0"/>
    <s v="$211,206 pension payout"/>
  </r>
  <r>
    <s v="530159345"/>
    <s v="USTelecom"/>
    <s v="Walter B. McCormick Jr."/>
    <x v="0"/>
    <d v="2001-06-14T00:00:00"/>
    <n v="20005"/>
    <x v="0"/>
    <x v="3"/>
    <x v="8"/>
    <x v="0"/>
    <x v="0"/>
    <n v="2.0194827477826086E-2"/>
    <n v="2.1800322794920921E-2"/>
    <n v="1.9830049971445798E-2"/>
    <x v="0"/>
    <x v="1"/>
    <n v="14553913"/>
    <s v="Walter McCormick"/>
    <x v="0"/>
    <x v="0"/>
    <s v="President &amp; CEO"/>
    <n v="989994"/>
    <n v="499047"/>
    <n v="1489041"/>
    <n v="112803"/>
    <n v="1601844"/>
    <n v="42805"/>
    <n v="31542"/>
    <n v="1676191"/>
    <x v="0"/>
    <m/>
  </r>
  <r>
    <s v="130432265"/>
    <s v="American Institute for CPAs"/>
    <s v="Barry C. Melancon "/>
    <x v="0"/>
    <d v="1995-07-01T00:00:00"/>
    <n v="10036"/>
    <x v="1"/>
    <x v="4"/>
    <x v="4"/>
    <x v="0"/>
    <x v="0"/>
    <n v="9.3689447187270639E-2"/>
    <n v="9.6450909202386456E-2"/>
    <n v="6.0871086581799315E-2"/>
    <x v="0"/>
    <x v="8"/>
    <n v="213213314"/>
    <s v="Barry C. Melancon"/>
    <x v="0"/>
    <x v="0"/>
    <s v="President &amp; CEO"/>
    <n v="1101202"/>
    <n v="472500"/>
    <n v="1573702"/>
    <n v="27092"/>
    <n v="1600794"/>
    <n v="8389"/>
    <n v="24885"/>
    <n v="1634068"/>
    <x v="0"/>
    <m/>
  </r>
  <r>
    <s v="200487810"/>
    <s v="Property Casualty Insurers Association of America"/>
    <s v="David A. Sampson"/>
    <x v="0"/>
    <d v="2007-09-04T00:00:00"/>
    <n v="60631"/>
    <x v="0"/>
    <x v="5"/>
    <x v="5"/>
    <x v="0"/>
    <x v="0"/>
    <n v="2.8571428571428571E-2"/>
    <n v="0.38481807282970854"/>
    <n v="0.36378431215778112"/>
    <x v="0"/>
    <x v="1"/>
    <n v="40269164"/>
    <s v="David A. Sampson"/>
    <x v="0"/>
    <x v="0"/>
    <s v="President and CEO"/>
    <n v="900000"/>
    <n v="606250"/>
    <n v="1506250"/>
    <n v="80078"/>
    <n v="1586328"/>
    <n v="27000"/>
    <n v="26680"/>
    <n v="1640008"/>
    <x v="0"/>
    <m/>
  </r>
  <r>
    <s v="521224577"/>
    <s v="Biotechnology Industry Organization"/>
    <s v="James C. Greenwood"/>
    <x v="0"/>
    <d v="2004-08-05T00:00:00"/>
    <n v="20024"/>
    <x v="0"/>
    <x v="2"/>
    <x v="2"/>
    <x v="0"/>
    <x v="0"/>
    <n v="-1.6797178074083553E-4"/>
    <n v="0.167213095315733"/>
    <n v="-0.33484664519875418"/>
    <x v="0"/>
    <x v="1"/>
    <n v="62287423"/>
    <s v="James C. Greenwood"/>
    <x v="0"/>
    <x v="0"/>
    <s v="President and CEO"/>
    <n v="1000000"/>
    <n v="575000"/>
    <n v="1575000"/>
    <m/>
    <n v="1575000"/>
    <n v="26232"/>
    <n v="69349"/>
    <n v="1670581"/>
    <x v="0"/>
    <m/>
  </r>
  <r>
    <s v="361525480"/>
    <s v="National Restaurant Association"/>
    <s v="Dawn Sweeney"/>
    <x v="1"/>
    <d v="2007-10-01T00:00:00"/>
    <n v="20036"/>
    <x v="0"/>
    <x v="10"/>
    <x v="12"/>
    <x v="0"/>
    <x v="0"/>
    <n v="6.8712359550561791E-2"/>
    <n v="3.6799931816338512E-2"/>
    <n v="3.4420595095804002E-2"/>
    <x v="0"/>
    <x v="1"/>
    <n v="67841002"/>
    <s v="Dawn Sweeney"/>
    <x v="1"/>
    <x v="0"/>
    <s v="CEO"/>
    <n v="951154"/>
    <n v="557280"/>
    <n v="1508434"/>
    <n v="63215"/>
    <n v="1571649"/>
    <n v="561600"/>
    <n v="115607"/>
    <n v="2248856"/>
    <x v="0"/>
    <m/>
  </r>
  <r>
    <s v="131669037"/>
    <s v="Recording Industry Association of America"/>
    <s v="Cary Sherman"/>
    <x v="0"/>
    <d v="2011-09-01T00:00:00"/>
    <n v="20036"/>
    <x v="0"/>
    <x v="7"/>
    <x v="7"/>
    <x v="0"/>
    <x v="0"/>
    <m/>
    <m/>
    <m/>
    <x v="0"/>
    <x v="0"/>
    <n v="24586495"/>
    <s v="Cary Sherman"/>
    <x v="0"/>
    <x v="0"/>
    <s v="Chairman and CEO"/>
    <n v="1020100"/>
    <n v="489000"/>
    <n v="1509100"/>
    <n v="61395"/>
    <n v="1570495"/>
    <n v="15750"/>
    <n v="2900"/>
    <n v="1589145"/>
    <x v="0"/>
    <m/>
  </r>
  <r>
    <s v="046111666"/>
    <s v="National Association of Real Estate Investment Trusts"/>
    <s v="Steven A. Wechsler"/>
    <x v="0"/>
    <d v="1997-05-01T00:00:00"/>
    <n v="20006"/>
    <x v="0"/>
    <x v="4"/>
    <x v="4"/>
    <x v="0"/>
    <x v="0"/>
    <n v="2.5001281251601566E-2"/>
    <n v="6.9974150610563557E-2"/>
    <n v="6.9695981607467539E-2"/>
    <x v="0"/>
    <x v="1"/>
    <n v="20660894"/>
    <s v="Steven A. Wechsler"/>
    <x v="0"/>
    <x v="0"/>
    <s v="CEO &amp; President"/>
    <n v="820000"/>
    <n v="712769"/>
    <n v="1532769"/>
    <n v="15663"/>
    <n v="1548432"/>
    <m/>
    <n v="136507"/>
    <n v="1684939"/>
    <x v="0"/>
    <s v="$132,769 toward SERP"/>
  </r>
  <r>
    <s v="530193519"/>
    <s v="National Geographic Society"/>
    <s v="Gary E. Knell"/>
    <x v="0"/>
    <d v="2014-01-01T00:00:00"/>
    <n v="20036"/>
    <x v="3"/>
    <x v="9"/>
    <x v="11"/>
    <x v="0"/>
    <x v="0"/>
    <n v="8.0816778325170882E-2"/>
    <n v="9.8906508841718685E-2"/>
    <n v="0.10073426431666047"/>
    <x v="0"/>
    <x v="1"/>
    <n v="456080227"/>
    <s v="John Fahey"/>
    <x v="0"/>
    <x v="1"/>
    <s v="CEO &amp; President"/>
    <n v="892465"/>
    <n v="636570"/>
    <n v="1529035"/>
    <n v="18484"/>
    <n v="1547519"/>
    <n v="12815"/>
    <n v="21239"/>
    <n v="1581573"/>
    <x v="0"/>
    <m/>
  </r>
  <r>
    <s v="237259445"/>
    <s v="American Management Association"/>
    <s v="Edward T. Reilly"/>
    <x v="0"/>
    <d v="2001-06-01T00:00:00"/>
    <n v="10019"/>
    <x v="1"/>
    <x v="1"/>
    <x v="1"/>
    <x v="0"/>
    <x v="0"/>
    <n v="2.2288261515601782E-3"/>
    <n v="-0.1287754036526465"/>
    <n v="-0.12647362124683115"/>
    <x v="0"/>
    <x v="0"/>
    <n v="90765698"/>
    <s v="Edward T. Reilly"/>
    <x v="0"/>
    <x v="0"/>
    <s v="President &amp; CEO"/>
    <n v="760836"/>
    <n v="756000"/>
    <n v="1516836"/>
    <n v="28233"/>
    <n v="1545069"/>
    <n v="4169"/>
    <n v="37591"/>
    <n v="1586829"/>
    <x v="0"/>
    <m/>
  </r>
  <r>
    <s v="520971454"/>
    <s v="Distilled Spirits Council of the United States"/>
    <s v="Peter H. Cressy"/>
    <x v="0"/>
    <d v="1999-09-01T00:00:00"/>
    <n v="20005"/>
    <x v="0"/>
    <x v="12"/>
    <x v="15"/>
    <x v="0"/>
    <x v="1"/>
    <n v="-8.4385740336218304E-2"/>
    <n v="-0.12789139322363885"/>
    <n v="-0.54597075382076565"/>
    <x v="0"/>
    <x v="1"/>
    <n v="15332727"/>
    <s v="Peter H. Cressy"/>
    <x v="0"/>
    <x v="0"/>
    <s v="President &amp; Chief Executive Officer"/>
    <n v="1293936"/>
    <n v="199509"/>
    <n v="1493445"/>
    <n v="17296"/>
    <n v="1510741"/>
    <n v="12500"/>
    <n v="27267"/>
    <n v="1550508"/>
    <x v="0"/>
    <m/>
  </r>
  <r>
    <s v="530231139"/>
    <s v="U.S. Travel Association"/>
    <s v="Roger Dow"/>
    <x v="0"/>
    <d v="2005-01-03T00:00:00"/>
    <n v="20005"/>
    <x v="0"/>
    <x v="10"/>
    <x v="12"/>
    <x v="0"/>
    <x v="1"/>
    <n v="0.34583833423257759"/>
    <n v="0.34441494165673203"/>
    <n v="0.34441494165673203"/>
    <x v="0"/>
    <x v="1"/>
    <n v="23029315"/>
    <s v="Roger Dow"/>
    <x v="0"/>
    <x v="0"/>
    <s v="CEO"/>
    <n v="1222250"/>
    <n v="266340"/>
    <n v="1488590"/>
    <m/>
    <n v="1488590"/>
    <n v="154482"/>
    <n v="24159"/>
    <n v="1667231"/>
    <x v="0"/>
    <m/>
  </r>
  <r>
    <s v="956052058"/>
    <s v="National Academy of Recording Arts and Sciences"/>
    <s v="Neil Portnow"/>
    <x v="0"/>
    <d v="2002-11-01T00:00:00"/>
    <n v="90404"/>
    <x v="1"/>
    <x v="7"/>
    <x v="7"/>
    <x v="0"/>
    <x v="0"/>
    <n v="6.2261328720875971E-3"/>
    <n v="6.2261328720875971E-3"/>
    <n v="0.60823926557428087"/>
    <x v="0"/>
    <x v="8"/>
    <n v="67895286"/>
    <s v="Neil Portnow"/>
    <x v="0"/>
    <x v="0"/>
    <s v="President"/>
    <n v="881924"/>
    <m/>
    <n v="881924"/>
    <n v="605908"/>
    <n v="1487832"/>
    <n v="5500"/>
    <n v="11657"/>
    <n v="1504989"/>
    <x v="0"/>
    <s v="$536,947 SERP payout"/>
  </r>
  <r>
    <s v="510094939"/>
    <s v="American Association of Airport Executives"/>
    <s v="Todd Hauptli"/>
    <x v="0"/>
    <d v="2013-12-01T00:00:00"/>
    <n v="22314"/>
    <x v="1"/>
    <x v="6"/>
    <x v="6"/>
    <x v="0"/>
    <x v="0"/>
    <n v="2.6012800868833813E-2"/>
    <n v="2.6012800868833813E-2"/>
    <n v="-1.6902661427830085E-3"/>
    <x v="0"/>
    <x v="1"/>
    <n v="14988818"/>
    <s v="Charles Barclay"/>
    <x v="0"/>
    <x v="1"/>
    <s v="President"/>
    <n v="1080767"/>
    <m/>
    <n v="1080767"/>
    <n v="400515"/>
    <n v="1481282"/>
    <n v="25000"/>
    <n v="20409"/>
    <n v="1526691"/>
    <x v="0"/>
    <m/>
  </r>
  <r>
    <s v="361520690"/>
    <s v="National Association of Realtors"/>
    <s v="Dale A. Stinton"/>
    <x v="0"/>
    <d v="2005-11-01T00:00:00"/>
    <n v="60611"/>
    <x v="1"/>
    <x v="11"/>
    <x v="19"/>
    <x v="0"/>
    <x v="0"/>
    <n v="2.9243198694798644E-2"/>
    <n v="2.9243198694798644E-2"/>
    <n v="2.6546144145972859E-2"/>
    <x v="0"/>
    <x v="1"/>
    <n v="191568210"/>
    <s v="Dale A. Stinton"/>
    <x v="0"/>
    <x v="0"/>
    <s v="CEO"/>
    <n v="1471157"/>
    <m/>
    <n v="1471157"/>
    <n v="5544"/>
    <n v="1476701"/>
    <n v="25000"/>
    <n v="9341"/>
    <n v="1511042"/>
    <x v="0"/>
    <m/>
  </r>
  <r>
    <s v="521347628"/>
    <s v="CTIA-The Wireless Association"/>
    <s v="Steve Largent"/>
    <x v="0"/>
    <d v="2003-11-01T00:00:00"/>
    <n v="20036"/>
    <x v="0"/>
    <x v="3"/>
    <x v="8"/>
    <x v="0"/>
    <x v="0"/>
    <n v="0.12993164174200217"/>
    <n v="0.14659213219011205"/>
    <n v="-0.37258324807468701"/>
    <x v="0"/>
    <x v="1"/>
    <n v="81993506"/>
    <s v="Steve Largent"/>
    <x v="0"/>
    <x v="0"/>
    <s v="CEO &amp; President"/>
    <n v="1086653"/>
    <n v="360000"/>
    <n v="1446653"/>
    <m/>
    <n v="1446653"/>
    <n v="332724"/>
    <n v="61451"/>
    <n v="1840828"/>
    <x v="0"/>
    <s v="$300,000 toward SERP"/>
  </r>
  <r>
    <s v="131623965"/>
    <s v="The College Board"/>
    <s v="David Coleman"/>
    <x v="0"/>
    <d v="2012-10-15T00:00:00"/>
    <n v="10023"/>
    <x v="3"/>
    <x v="9"/>
    <x v="11"/>
    <x v="0"/>
    <x v="0"/>
    <n v="1.4648028639459671E-2"/>
    <n v="2.8147828179459728E-2"/>
    <n v="2.4902487673239986E-2"/>
    <x v="0"/>
    <x v="7"/>
    <n v="758985414"/>
    <s v="Gaston Caperton"/>
    <x v="0"/>
    <x v="1"/>
    <s v="President"/>
    <n v="550131"/>
    <n v="659013"/>
    <n v="1209144"/>
    <n v="223436"/>
    <n v="1432580"/>
    <n v="31850"/>
    <n v="22795"/>
    <n v="1487225"/>
    <x v="0"/>
    <s v="$521,628 SERP payout"/>
  </r>
  <r>
    <s v="440567264"/>
    <s v="National Collegiate Athletic Association"/>
    <s v="Mark A. Emmert"/>
    <x v="0"/>
    <d v="2010-10-01T00:00:00"/>
    <n v="46206"/>
    <x v="0"/>
    <x v="0"/>
    <x v="0"/>
    <x v="0"/>
    <x v="0"/>
    <m/>
    <m/>
    <m/>
    <x v="0"/>
    <x v="2"/>
    <n v="841058941"/>
    <s v="Mark Emmert"/>
    <x v="0"/>
    <x v="0"/>
    <s v="President"/>
    <n v="1201159"/>
    <m/>
    <n v="1201159"/>
    <n v="214947"/>
    <n v="1416106"/>
    <n v="234300"/>
    <n v="23689"/>
    <n v="1674095"/>
    <x v="0"/>
    <m/>
  </r>
  <r>
    <s v="130431590"/>
    <s v="American Gas Association"/>
    <s v="Dave McCurdy"/>
    <x v="0"/>
    <d v="2011-02-01T00:00:00"/>
    <n v="20001"/>
    <x v="0"/>
    <x v="3"/>
    <x v="3"/>
    <x v="0"/>
    <x v="0"/>
    <m/>
    <m/>
    <m/>
    <x v="0"/>
    <x v="1"/>
    <n v="29878496"/>
    <s v="Dave McCurdy"/>
    <x v="0"/>
    <x v="0"/>
    <s v="President &amp; CEO"/>
    <n v="902846"/>
    <n v="425000"/>
    <n v="1327846"/>
    <n v="51938"/>
    <n v="1379784"/>
    <n v="348500"/>
    <n v="37632"/>
    <n v="1765916"/>
    <x v="0"/>
    <s v="$341,000 toward SERP"/>
  </r>
  <r>
    <s v="135665571"/>
    <s v="Independent Insurance Agents and Brokers of America"/>
    <s v="Robert A. Rusbuldt"/>
    <x v="0"/>
    <d v="2001-04-01T00:00:00"/>
    <n v="22314"/>
    <x v="0"/>
    <x v="5"/>
    <x v="5"/>
    <x v="0"/>
    <x v="0"/>
    <n v="0"/>
    <n v="8.9448850430371186E-3"/>
    <n v="6.7908374372488466E-3"/>
    <x v="0"/>
    <x v="2"/>
    <n v="10120040"/>
    <s v="Robert A. Rusbuldt"/>
    <x v="0"/>
    <x v="0"/>
    <s v="CEO"/>
    <n v="396500"/>
    <n v="772515"/>
    <n v="1169015"/>
    <n v="181905"/>
    <n v="1350920"/>
    <n v="24814"/>
    <n v="14703"/>
    <n v="1390437"/>
    <x v="0"/>
    <s v="$130,000 SERP payout"/>
  </r>
  <r>
    <s v="061058206"/>
    <s v="CompTIA"/>
    <s v="Todd Thibodeaux"/>
    <x v="0"/>
    <d v="2008-07-01T00:00:00"/>
    <n v="60515"/>
    <x v="0"/>
    <x v="1"/>
    <x v="8"/>
    <x v="0"/>
    <x v="0"/>
    <n v="6.4172954709464158E-2"/>
    <n v="0.54761385622775149"/>
    <n v="0.51720361679592897"/>
    <x v="0"/>
    <x v="1"/>
    <n v="44402883"/>
    <s v="Todd Thibodeaux"/>
    <x v="0"/>
    <x v="0"/>
    <s v="President &amp; CEO"/>
    <n v="640000"/>
    <n v="708600"/>
    <n v="1348600"/>
    <n v="810"/>
    <n v="1349410"/>
    <n v="15000"/>
    <n v="17305"/>
    <n v="1381715"/>
    <x v="0"/>
    <s v="$435,000 SERP payout"/>
  </r>
  <r>
    <s v="134921556"/>
    <s v="American Bureau of Shipping"/>
    <s v="Christopher Wiernicki"/>
    <x v="0"/>
    <d v="2011-02-14T00:00:00"/>
    <n v="77060"/>
    <x v="0"/>
    <x v="6"/>
    <x v="6"/>
    <x v="0"/>
    <x v="0"/>
    <m/>
    <m/>
    <m/>
    <x v="0"/>
    <x v="1"/>
    <n v="765380672"/>
    <s v="Christopher Wiernicki"/>
    <x v="0"/>
    <x v="0"/>
    <s v="CEO"/>
    <n v="624999"/>
    <n v="718457"/>
    <n v="1343456"/>
    <n v="-6017"/>
    <n v="1337439"/>
    <n v="808868"/>
    <m/>
    <n v="2146307"/>
    <x v="0"/>
    <s v="$758,458 toward SERP"/>
  </r>
  <r>
    <s v="136226549"/>
    <s v="Federation of American Hospitals"/>
    <s v="Charles N. Kahn III"/>
    <x v="0"/>
    <d v="2001-06-14T00:00:00"/>
    <n v="20001"/>
    <x v="0"/>
    <x v="2"/>
    <x v="2"/>
    <x v="0"/>
    <x v="0"/>
    <n v="1.9999572772811263E-2"/>
    <n v="1.9998971490508045E-2"/>
    <n v="-0.26173009301819072"/>
    <x v="0"/>
    <x v="1"/>
    <n v="11629115"/>
    <s v="Charles N. Kahn, III"/>
    <x v="0"/>
    <x v="0"/>
    <s v="President"/>
    <n v="954995"/>
    <n v="334248"/>
    <n v="1289243"/>
    <n v="46288"/>
    <n v="1335531"/>
    <n v="386400"/>
    <n v="26415"/>
    <n v="1748346"/>
    <x v="0"/>
    <m/>
  </r>
  <r>
    <s v="530023710"/>
    <s v="Aerospace Industries Association"/>
    <s v="Marion Blakey"/>
    <x v="1"/>
    <d v="2007-11-12T00:00:00"/>
    <n v="22209"/>
    <x v="0"/>
    <x v="6"/>
    <x v="6"/>
    <x v="0"/>
    <x v="0"/>
    <n v="2.7443980628782332E-2"/>
    <n v="0.83244465620355423"/>
    <n v="0.79797077578424502"/>
    <x v="0"/>
    <x v="1"/>
    <n v="18511964"/>
    <s v="Marion Blakey"/>
    <x v="1"/>
    <x v="0"/>
    <s v="President &amp; Chief Executive Officer"/>
    <n v="722401"/>
    <n v="566000"/>
    <n v="1288401"/>
    <n v="28075"/>
    <n v="1316476"/>
    <n v="12500"/>
    <n v="3913"/>
    <n v="1332889"/>
    <x v="0"/>
    <m/>
  </r>
  <r>
    <s v="131854667"/>
    <s v="International Council of Shopping Centers"/>
    <s v="Michael P. Kercheval"/>
    <x v="0"/>
    <d v="2001-05-22T00:00:00"/>
    <n v="10020"/>
    <x v="0"/>
    <x v="10"/>
    <x v="12"/>
    <x v="0"/>
    <x v="0"/>
    <n v="8.6001193080135221E-2"/>
    <n v="8.0819222418950318E-3"/>
    <n v="7.4012803213742194E-3"/>
    <x v="0"/>
    <x v="1"/>
    <n v="60838541"/>
    <s v="Michael P. Kercheval"/>
    <x v="0"/>
    <x v="0"/>
    <s v="President &amp; CEO"/>
    <n v="633534"/>
    <n v="635000"/>
    <n v="1268534"/>
    <n v="39500"/>
    <n v="1308034"/>
    <n v="1122728"/>
    <n v="12302"/>
    <n v="2443064"/>
    <x v="0"/>
    <m/>
  </r>
  <r>
    <s v="541386480"/>
    <s v="CFA Institute"/>
    <s v="John Rogers"/>
    <x v="0"/>
    <d v="2009-01-01T00:00:00"/>
    <n v="22903"/>
    <x v="1"/>
    <x v="4"/>
    <x v="4"/>
    <x v="0"/>
    <x v="0"/>
    <n v="-2.8301028607623084E-4"/>
    <n v="0.15280557936416242"/>
    <n v="0.15304848647200642"/>
    <x v="0"/>
    <x v="2"/>
    <n v="231242116"/>
    <s v="John Rogers"/>
    <x v="0"/>
    <x v="0"/>
    <s v="CEO &amp; President"/>
    <n v="593450"/>
    <n v="693707"/>
    <n v="1287157"/>
    <n v="4142"/>
    <n v="1291299"/>
    <n v="69400"/>
    <n v="16816"/>
    <n v="1377515"/>
    <x v="0"/>
    <m/>
  </r>
  <r>
    <s v="237451693"/>
    <s v="NACHA-The Electronic Payments Association"/>
    <s v="Janet O. Estep"/>
    <x v="1"/>
    <d v="2008-12-31T00:00:00"/>
    <n v="20171"/>
    <x v="0"/>
    <x v="4"/>
    <x v="4"/>
    <x v="0"/>
    <x v="0"/>
    <n v="8.6838654981713503E-2"/>
    <n v="1.0760560218170774"/>
    <n v="1.0724020611093927"/>
    <x v="0"/>
    <x v="1"/>
    <n v="16021848"/>
    <s v="Janet O. Estep"/>
    <x v="1"/>
    <x v="0"/>
    <s v="Chief Executive Officer"/>
    <n v="441000"/>
    <n v="816600"/>
    <n v="1257600"/>
    <n v="2064"/>
    <n v="1259664"/>
    <n v="135385"/>
    <n v="13490"/>
    <n v="1408539"/>
    <x v="0"/>
    <m/>
  </r>
  <r>
    <s v="940987020"/>
    <s v="Wine Institute"/>
    <s v="Bobby Koch"/>
    <x v="0"/>
    <d v="2003-06-01T00:00:00"/>
    <n v="20005"/>
    <x v="0"/>
    <x v="12"/>
    <x v="15"/>
    <x v="0"/>
    <x v="0"/>
    <n v="4.8690981239817395E-3"/>
    <n v="4.8997905734674239E-3"/>
    <n v="-3.2295092928990598E-3"/>
    <x v="0"/>
    <x v="5"/>
    <n v="21338241"/>
    <s v="Bobby Koch"/>
    <x v="0"/>
    <x v="0"/>
    <s v="President &amp; CEO"/>
    <n v="1245897"/>
    <n v="232"/>
    <n v="1246129"/>
    <n v="6042"/>
    <n v="1252171"/>
    <n v="11250"/>
    <n v="35366"/>
    <n v="1298787"/>
    <x v="0"/>
    <m/>
  </r>
  <r>
    <s v="521799853"/>
    <s v="American Coalition for Clean Coal Electricity"/>
    <s v="Mike Duncan"/>
    <x v="2"/>
    <d v="2012-09-10T00:00:00"/>
    <n v="20005"/>
    <x v="0"/>
    <x v="3"/>
    <x v="3"/>
    <x v="0"/>
    <x v="0"/>
    <m/>
    <m/>
    <m/>
    <x v="1"/>
    <x v="1"/>
    <n v="43052275"/>
    <s v="Stephen Miller"/>
    <x v="0"/>
    <x v="1"/>
    <m/>
    <n v="802512"/>
    <n v="250000"/>
    <n v="1052512"/>
    <n v="182623"/>
    <n v="1235135"/>
    <n v="22500"/>
    <n v="29785"/>
    <n v="1287420"/>
    <x v="1"/>
    <s v="8.5 months’ salary"/>
  </r>
  <r>
    <s v="131142150"/>
    <s v="Packaging Machinery Manufacturers Institute"/>
    <s v="Charles D. Yuska "/>
    <x v="0"/>
    <d v="1990-06-01T00:00:00"/>
    <n v="20190"/>
    <x v="0"/>
    <x v="6"/>
    <x v="13"/>
    <x v="0"/>
    <x v="0"/>
    <n v="2.9349381465781213E-2"/>
    <n v="2.9433507296989351E-2"/>
    <n v="0.23049628951834281"/>
    <x v="0"/>
    <x v="1"/>
    <n v="45029147"/>
    <s v="Charles D. Yuska "/>
    <x v="0"/>
    <x v="0"/>
    <s v="CEO &amp; President"/>
    <n v="689135"/>
    <n v="103221"/>
    <n v="792356"/>
    <n v="428695"/>
    <n v="1221051"/>
    <n v="173331"/>
    <n v="25602"/>
    <n v="1419984"/>
    <x v="0"/>
    <s v="$128,336 toward SERP"/>
  </r>
  <r>
    <s v="131635294"/>
    <s v="United Way Worldwide"/>
    <s v="Brian Gallagher"/>
    <x v="0"/>
    <d v="2001-11-15T00:00:00"/>
    <n v="22314"/>
    <x v="3"/>
    <x v="9"/>
    <x v="11"/>
    <x v="0"/>
    <x v="1"/>
    <n v="4.5209000246244766E-4"/>
    <n v="7.8758450171890079E-2"/>
    <n v="0.59852579401986394"/>
    <x v="0"/>
    <x v="1"/>
    <n v="96098760"/>
    <s v="Brian Gallagher"/>
    <x v="0"/>
    <x v="0"/>
    <s v="President &amp; CEO"/>
    <n v="520043"/>
    <n v="180657"/>
    <n v="700700"/>
    <n v="519605"/>
    <n v="1220305"/>
    <n v="265712"/>
    <n v="20131"/>
    <n v="1506148"/>
    <x v="0"/>
    <s v="$405,000 SERP payout; $65,801 toward SERP"/>
  </r>
  <r>
    <s v="001NAIC"/>
    <s v="National Association of Insurance Commissioners"/>
    <s v="Ben Nelson"/>
    <x v="0"/>
    <d v="2013-01-22T00:00:00"/>
    <n v="64108"/>
    <x v="1"/>
    <x v="5"/>
    <x v="5"/>
    <x v="0"/>
    <x v="0"/>
    <m/>
    <m/>
    <m/>
    <x v="0"/>
    <x v="1"/>
    <n v="81313382"/>
    <s v="Therese M. Vaughan"/>
    <x v="1"/>
    <x v="1"/>
    <s v="Executive Vice President &amp; CEO"/>
    <n v="508846"/>
    <n v="213459"/>
    <n v="722305"/>
    <n v="497665"/>
    <n v="1219970"/>
    <n v="13750"/>
    <n v="18523"/>
    <n v="1252243"/>
    <x v="1"/>
    <s v="11 months’ salary; $430,353 severance"/>
  </r>
  <r>
    <s v="521044350"/>
    <s v="American Council of Life Insurers"/>
    <s v="Dirk Kempthorne"/>
    <x v="0"/>
    <d v="2010-11-03T00:00:00"/>
    <n v="20001"/>
    <x v="0"/>
    <x v="5"/>
    <x v="5"/>
    <x v="0"/>
    <x v="0"/>
    <n v="2.7606735343041412E-2"/>
    <n v="0.33626880313196594"/>
    <n v="0.3418068186194414"/>
    <x v="0"/>
    <x v="1"/>
    <n v="54127809"/>
    <s v="Dirk Kempthorne"/>
    <x v="0"/>
    <x v="0"/>
    <s v="President and CEO"/>
    <n v="915538"/>
    <n v="275000"/>
    <n v="1190538"/>
    <n v="28943"/>
    <n v="1219481"/>
    <n v="50369"/>
    <n v="52026"/>
    <n v="1321876"/>
    <x v="0"/>
    <s v="$9,246 SERP payment."/>
  </r>
  <r>
    <s v="362087641"/>
    <s v="America’s Health Insurance Plans (AHIP)"/>
    <s v="Karen Ignagni"/>
    <x v="1"/>
    <d v="1993-01-01T00:00:00"/>
    <n v="20004"/>
    <x v="0"/>
    <x v="5"/>
    <x v="5"/>
    <x v="0"/>
    <x v="1"/>
    <n v="0.64157640530551097"/>
    <n v="-0.28657028717834815"/>
    <n v="-0.27996407281480012"/>
    <x v="0"/>
    <x v="1"/>
    <n v="70904137"/>
    <s v="Karen Ignagni"/>
    <x v="1"/>
    <x v="0"/>
    <s v="President"/>
    <n v="1175633"/>
    <m/>
    <n v="1175633"/>
    <n v="38884"/>
    <n v="1214517"/>
    <n v="18451"/>
    <n v="19440"/>
    <n v="1252408"/>
    <x v="0"/>
    <m/>
  </r>
  <r>
    <s v="430653271"/>
    <s v="Catholic Health Association of the United States"/>
    <s v="Carol Keehan"/>
    <x v="1"/>
    <d v="2005-10-01T00:00:00"/>
    <n v="20006"/>
    <x v="0"/>
    <x v="2"/>
    <x v="2"/>
    <x v="0"/>
    <x v="1"/>
    <n v="0.13322166616396919"/>
    <n v="0.27128557159986422"/>
    <n v="0.27578743676843309"/>
    <x v="0"/>
    <x v="7"/>
    <n v="18922810"/>
    <s v="Carol Keehan"/>
    <x v="1"/>
    <x v="0"/>
    <s v="President &amp; Chief Executive Officer"/>
    <n v="773970"/>
    <n v="267190"/>
    <n v="1041160"/>
    <n v="171948"/>
    <n v="1213108"/>
    <m/>
    <n v="13228"/>
    <n v="1226336"/>
    <x v="0"/>
    <s v="Part of take-home pay represents payment made to nonprofit Daughters of Charity, except for certain fringe benefits.  "/>
  </r>
  <r>
    <s v="131673104"/>
    <s v="National Kidney Foundation"/>
    <s v="Bruce Skyer"/>
    <x v="0"/>
    <d v="2011-10-24T00:00:00"/>
    <n v="10016"/>
    <x v="3"/>
    <x v="9"/>
    <x v="11"/>
    <x v="0"/>
    <x v="0"/>
    <m/>
    <m/>
    <m/>
    <x v="2"/>
    <x v="7"/>
    <n v="46556654"/>
    <s v="John R. Davis"/>
    <x v="0"/>
    <x v="1"/>
    <s v="CEO "/>
    <n v="214483"/>
    <m/>
    <n v="1191360"/>
    <n v="976877"/>
    <n v="1191360"/>
    <n v="88892"/>
    <n v="18982"/>
    <n v="1299234"/>
    <x v="1"/>
    <s v="Six months’ salary; $976,877 SERP payout"/>
  </r>
  <r>
    <s v="237327730"/>
    <s v="Heritage Foundation"/>
    <s v="Edwin J. Feulner"/>
    <x v="0"/>
    <d v="1977-01-01T00:00:00"/>
    <n v="20002"/>
    <x v="4"/>
    <x v="14"/>
    <x v="17"/>
    <x v="0"/>
    <x v="0"/>
    <n v="6.0443320173242387E-2"/>
    <n v="6.3394339207273512E-2"/>
    <n v="5.9126170080197632E-2"/>
    <x v="0"/>
    <x v="1"/>
    <n v="86084630"/>
    <s v="Edwin J. Feulner"/>
    <x v="0"/>
    <x v="0"/>
    <s v="President"/>
    <n v="531561"/>
    <n v="613250"/>
    <n v="1144811"/>
    <n v="17885"/>
    <n v="1162696"/>
    <n v="50000"/>
    <n v="26020"/>
    <n v="1238716"/>
    <x v="0"/>
    <m/>
  </r>
  <r>
    <s v="530260105"/>
    <s v="American Health Care Association"/>
    <s v="Mark Parkinson"/>
    <x v="0"/>
    <d v="2011-01-01T00:00:00"/>
    <n v="20005"/>
    <x v="0"/>
    <x v="2"/>
    <x v="2"/>
    <x v="0"/>
    <x v="0"/>
    <n v="0.11880115337695464"/>
    <n v="9.4304417443722338E-2"/>
    <n v="9.4173532976652499E-2"/>
    <x v="0"/>
    <x v="1"/>
    <n v="29228988"/>
    <s v="Mark V. Parkinson"/>
    <x v="0"/>
    <x v="0"/>
    <s v="President &amp; CEO"/>
    <n v="1008823"/>
    <n v="153000"/>
    <n v="1161823"/>
    <m/>
    <n v="1161823"/>
    <n v="20000"/>
    <n v="8244"/>
    <n v="1190067"/>
    <x v="0"/>
    <m/>
  </r>
  <r>
    <s v="237175375"/>
    <s v="Electric Power Research Institute"/>
    <s v="Michael Howard"/>
    <x v="0"/>
    <d v="2010-09-01T00:00:00"/>
    <n v="94304"/>
    <x v="0"/>
    <x v="3"/>
    <x v="3"/>
    <x v="0"/>
    <x v="0"/>
    <n v="8.0026632309834062E-2"/>
    <n v="0.24842336389225084"/>
    <n v="0.25505029745808544"/>
    <x v="2"/>
    <x v="1"/>
    <n v="391213493"/>
    <s v="Michael Howard"/>
    <x v="0"/>
    <x v="0"/>
    <s v="CEO &amp; President"/>
    <n v="499616"/>
    <n v="577269"/>
    <n v="1076885"/>
    <n v="83409"/>
    <n v="1160294"/>
    <n v="42000"/>
    <n v="26185"/>
    <n v="1228479"/>
    <x v="0"/>
    <m/>
  </r>
  <r>
    <s v="237065623"/>
    <s v="Credit Union National Association (CUNA)"/>
    <s v="William Cheney"/>
    <x v="0"/>
    <d v="2010-07-05T00:00:00"/>
    <n v="53705"/>
    <x v="0"/>
    <x v="4"/>
    <x v="4"/>
    <x v="0"/>
    <x v="0"/>
    <n v="5.2692053265840262E-2"/>
    <n v="4.8070281941000284E-2"/>
    <n v="0.25919858429407439"/>
    <x v="0"/>
    <x v="1"/>
    <n v="53759423"/>
    <s v="William Cheney"/>
    <x v="0"/>
    <x v="0"/>
    <s v="President &amp; CEO"/>
    <n v="732021"/>
    <n v="183002"/>
    <n v="915023"/>
    <n v="234857"/>
    <n v="1149880"/>
    <n v="169640"/>
    <n v="18117"/>
    <n v="1337637"/>
    <x v="0"/>
    <s v="$142,140 toward SERP"/>
  </r>
  <r>
    <s v="133173374"/>
    <s v="American Insurance Association"/>
    <s v="Leigh Ann Pusey"/>
    <x v="1"/>
    <d v="2009-02-01T00:00:00"/>
    <n v="20037"/>
    <x v="0"/>
    <x v="5"/>
    <x v="5"/>
    <x v="0"/>
    <x v="0"/>
    <n v="1.6177927333728241E-4"/>
    <n v="0.34483295115634471"/>
    <n v="0.34483295115634471"/>
    <x v="0"/>
    <x v="1"/>
    <n v="17994852"/>
    <s v="Leigh Ann Pusey"/>
    <x v="1"/>
    <x v="0"/>
    <s v="President/CEO"/>
    <n v="803694"/>
    <n v="320000"/>
    <n v="1123694"/>
    <m/>
    <n v="1123694"/>
    <n v="31145"/>
    <n v="20380"/>
    <n v="1175219"/>
    <x v="0"/>
    <m/>
  </r>
  <r>
    <s v="362900465"/>
    <s v="Food Marketing Institute"/>
    <s v="Leslie Sarasin"/>
    <x v="1"/>
    <d v="2008-11-01T00:00:00"/>
    <n v="22202"/>
    <x v="0"/>
    <x v="12"/>
    <x v="15"/>
    <x v="0"/>
    <x v="0"/>
    <n v="7.3964497041420121E-2"/>
    <n v="9.1729323308270674E-2"/>
    <n v="8.9831264401992114E-2"/>
    <x v="0"/>
    <x v="1"/>
    <n v="28104553"/>
    <s v="Leslie Sarasin"/>
    <x v="1"/>
    <x v="0"/>
    <s v="President &amp; CEO"/>
    <n v="726000"/>
    <n v="363000"/>
    <n v="1089000"/>
    <n v="25274"/>
    <n v="1114274"/>
    <n v="20000"/>
    <n v="20796"/>
    <n v="1155070"/>
    <x v="0"/>
    <m/>
  </r>
  <r>
    <s v="530196547"/>
    <s v="National Defense Industrial Association"/>
    <s v="Lawrence P. Farrell Jr."/>
    <x v="0"/>
    <d v="1998-01-01T00:00:00"/>
    <n v="22201"/>
    <x v="0"/>
    <x v="6"/>
    <x v="6"/>
    <x v="0"/>
    <x v="0"/>
    <n v="1.237933934896176E-2"/>
    <n v="9.503910758644922E-3"/>
    <n v="6.0658270188311221E-2"/>
    <x v="0"/>
    <x v="6"/>
    <n v="34877991"/>
    <s v="Lawrence P. Farrell, Jr."/>
    <x v="0"/>
    <x v="0"/>
    <s v="CEO &amp; President"/>
    <n v="353861"/>
    <n v="554000"/>
    <n v="907861"/>
    <n v="205792"/>
    <n v="1113653"/>
    <n v="29968"/>
    <n v="5431"/>
    <n v="1149052"/>
    <x v="0"/>
    <m/>
  </r>
  <r>
    <s v="131085700"/>
    <s v="National Electrical Manufacturers Association"/>
    <s v="Evan R. Gaddis"/>
    <x v="0"/>
    <d v="2005-09-01T00:00:00"/>
    <n v="22209"/>
    <x v="0"/>
    <x v="6"/>
    <x v="13"/>
    <x v="0"/>
    <x v="1"/>
    <m/>
    <n v="0.18432735015471355"/>
    <n v="0.16676995928520108"/>
    <x v="0"/>
    <x v="1"/>
    <n v="24734714"/>
    <s v="Evan R. Gaddis"/>
    <x v="0"/>
    <x v="0"/>
    <s v="President"/>
    <n v="474775"/>
    <n v="553670"/>
    <n v="1028445"/>
    <n v="82306"/>
    <n v="1110751"/>
    <n v="21250"/>
    <n v="17377"/>
    <n v="1149378"/>
    <x v="0"/>
    <m/>
  </r>
  <r>
    <s v="360710830"/>
    <s v="Air Line Pilots Association, International"/>
    <s v="Lee Moak"/>
    <x v="0"/>
    <d v="2011-01-01T00:00:00"/>
    <n v="20172"/>
    <x v="2"/>
    <x v="8"/>
    <x v="10"/>
    <x v="0"/>
    <x v="1"/>
    <n v="-6.2619164645706285E-2"/>
    <n v="-6.2619164645706285E-2"/>
    <n v="0.92686839033707069"/>
    <x v="0"/>
    <x v="1"/>
    <n v="119626676"/>
    <s v="Lee Moak"/>
    <x v="0"/>
    <x v="0"/>
    <s v="President"/>
    <n v="347099"/>
    <m/>
    <n v="347099"/>
    <n v="742468"/>
    <n v="1089567"/>
    <n v="158411"/>
    <n v="30870"/>
    <n v="1278848"/>
    <x v="0"/>
    <s v="$560,004 SERP payout"/>
  </r>
  <r>
    <s v="131952497"/>
    <s v="Council of Insurance Agents and Brokers"/>
    <s v="Ken A. Crerar"/>
    <x v="0"/>
    <d v="1991-01-01T00:00:00"/>
    <n v="20004"/>
    <x v="0"/>
    <x v="5"/>
    <x v="5"/>
    <x v="0"/>
    <x v="0"/>
    <n v="-6.4644555480712195E-3"/>
    <n v="0.13079675968691012"/>
    <n v="0.12366419145660403"/>
    <x v="0"/>
    <x v="1"/>
    <n v="10388267"/>
    <s v="Ken A. Crerar"/>
    <x v="0"/>
    <x v="0"/>
    <s v="President"/>
    <n v="691768"/>
    <n v="350000"/>
    <n v="1041768"/>
    <n v="47148"/>
    <n v="1088916"/>
    <n v="33000"/>
    <n v="44928"/>
    <n v="1166844"/>
    <x v="0"/>
    <m/>
  </r>
  <r>
    <s v="521127504"/>
    <s v="National Multifamily Housing Council"/>
    <s v="Douglas M. Bibby"/>
    <x v="0"/>
    <d v="2001-06-28T00:00:00"/>
    <n v="20036"/>
    <x v="0"/>
    <x v="11"/>
    <x v="19"/>
    <x v="0"/>
    <x v="0"/>
    <n v="1.5240111748272313E-2"/>
    <n v="1.2267487276600781E-2"/>
    <n v="-1.6199726691727593E-2"/>
    <x v="0"/>
    <x v="7"/>
    <n v="11916594"/>
    <s v="Douglas M. Bibby"/>
    <x v="0"/>
    <x v="0"/>
    <s v="President"/>
    <n v="863081"/>
    <n v="206000"/>
    <n v="1069081"/>
    <m/>
    <n v="1069081"/>
    <m/>
    <m/>
    <n v="1069081"/>
    <x v="0"/>
    <s v="$165,000 toward SERP"/>
  </r>
  <r>
    <s v="362229255"/>
    <s v="Joint Commission"/>
    <s v="Mark R. Chassin"/>
    <x v="0"/>
    <d v="2008-01-01T00:00:00"/>
    <n v="60181"/>
    <x v="1"/>
    <x v="2"/>
    <x v="2"/>
    <x v="0"/>
    <x v="0"/>
    <n v="7.7549248029554069E-2"/>
    <n v="0.14780912208074598"/>
    <n v="0.12198370649617497"/>
    <x v="2"/>
    <x v="1"/>
    <n v="150115581"/>
    <s v="Mark R. Chassin"/>
    <x v="0"/>
    <x v="0"/>
    <s v="President"/>
    <n v="821377"/>
    <n v="57000"/>
    <n v="878377"/>
    <n v="178774"/>
    <n v="1057151"/>
    <n v="21593"/>
    <n v="28054"/>
    <n v="1106798"/>
    <x v="0"/>
    <m/>
  </r>
  <r>
    <s v="530237789"/>
    <s v="American Federation of State, County, and Municipal Employees"/>
    <s v="Lee Saunders"/>
    <x v="0"/>
    <d v="2012-06-21T00:00:00"/>
    <n v="20036"/>
    <x v="2"/>
    <x v="8"/>
    <x v="10"/>
    <x v="0"/>
    <x v="0"/>
    <m/>
    <m/>
    <m/>
    <x v="2"/>
    <x v="1"/>
    <n v="160249211"/>
    <s v="Gerald W. McEntee"/>
    <x v="0"/>
    <x v="1"/>
    <s v="President"/>
    <n v="185759"/>
    <m/>
    <n v="185759"/>
    <n v="864817"/>
    <n v="1050576"/>
    <n v="258402"/>
    <n v="25072"/>
    <n v="1334050"/>
    <x v="1"/>
    <s v="Six months’ salary; $656,059 severance"/>
  </r>
  <r>
    <s v="520939952"/>
    <s v="National Association of Community Health Centers"/>
    <s v="Thomas J. Van Coverden"/>
    <x v="0"/>
    <m/>
    <n v="20814"/>
    <x v="0"/>
    <x v="2"/>
    <x v="2"/>
    <x v="0"/>
    <x v="0"/>
    <n v="4.999530434549284E-2"/>
    <n v="0.31439733051192315"/>
    <n v="-0.36033701611603941"/>
    <x v="0"/>
    <x v="7"/>
    <n v="32527085"/>
    <s v="Thomas J. Van Coverden"/>
    <x v="0"/>
    <x v="0"/>
    <s v="CEO &amp; President"/>
    <n v="626108"/>
    <n v="310592"/>
    <n v="936700"/>
    <n v="111462"/>
    <n v="1048162"/>
    <n v="-130922"/>
    <n v="19918"/>
    <n v="937158"/>
    <x v="0"/>
    <m/>
  </r>
  <r>
    <s v="133768378"/>
    <s v="Entertainment Software Association"/>
    <s v="Michael D. Gallagher"/>
    <x v="0"/>
    <d v="2007-05-07T00:00:00"/>
    <n v="20004"/>
    <x v="0"/>
    <x v="7"/>
    <x v="8"/>
    <x v="0"/>
    <x v="0"/>
    <n v="3.2100488485694349E-2"/>
    <n v="-0.23237676470675855"/>
    <n v="-0.22941746015629944"/>
    <x v="0"/>
    <x v="0"/>
    <n v="35111046"/>
    <s v="Michael D. Gallagher"/>
    <x v="0"/>
    <x v="0"/>
    <s v="President"/>
    <n v="739500"/>
    <n v="291200"/>
    <n v="1030700"/>
    <n v="16665"/>
    <n v="1047365"/>
    <n v="31500"/>
    <n v="34592"/>
    <n v="1113457"/>
    <x v="0"/>
    <m/>
  </r>
  <r>
    <s v="952642719"/>
    <s v="National Association of Federal Credit Unions"/>
    <s v="Dan Berger"/>
    <x v="0"/>
    <d v="2013-07-31T00:00:00"/>
    <n v="22201"/>
    <x v="0"/>
    <x v="4"/>
    <x v="4"/>
    <x v="0"/>
    <x v="1"/>
    <n v="0.42819579981295508"/>
    <n v="0.34199312610831106"/>
    <n v="0.8447831965114404"/>
    <x v="0"/>
    <x v="1"/>
    <n v="12510733"/>
    <s v="Fred Becker"/>
    <x v="0"/>
    <x v="1"/>
    <s v="President &amp; CEO"/>
    <n v="583358"/>
    <n v="126500"/>
    <n v="709858"/>
    <n v="331262"/>
    <n v="1041120"/>
    <n v="20000"/>
    <n v="20983"/>
    <n v="1082103"/>
    <x v="0"/>
    <s v="$319,646 SERP payout"/>
  </r>
  <r>
    <s v="521802251"/>
    <s v="American Forest and Paper Association"/>
    <s v="Donna Harman"/>
    <x v="1"/>
    <d v="2007-06-25T00:00:00"/>
    <n v="20036"/>
    <x v="0"/>
    <x v="6"/>
    <x v="13"/>
    <x v="0"/>
    <x v="0"/>
    <n v="6.9819826611383334E-2"/>
    <n v="9.0932745699907475E-2"/>
    <n v="9.1059738243005367E-2"/>
    <x v="0"/>
    <x v="1"/>
    <n v="22721027"/>
    <s v="Donna Harman"/>
    <x v="1"/>
    <x v="0"/>
    <s v="President/CEO"/>
    <n v="709558"/>
    <n v="300865"/>
    <n v="1010423"/>
    <n v="15375"/>
    <n v="1025798"/>
    <n v="22500"/>
    <n v="39824"/>
    <n v="1088122"/>
    <x v="0"/>
    <m/>
  </r>
  <r>
    <s v="131740011"/>
    <s v="Wildlife Conservation Society"/>
    <s v="Cristián Samper"/>
    <x v="0"/>
    <d v="2012-08-01T00:00:00"/>
    <n v="10460"/>
    <x v="3"/>
    <x v="9"/>
    <x v="11"/>
    <x v="0"/>
    <x v="0"/>
    <n v="1.4975031729275149E-2"/>
    <n v="0.41209323785190038"/>
    <n v="0.28937463424170451"/>
    <x v="0"/>
    <x v="7"/>
    <n v="230042654"/>
    <s v="Steven E. Sanderson"/>
    <x v="0"/>
    <x v="1"/>
    <s v="President &amp; Chief Executive Officer"/>
    <n v="513417"/>
    <n v="215000"/>
    <n v="728417"/>
    <n v="287284"/>
    <n v="1015701"/>
    <n v="126188"/>
    <n v="21777"/>
    <n v="1163666"/>
    <x v="0"/>
    <s v="$66,847 toward SERP"/>
  </r>
  <r>
    <s v="522143968"/>
    <s v="Alliance of Automobile Manufacturers"/>
    <s v="Mitch Bainwol"/>
    <x v="0"/>
    <d v="2011-09-01T00:00:00"/>
    <n v="20001"/>
    <x v="0"/>
    <x v="6"/>
    <x v="13"/>
    <x v="0"/>
    <x v="0"/>
    <m/>
    <m/>
    <m/>
    <x v="0"/>
    <x v="1"/>
    <n v="27237327"/>
    <s v="Mitch Bainwol"/>
    <x v="0"/>
    <x v="0"/>
    <s v="President"/>
    <n v="871700"/>
    <n v="116172"/>
    <n v="987872"/>
    <n v="26181"/>
    <n v="1014053"/>
    <n v="28000"/>
    <n v="23124"/>
    <n v="1065177"/>
    <x v="0"/>
    <m/>
  </r>
  <r>
    <s v="360727175"/>
    <s v="American Medical Association"/>
    <s v="James Madara"/>
    <x v="0"/>
    <d v="2011-07-01T00:00:00"/>
    <n v="60611"/>
    <x v="1"/>
    <x v="2"/>
    <x v="2"/>
    <x v="0"/>
    <x v="0"/>
    <m/>
    <m/>
    <m/>
    <x v="0"/>
    <x v="1"/>
    <n v="239071813"/>
    <s v="James Madara"/>
    <x v="0"/>
    <x v="0"/>
    <s v="Executive Vice President &amp; CEO"/>
    <n v="816980"/>
    <n v="180000"/>
    <n v="996980"/>
    <n v="12024"/>
    <n v="1009004"/>
    <n v="65000"/>
    <n v="48926"/>
    <n v="1122930"/>
    <x v="0"/>
    <m/>
  </r>
  <r>
    <s v="530196568"/>
    <s v="American Association for the Advancement of Science"/>
    <s v="Alan I. Leshner"/>
    <x v="0"/>
    <d v="2001-11-15T00:00:00"/>
    <n v="20005"/>
    <x v="1"/>
    <x v="13"/>
    <x v="16"/>
    <x v="0"/>
    <x v="0"/>
    <n v="2.6720604264857149E-2"/>
    <n v="0.34496043994261616"/>
    <n v="0.3380618552317578"/>
    <x v="0"/>
    <x v="1"/>
    <n v="97560704"/>
    <s v="Alan I. Leshner"/>
    <x v="0"/>
    <x v="0"/>
    <s v="CEO"/>
    <n v="535020"/>
    <n v="455000"/>
    <n v="990020"/>
    <n v="17000"/>
    <n v="1007020"/>
    <n v="30000"/>
    <n v="3499"/>
    <n v="1040519"/>
    <x v="0"/>
    <m/>
  </r>
  <r>
    <s v="131930701"/>
    <s v="Cystic Fibrosis Foundation"/>
    <s v="Robert J. Beall"/>
    <x v="0"/>
    <d v="1994-01-01T00:00:00"/>
    <n v="20814"/>
    <x v="3"/>
    <x v="9"/>
    <x v="11"/>
    <x v="0"/>
    <x v="0"/>
    <n v="8.9684313604509291E-2"/>
    <n v="-3.4148801422633254E-2"/>
    <n v="0.40457281467438122"/>
    <x v="0"/>
    <x v="1"/>
    <n v="260818976"/>
    <s v="Robert J. Beall"/>
    <x v="0"/>
    <x v="0"/>
    <s v="President &amp; CEO"/>
    <n v="547489"/>
    <n v="107531"/>
    <n v="655020"/>
    <n v="344408"/>
    <n v="999428"/>
    <n v="89997"/>
    <n v="22675"/>
    <n v="1112100"/>
    <x v="0"/>
    <m/>
  </r>
  <r>
    <s v="362169124"/>
    <s v="Association of American Medical Colleges"/>
    <s v="Darrell G. Kirch "/>
    <x v="0"/>
    <d v="2006-07-01T00:00:00"/>
    <n v="20037"/>
    <x v="0"/>
    <x v="2"/>
    <x v="2"/>
    <x v="0"/>
    <x v="0"/>
    <n v="-5.1447956033009092E-2"/>
    <n v="0.1214411617498785"/>
    <n v="0.20518855949108158"/>
    <x v="0"/>
    <x v="7"/>
    <n v="122569341"/>
    <s v="Darrell G. Kirch "/>
    <x v="0"/>
    <x v="0"/>
    <s v="President/CEO"/>
    <n v="784610"/>
    <n v="143008"/>
    <n v="927618"/>
    <n v="69273"/>
    <n v="996891"/>
    <n v="223115"/>
    <n v="17251"/>
    <n v="1237257"/>
    <x v="0"/>
    <s v="$125,000 toward SERP"/>
  </r>
  <r>
    <s v="530025510"/>
    <s v="American Beverage Association"/>
    <s v="Susan Neely"/>
    <x v="1"/>
    <d v="2005-04-28T00:00:00"/>
    <n v="20036"/>
    <x v="0"/>
    <x v="12"/>
    <x v="15"/>
    <x v="0"/>
    <x v="1"/>
    <m/>
    <n v="0.14392905631447692"/>
    <n v="0.14392905631447692"/>
    <x v="0"/>
    <x v="1"/>
    <n v="73719511"/>
    <s v="Susan K. Neely"/>
    <x v="1"/>
    <x v="0"/>
    <s v="President &amp; CEO"/>
    <n v="996750"/>
    <m/>
    <n v="996750"/>
    <m/>
    <n v="996750"/>
    <n v="33000"/>
    <n v="17085"/>
    <n v="1046835"/>
    <x v="0"/>
    <m/>
  </r>
  <r>
    <s v="383676760"/>
    <s v="Pharmaceutical Care Management Association"/>
    <s v="Mark Merritt"/>
    <x v="0"/>
    <d v="2005-03-01T00:00:00"/>
    <n v="20004"/>
    <x v="0"/>
    <x v="2"/>
    <x v="2"/>
    <x v="0"/>
    <x v="0"/>
    <n v="-7.5333433777911704E-3"/>
    <n v="-5.7070764717944162E-3"/>
    <n v="-5.7070764717944162E-3"/>
    <x v="0"/>
    <x v="1"/>
    <n v="12322031"/>
    <s v="Mark Merritt"/>
    <x v="0"/>
    <x v="0"/>
    <s v="President &amp; CEO"/>
    <n v="744349"/>
    <n v="240000"/>
    <n v="984349"/>
    <m/>
    <n v="984349"/>
    <n v="37500"/>
    <n v="18060"/>
    <n v="1039909"/>
    <x v="0"/>
    <m/>
  </r>
  <r>
    <s v="131656633"/>
    <s v="Institute of Electrical and Electronics Engineers (IEEE)"/>
    <s v="E. James Prendergast"/>
    <x v="0"/>
    <d v="2009-04-06T00:00:00"/>
    <n v="8854"/>
    <x v="1"/>
    <x v="6"/>
    <x v="8"/>
    <x v="0"/>
    <x v="1"/>
    <n v="0.43690502882463145"/>
    <n v="0.34723875598505966"/>
    <n v="0.32924034951158276"/>
    <x v="0"/>
    <x v="1"/>
    <n v="406832670"/>
    <s v="E. James Prendergast"/>
    <x v="0"/>
    <x v="0"/>
    <s v="Executive Director"/>
    <n v="756223"/>
    <n v="165000"/>
    <n v="921223"/>
    <n v="48729"/>
    <n v="969952"/>
    <n v="26875"/>
    <n v="10892"/>
    <n v="1007719"/>
    <x v="0"/>
    <m/>
  </r>
  <r>
    <s v="530115160"/>
    <s v="National Milk Producers Federation"/>
    <s v="Jim Mulhern"/>
    <x v="0"/>
    <d v="2014-01-01T00:00:00"/>
    <n v="22201"/>
    <x v="0"/>
    <x v="12"/>
    <x v="20"/>
    <x v="0"/>
    <x v="0"/>
    <n v="4.0194000000000001E-2"/>
    <n v="5.6790711540580303E-2"/>
    <n v="0.14298519728078038"/>
    <x v="0"/>
    <x v="1"/>
    <n v="40533417"/>
    <s v="Jerry Kozak"/>
    <x v="0"/>
    <x v="1"/>
    <s v="CEO &amp; President"/>
    <n v="520097"/>
    <n v="132150"/>
    <n v="652247"/>
    <n v="313012"/>
    <n v="965259"/>
    <n v="56250"/>
    <n v="3072"/>
    <n v="1024581"/>
    <x v="0"/>
    <s v="$297,647 SERP payout"/>
  </r>
  <r>
    <s v="135582627"/>
    <s v="National Retail Federation"/>
    <s v="Matt Shay"/>
    <x v="0"/>
    <d v="2010-04-26T00:00:00"/>
    <n v="20004"/>
    <x v="0"/>
    <x v="1"/>
    <x v="12"/>
    <x v="0"/>
    <x v="0"/>
    <n v="6.5147210743801656E-2"/>
    <n v="0.13548183007279344"/>
    <n v="0.13208798354035042"/>
    <x v="0"/>
    <x v="9"/>
    <n v="38336339"/>
    <s v="Matt Shay"/>
    <x v="0"/>
    <x v="0"/>
    <s v="CEO"/>
    <n v="643383"/>
    <n v="315000"/>
    <n v="958383"/>
    <n v="6182"/>
    <n v="964565"/>
    <n v="17500"/>
    <n v="58800"/>
    <n v="1040865"/>
    <x v="0"/>
    <m/>
  </r>
  <r>
    <s v="521916480"/>
    <s v="National Mining Association"/>
    <s v="Harold Quinn"/>
    <x v="0"/>
    <d v="2008-09-10T00:00:00"/>
    <n v="20001"/>
    <x v="0"/>
    <x v="3"/>
    <x v="3"/>
    <x v="0"/>
    <x v="0"/>
    <n v="2.4934757788289022E-3"/>
    <n v="-0.23160847235626636"/>
    <n v="-0.22094536918480581"/>
    <x v="0"/>
    <x v="1"/>
    <n v="49492799"/>
    <s v="Harold Quinn"/>
    <x v="0"/>
    <x v="0"/>
    <s v="CEO"/>
    <n v="491703"/>
    <n v="400000"/>
    <n v="891703"/>
    <n v="57466"/>
    <n v="949169"/>
    <n v="66815"/>
    <n v="21663"/>
    <n v="1037647"/>
    <x v="0"/>
    <m/>
  </r>
  <r>
    <s v="131628168"/>
    <s v="Council on Foreign Relations"/>
    <s v="Richard N. Haass  "/>
    <x v="0"/>
    <d v="2003-07-01T00:00:00"/>
    <n v="10021"/>
    <x v="4"/>
    <x v="14"/>
    <x v="17"/>
    <x v="0"/>
    <x v="0"/>
    <n v="3.3775513579675148E-2"/>
    <n v="3.7859763027692138E-2"/>
    <n v="5.7393535468722293E-2"/>
    <x v="0"/>
    <x v="5"/>
    <n v="54201417"/>
    <s v="Richard N. Haass  "/>
    <x v="0"/>
    <x v="0"/>
    <s v="President &amp; CEO"/>
    <n v="375000"/>
    <n v="235000"/>
    <n v="610000"/>
    <n v="332089"/>
    <n v="942089"/>
    <n v="20000"/>
    <n v="16377"/>
    <n v="978466"/>
    <x v="0"/>
    <m/>
  </r>
  <r>
    <s v="133900517"/>
    <s v="Interactive Advertising Bureau"/>
    <s v="Randall Rothenberg"/>
    <x v="0"/>
    <d v="2007-02-02T00:00:00"/>
    <n v="10016"/>
    <x v="0"/>
    <x v="7"/>
    <x v="7"/>
    <x v="0"/>
    <x v="1"/>
    <n v="-0.1013311987749491"/>
    <n v="0.28670705286544218"/>
    <n v="0.28670705286544218"/>
    <x v="0"/>
    <x v="1"/>
    <n v="17819059"/>
    <s v="Randall Rothenberg"/>
    <x v="0"/>
    <x v="0"/>
    <s v="President &amp; CEO"/>
    <n v="516438"/>
    <n v="416000"/>
    <n v="932438"/>
    <m/>
    <n v="932438"/>
    <n v="12500"/>
    <n v="19896"/>
    <n v="964834"/>
    <x v="0"/>
    <m/>
  </r>
  <r>
    <s v="135642275"/>
    <s v="Futures Industry Association"/>
    <s v="Walter Lukken"/>
    <x v="0"/>
    <d v="2012-03-01T00:00:00"/>
    <n v="20006"/>
    <x v="0"/>
    <x v="4"/>
    <x v="4"/>
    <x v="0"/>
    <x v="0"/>
    <m/>
    <m/>
    <m/>
    <x v="2"/>
    <x v="1"/>
    <n v="16312338"/>
    <s v="Walter Lukken"/>
    <x v="0"/>
    <x v="0"/>
    <s v="Chief Executive Officer"/>
    <n v="411115"/>
    <n v="500000"/>
    <n v="911115"/>
    <n v="8170"/>
    <n v="919285"/>
    <n v="22500"/>
    <n v="18239"/>
    <n v="960024"/>
    <x v="1"/>
    <s v="10 months' salary"/>
  </r>
  <r>
    <s v="237058143"/>
    <s v="Global Business Travel Association"/>
    <s v="Michael W. McCormick "/>
    <x v="0"/>
    <d v="2009-08-24T00:00:00"/>
    <n v="22314"/>
    <x v="1"/>
    <x v="10"/>
    <x v="12"/>
    <x v="0"/>
    <x v="1"/>
    <n v="0.38895339547270308"/>
    <n v="0.58133040614709108"/>
    <n v="0.58133040614709108"/>
    <x v="0"/>
    <x v="1"/>
    <n v="15207487"/>
    <s v="Michael W. McCormick "/>
    <x v="0"/>
    <x v="0"/>
    <s v="Executive Director and COO"/>
    <n v="651940"/>
    <n v="248430"/>
    <n v="900370"/>
    <m/>
    <n v="900370"/>
    <n v="73175"/>
    <n v="15791"/>
    <n v="989336"/>
    <x v="0"/>
    <m/>
  </r>
  <r>
    <s v="410793046"/>
    <s v="American Academy of Dermatology"/>
    <s v="Elaine Weiss"/>
    <x v="1"/>
    <d v="2013-02-07T00:00:00"/>
    <n v="60173"/>
    <x v="1"/>
    <x v="2"/>
    <x v="2"/>
    <x v="0"/>
    <x v="0"/>
    <m/>
    <m/>
    <m/>
    <x v="0"/>
    <x v="1"/>
    <n v="27677449"/>
    <s v="Ronald A. Henrichs"/>
    <x v="0"/>
    <x v="1"/>
    <s v="Executive Director"/>
    <n v="156418"/>
    <n v="367969"/>
    <n v="524387"/>
    <n v="375946"/>
    <n v="900333"/>
    <n v="342658"/>
    <n v="32141"/>
    <n v="1275132"/>
    <x v="1"/>
    <s v="5 months’ salary. $325,862 in severance and due $320,904 in severance in 2013"/>
  </r>
  <r>
    <s v="133867347"/>
    <s v="Loan Syndications and Trading Association"/>
    <s v="Bram Smith"/>
    <x v="0"/>
    <d v="2009-12-17T00:00:00"/>
    <n v="10017"/>
    <x v="0"/>
    <x v="4"/>
    <x v="4"/>
    <x v="0"/>
    <x v="0"/>
    <n v="-1.2549794345305568E-3"/>
    <n v="-5.1924906535168235E-4"/>
    <n v="-5.1924906535168235E-4"/>
    <x v="0"/>
    <x v="1"/>
    <n v="10857739"/>
    <s v="Bram Smith"/>
    <x v="0"/>
    <x v="0"/>
    <s v="Executive Director"/>
    <n v="370059"/>
    <n v="525000"/>
    <n v="895059"/>
    <m/>
    <n v="895059"/>
    <n v="33000"/>
    <n v="16221"/>
    <n v="944280"/>
    <x v="0"/>
    <m/>
  </r>
  <r>
    <s v="362118323"/>
    <s v="College of American Pathologists"/>
    <s v="Charles Roussel"/>
    <x v="0"/>
    <d v="2008-10-30T00:00:00"/>
    <n v="60093"/>
    <x v="1"/>
    <x v="2"/>
    <x v="2"/>
    <x v="0"/>
    <x v="0"/>
    <n v="1.4425709313735234E-2"/>
    <n v="-2.8030281466153644E-2"/>
    <n v="-4.4553248328201234E-2"/>
    <x v="0"/>
    <x v="1"/>
    <n v="172867738"/>
    <s v="Charles Roussel"/>
    <x v="0"/>
    <x v="0"/>
    <s v="Executive Vice President"/>
    <n v="561370"/>
    <n v="224000"/>
    <n v="785370"/>
    <n v="100182"/>
    <n v="885552"/>
    <n v="311666"/>
    <n v="22796"/>
    <n v="1220014"/>
    <x v="0"/>
    <m/>
  </r>
  <r>
    <s v="264101108"/>
    <s v="America’s Natural Gas Alliance"/>
    <s v="Martin Durbin"/>
    <x v="0"/>
    <d v="2013-05-01T00:00:00"/>
    <n v="20005"/>
    <x v="0"/>
    <x v="3"/>
    <x v="3"/>
    <x v="0"/>
    <x v="1"/>
    <n v="0.15971141864940389"/>
    <n v="0.12350673979829166"/>
    <n v="0.13006466535106417"/>
    <x v="0"/>
    <x v="1"/>
    <n v="77018953"/>
    <s v="Regina D. Hopper"/>
    <x v="1"/>
    <x v="1"/>
    <s v="President &amp; CEO"/>
    <n v="629162"/>
    <n v="250000"/>
    <n v="879162"/>
    <n v="6151"/>
    <n v="885313"/>
    <n v="15000"/>
    <n v="27740"/>
    <n v="928053"/>
    <x v="0"/>
    <m/>
  </r>
  <r>
    <s v="521042433"/>
    <s v="Municipal Securities Rulemaking Board"/>
    <s v="Lynnette Kelly Hotchkiss"/>
    <x v="1"/>
    <d v="2007-06-18T00:00:00"/>
    <n v="22314"/>
    <x v="0"/>
    <x v="4"/>
    <x v="4"/>
    <x v="0"/>
    <x v="0"/>
    <n v="3.8148693010546166E-2"/>
    <n v="0.12202146807550562"/>
    <n v="0.46438644810193785"/>
    <x v="0"/>
    <x v="6"/>
    <n v="39892663"/>
    <s v="Lynnette Kelly"/>
    <x v="1"/>
    <x v="0"/>
    <s v="Executive Director"/>
    <n v="618883"/>
    <n v="50000"/>
    <n v="668883"/>
    <n v="213732"/>
    <n v="882615"/>
    <n v="72050"/>
    <n v="21298"/>
    <n v="975963"/>
    <x v="0"/>
    <s v="$126,312 SERP payout"/>
  </r>
  <r>
    <s v="951985500"/>
    <s v="AARP"/>
    <s v="A. Barry Rand"/>
    <x v="0"/>
    <d v="2009-04-01T00:00:00"/>
    <n v="20049"/>
    <x v="3"/>
    <x v="9"/>
    <x v="11"/>
    <x v="0"/>
    <x v="0"/>
    <n v="4.1383055144078501E-2"/>
    <n v="8.123854006248632E-2"/>
    <n v="7.8089077994715705E-2"/>
    <x v="0"/>
    <x v="1"/>
    <n v="1231693441"/>
    <s v="A. Barry Rand"/>
    <x v="0"/>
    <x v="0"/>
    <s v="CEO"/>
    <n v="677000"/>
    <n v="177452"/>
    <n v="854452"/>
    <n v="25273"/>
    <n v="879725"/>
    <n v="113525"/>
    <n v="17842"/>
    <n v="1011092"/>
    <x v="0"/>
    <m/>
  </r>
  <r>
    <s v="131832448"/>
    <s v="American Iron and Steel Institute"/>
    <s v="Thomas J. Gibson"/>
    <x v="0"/>
    <d v="2008-09-01T00:00:00"/>
    <n v="20001"/>
    <x v="0"/>
    <x v="6"/>
    <x v="13"/>
    <x v="0"/>
    <x v="0"/>
    <n v="4.4834440461426074E-2"/>
    <n v="9.1580905790973319E-2"/>
    <n v="0.11911350632035272"/>
    <x v="0"/>
    <x v="1"/>
    <n v="18673289"/>
    <s v="Thomas J. Gibson"/>
    <x v="0"/>
    <x v="0"/>
    <s v="CEO &amp; President"/>
    <n v="615000"/>
    <n v="224000"/>
    <n v="839000"/>
    <n v="38977"/>
    <n v="877977"/>
    <n v="83680"/>
    <n v="16990"/>
    <n v="978647"/>
    <x v="0"/>
    <m/>
  </r>
  <r>
    <s v="131390920"/>
    <s v="Personal Care Products Council"/>
    <s v="Lezlee Westine"/>
    <x v="1"/>
    <d v="2009-05-01T00:00:00"/>
    <n v="20036"/>
    <x v="0"/>
    <x v="6"/>
    <x v="13"/>
    <x v="0"/>
    <x v="0"/>
    <n v="9.1690539167681051E-2"/>
    <n v="6.2904289185676338E-2"/>
    <n v="7.7303916031021769E-2"/>
    <x v="0"/>
    <x v="1"/>
    <n v="19700039"/>
    <s v="Lezlee Westine"/>
    <x v="1"/>
    <x v="0"/>
    <s v="President &amp; CEO"/>
    <n v="596396"/>
    <n v="250000"/>
    <n v="846396"/>
    <n v="30956"/>
    <n v="877352"/>
    <n v="28750"/>
    <n v="14490"/>
    <n v="920592"/>
    <x v="0"/>
    <m/>
  </r>
  <r>
    <s v="390852310"/>
    <s v="American Society for Training and Development"/>
    <s v="Tony Bingham"/>
    <x v="0"/>
    <d v="2004-02-01T00:00:00"/>
    <n v="22313"/>
    <x v="1"/>
    <x v="13"/>
    <x v="9"/>
    <x v="0"/>
    <x v="1"/>
    <n v="0.16243616008690401"/>
    <n v="0.39749974444813574"/>
    <n v="0.39357346025847423"/>
    <x v="0"/>
    <x v="1"/>
    <n v="30433260"/>
    <s v="Tony Bingham"/>
    <x v="0"/>
    <x v="0"/>
    <s v="President and CEO"/>
    <n v="440876"/>
    <n v="434093"/>
    <n v="874969"/>
    <n v="1048"/>
    <n v="876017"/>
    <n v="7350"/>
    <n v="12019"/>
    <n v="895386"/>
    <x v="0"/>
    <m/>
  </r>
  <r>
    <s v="132600946"/>
    <s v="Cruise Lines International Association"/>
    <s v="Christine Duffy"/>
    <x v="1"/>
    <d v="2011-02-01T00:00:00"/>
    <n v="33316"/>
    <x v="0"/>
    <x v="6"/>
    <x v="6"/>
    <x v="1"/>
    <x v="0"/>
    <m/>
    <m/>
    <m/>
    <x v="0"/>
    <x v="1"/>
    <n v="20887377"/>
    <s v="Christine Duffy"/>
    <x v="1"/>
    <x v="0"/>
    <s v="President and CEO"/>
    <n v="872569"/>
    <m/>
    <n v="872569"/>
    <m/>
    <n v="872569"/>
    <n v="12250"/>
    <n v="25607"/>
    <n v="910426"/>
    <x v="0"/>
    <m/>
  </r>
  <r>
    <s v="131635253"/>
    <s v="American National Standards Institute"/>
    <s v="S. Joe Bhatia"/>
    <x v="0"/>
    <d v="2006-01-01T00:00:00"/>
    <n v="20036"/>
    <x v="0"/>
    <x v="6"/>
    <x v="1"/>
    <x v="2"/>
    <x v="0"/>
    <n v="8.3640982581370385E-2"/>
    <n v="9.8621239078365452E-2"/>
    <n v="7.9005116154740374E-2"/>
    <x v="0"/>
    <x v="1"/>
    <n v="36516523"/>
    <s v="S. Joe Bhatia"/>
    <x v="0"/>
    <x v="0"/>
    <s v="President &amp; CEO"/>
    <n v="556234"/>
    <n v="289110"/>
    <n v="845344"/>
    <n v="22516"/>
    <n v="867860"/>
    <n v="126855"/>
    <n v="42211"/>
    <n v="1036926"/>
    <x v="0"/>
    <m/>
  </r>
  <r>
    <s v="530196572"/>
    <s v="American Chemical Society"/>
    <s v="Madeleine Jacobs"/>
    <x v="1"/>
    <d v="2004-01-04T00:00:00"/>
    <n v="20036"/>
    <x v="1"/>
    <x v="13"/>
    <x v="16"/>
    <x v="0"/>
    <x v="0"/>
    <n v="2.7704605322917613E-2"/>
    <n v="4.1635748018339878E-2"/>
    <n v="-1.7040929530539781E-4"/>
    <x v="0"/>
    <x v="1"/>
    <n v="547910811"/>
    <s v="Madeleine Jacobs"/>
    <x v="1"/>
    <x v="0"/>
    <s v="CEO &amp; Executive Director"/>
    <n v="633584"/>
    <n v="214270"/>
    <n v="847854"/>
    <n v="14628"/>
    <n v="862482"/>
    <n v="22500"/>
    <n v="22807"/>
    <n v="907789"/>
    <x v="0"/>
    <m/>
  </r>
  <r>
    <s v="340948453"/>
    <s v="Society for Human Resource Management"/>
    <s v="Henry G. Jackson"/>
    <x v="0"/>
    <d v="2011-06-26T00:00:00"/>
    <n v="22314"/>
    <x v="1"/>
    <x v="1"/>
    <x v="9"/>
    <x v="0"/>
    <x v="0"/>
    <m/>
    <m/>
    <m/>
    <x v="0"/>
    <x v="1"/>
    <n v="104241442"/>
    <s v="Henry G. Jackson"/>
    <x v="0"/>
    <x v="0"/>
    <s v="CEO"/>
    <n v="575015"/>
    <n v="281913"/>
    <n v="856928"/>
    <m/>
    <n v="856928"/>
    <n v="423750"/>
    <n v="11630"/>
    <n v="1292308"/>
    <x v="0"/>
    <m/>
  </r>
  <r>
    <s v="135613797"/>
    <s v="American Heart Association"/>
    <s v="Nancy Brown"/>
    <x v="1"/>
    <d v="2009-01-01T00:00:00"/>
    <n v="75231"/>
    <x v="3"/>
    <x v="9"/>
    <x v="11"/>
    <x v="0"/>
    <x v="0"/>
    <n v="4.0373154423382011E-2"/>
    <n v="0.13873398179896074"/>
    <n v="0.14184340377485494"/>
    <x v="0"/>
    <x v="5"/>
    <n v="632636617"/>
    <s v="Nancy Brown"/>
    <x v="1"/>
    <x v="0"/>
    <s v="CEO"/>
    <n v="641363"/>
    <n v="172973"/>
    <n v="814336"/>
    <n v="27061"/>
    <n v="841397"/>
    <n v="233375"/>
    <n v="22431"/>
    <n v="1097203"/>
    <x v="0"/>
    <m/>
  </r>
  <r>
    <s v="521633654"/>
    <s v="National Business Aviation Association"/>
    <s v="Ed Bolen"/>
    <x v="0"/>
    <d v="2004-09-07T00:00:00"/>
    <n v="20004"/>
    <x v="0"/>
    <x v="6"/>
    <x v="6"/>
    <x v="0"/>
    <x v="0"/>
    <n v="1.2690909090909091E-2"/>
    <n v="3.7671613070347484E-2"/>
    <n v="3.9484357147218124E-2"/>
    <x v="0"/>
    <x v="7"/>
    <n v="32479830"/>
    <s v="Ed Bolen"/>
    <x v="0"/>
    <x v="0"/>
    <s v="President &amp; CEO"/>
    <n v="556980"/>
    <n v="284250"/>
    <n v="841230"/>
    <n v="-6970"/>
    <n v="834260"/>
    <n v="25725"/>
    <n v="24500"/>
    <n v="884485"/>
    <x v="0"/>
    <m/>
  </r>
  <r>
    <s v="530116130"/>
    <s v="National Rifle Association"/>
    <s v="Wayne LaPierre"/>
    <x v="0"/>
    <d v="1991-01-01T00:00:00"/>
    <n v="22030"/>
    <x v="3"/>
    <x v="9"/>
    <x v="11"/>
    <x v="0"/>
    <x v="0"/>
    <n v="-1.8111504516742007E-3"/>
    <n v="1.2644497396831261E-3"/>
    <n v="1.927356803882127E-3"/>
    <x v="0"/>
    <x v="1"/>
    <n v="256290928"/>
    <s v="Wayne LaPierre"/>
    <x v="0"/>
    <x v="0"/>
    <s v="President"/>
    <n v="672385"/>
    <n v="129767"/>
    <n v="802152"/>
    <n v="31160"/>
    <n v="833312"/>
    <n v="98144"/>
    <n v="43411"/>
    <n v="974867"/>
    <x v="0"/>
    <s v="$84,821 toward SERP"/>
  </r>
  <r>
    <s v="530026970"/>
    <s v="American Trucking Associations"/>
    <s v="William Graves"/>
    <x v="0"/>
    <d v="2003-01-14T00:00:00"/>
    <n v="22203"/>
    <x v="0"/>
    <x v="6"/>
    <x v="6"/>
    <x v="0"/>
    <x v="1"/>
    <n v="-8.7735400360222288E-2"/>
    <n v="-8.7735400360222288E-2"/>
    <n v="-8.308181411314948E-2"/>
    <x v="0"/>
    <x v="1"/>
    <n v="40693843"/>
    <s v="William Graves"/>
    <x v="0"/>
    <x v="0"/>
    <s v="President and CEO"/>
    <n v="819012"/>
    <m/>
    <n v="819012"/>
    <n v="12774"/>
    <n v="831786"/>
    <n v="1426"/>
    <n v="18858"/>
    <n v="852070"/>
    <x v="0"/>
    <m/>
  </r>
  <r>
    <s v="361505650"/>
    <s v="Mortgage Bankers Association"/>
    <s v="David H. Stevens "/>
    <x v="2"/>
    <d v="2011-06-01T00:00:00"/>
    <n v="20036"/>
    <x v="0"/>
    <x v="4"/>
    <x v="4"/>
    <x v="0"/>
    <x v="0"/>
    <m/>
    <m/>
    <m/>
    <x v="1"/>
    <x v="6"/>
    <n v="38368191"/>
    <s v="John Courson"/>
    <x v="0"/>
    <x v="1"/>
    <m/>
    <n v="289210"/>
    <m/>
    <n v="289210"/>
    <n v="527467"/>
    <n v="816677"/>
    <n v="2756"/>
    <n v="2201"/>
    <n v="821634"/>
    <x v="1"/>
    <s v="Five months’ salary; $437,500 severance"/>
  </r>
  <r>
    <s v="530114725"/>
    <s v="National Automobile Dealers Association"/>
    <s v="Peter K. Welch"/>
    <x v="0"/>
    <d v="2013-02-01T00:00:00"/>
    <n v="22102"/>
    <x v="0"/>
    <x v="10"/>
    <x v="12"/>
    <x v="0"/>
    <x v="0"/>
    <m/>
    <m/>
    <m/>
    <x v="0"/>
    <x v="1"/>
    <n v="44652324"/>
    <s v="Phillip D. Brady"/>
    <x v="0"/>
    <x v="1"/>
    <s v="President &amp; CEO"/>
    <n v="624984"/>
    <m/>
    <n v="624984"/>
    <n v="190734"/>
    <n v="815718"/>
    <n v="18750"/>
    <n v="22114"/>
    <n v="856582"/>
    <x v="1"/>
    <s v="Seven months’ salary"/>
  </r>
  <r>
    <s v="363992031"/>
    <s v="Dairy Management"/>
    <s v="Thomas Gallagher"/>
    <x v="0"/>
    <d v="1995-01-01T00:00:00"/>
    <n v="60018"/>
    <x v="0"/>
    <x v="12"/>
    <x v="20"/>
    <x v="0"/>
    <x v="0"/>
    <n v="9.7560975609756101E-2"/>
    <n v="0.21951219512195122"/>
    <n v="0.28230977940689878"/>
    <x v="0"/>
    <x v="1"/>
    <n v="127418177"/>
    <s v="Thomas Gallagher"/>
    <x v="0"/>
    <x v="0"/>
    <s v="CEO"/>
    <n v="450000"/>
    <n v="50000"/>
    <n v="500000"/>
    <n v="294464"/>
    <n v="794464"/>
    <n v="106250"/>
    <n v="10072"/>
    <n v="910786"/>
    <x v="0"/>
    <s v="$169,944 SERP payout"/>
  </r>
  <r>
    <s v="522314113"/>
    <s v="National Association of Corporate Directors"/>
    <s v="Kenneth Daly"/>
    <x v="0"/>
    <d v="2007-05-21T00:00:00"/>
    <n v="20036"/>
    <x v="1"/>
    <x v="1"/>
    <x v="1"/>
    <x v="0"/>
    <x v="0"/>
    <n v="-7.4410733873772638E-4"/>
    <n v="-3.401592445242984E-2"/>
    <n v="-2.8436774337509227E-2"/>
    <x v="0"/>
    <x v="1"/>
    <n v="17018460"/>
    <s v="Kenneth Daly"/>
    <x v="0"/>
    <x v="0"/>
    <s v="President/Chief Executive Officer"/>
    <n v="597587"/>
    <n v="125000"/>
    <n v="722587"/>
    <n v="69853"/>
    <n v="792440"/>
    <n v="21462"/>
    <n v="16918"/>
    <n v="830820"/>
    <x v="0"/>
    <m/>
  </r>
  <r>
    <s v="530205890"/>
    <s v="American Psychological Association"/>
    <s v="Norman B. Anderson"/>
    <x v="0"/>
    <d v="2003-01-01T00:00:00"/>
    <n v="20002"/>
    <x v="1"/>
    <x v="2"/>
    <x v="2"/>
    <x v="0"/>
    <x v="0"/>
    <n v="2.9999371740905948E-2"/>
    <n v="0.39469316483951683"/>
    <n v="0.37792443289801753"/>
    <x v="0"/>
    <x v="1"/>
    <n v="118809697"/>
    <s v="Norman B. Anderson"/>
    <x v="0"/>
    <x v="0"/>
    <s v="CEO"/>
    <n v="491835"/>
    <n v="282931"/>
    <n v="774766"/>
    <n v="15515"/>
    <n v="790281"/>
    <n v="74490"/>
    <n v="20193"/>
    <n v="884964"/>
    <x v="0"/>
    <m/>
  </r>
  <r>
    <s v="131788491"/>
    <s v="American Cancer Society"/>
    <s v="John Seffrin"/>
    <x v="0"/>
    <d v="1992-01-01T00:00:00"/>
    <n v="30329"/>
    <x v="3"/>
    <x v="9"/>
    <x v="11"/>
    <x v="0"/>
    <x v="0"/>
    <n v="6.9138156315831575E-2"/>
    <n v="0.17076377963254313"/>
    <n v="0.15013442762133861"/>
    <x v="0"/>
    <x v="2"/>
    <n v="376286455"/>
    <s v="John R. Seffrin"/>
    <x v="0"/>
    <x v="0"/>
    <s v="Chief Executive Officer"/>
    <n v="641500"/>
    <n v="60977"/>
    <n v="702477"/>
    <n v="85939"/>
    <n v="788416"/>
    <n v="30797"/>
    <n v="13142"/>
    <n v="832355"/>
    <x v="0"/>
    <m/>
  </r>
  <r>
    <s v="840399006"/>
    <s v="Aspen Institute"/>
    <s v="Walter Isaacson"/>
    <x v="0"/>
    <d v="2003-03-01T00:00:00"/>
    <n v="20036"/>
    <x v="4"/>
    <x v="14"/>
    <x v="17"/>
    <x v="0"/>
    <x v="1"/>
    <n v="-1.6765102990203294E-4"/>
    <n v="-1.6765102990203294E-4"/>
    <n v="4.9421374041902174E-4"/>
    <x v="0"/>
    <x v="1"/>
    <n v="95477286"/>
    <s v="Walter Isaacson"/>
    <x v="0"/>
    <x v="0"/>
    <s v="President &amp; CEO"/>
    <n v="781254"/>
    <m/>
    <n v="781254"/>
    <n v="2195"/>
    <n v="783449"/>
    <n v="37019"/>
    <n v="22860"/>
    <n v="843328"/>
    <x v="0"/>
    <m/>
  </r>
  <r>
    <s v="250965219"/>
    <s v="American Institutes for Research"/>
    <s v="David Myers"/>
    <x v="0"/>
    <d v="2011-01-01T00:00:00"/>
    <n v="20007"/>
    <x v="3"/>
    <x v="9"/>
    <x v="11"/>
    <x v="0"/>
    <x v="0"/>
    <n v="7.348718710509769E-2"/>
    <m/>
    <m/>
    <x v="0"/>
    <x v="1"/>
    <n v="314636288"/>
    <s v="David Myers"/>
    <x v="0"/>
    <x v="0"/>
    <s v="President &amp; CEO"/>
    <n v="527532"/>
    <n v="200000"/>
    <n v="727532"/>
    <n v="55324"/>
    <n v="782856"/>
    <n v="132038"/>
    <n v="23547"/>
    <n v="938441"/>
    <x v="0"/>
    <m/>
  </r>
  <r>
    <s v="581424769"/>
    <s v="Association for Financial Professionals"/>
    <s v="James A. Kaitz "/>
    <x v="0"/>
    <m/>
    <n v="20814"/>
    <x v="1"/>
    <x v="4"/>
    <x v="4"/>
    <x v="0"/>
    <x v="0"/>
    <n v="7.545836149329431E-3"/>
    <n v="1.8205144276868625E-2"/>
    <n v="4.0209750574453584E-2"/>
    <x v="0"/>
    <x v="7"/>
    <n v="21358209"/>
    <s v="James A. Kaitz "/>
    <x v="0"/>
    <x v="0"/>
    <s v="President &amp; CEO"/>
    <n v="487494"/>
    <n v="276000"/>
    <n v="763494"/>
    <n v="16500"/>
    <n v="779994"/>
    <n v="39577"/>
    <n v="17335"/>
    <n v="836906"/>
    <x v="0"/>
    <m/>
  </r>
  <r>
    <s v="136180380"/>
    <s v="American Society of Clinical Oncology"/>
    <s v="Allen S. Lichter"/>
    <x v="0"/>
    <d v="2006-10-01T00:00:00"/>
    <n v="22314"/>
    <x v="1"/>
    <x v="2"/>
    <x v="2"/>
    <x v="0"/>
    <x v="0"/>
    <n v="4.0776020038329761E-3"/>
    <n v="4.1076776755226231E-2"/>
    <n v="4.025402793986866E-2"/>
    <x v="0"/>
    <x v="1"/>
    <n v="88427911"/>
    <s v="Allen Lichter"/>
    <x v="0"/>
    <x v="0"/>
    <s v="CEO, Ex Officio Director"/>
    <n v="669040"/>
    <n v="95000"/>
    <n v="764040"/>
    <n v="15000"/>
    <n v="779040"/>
    <n v="18750"/>
    <n v="1874"/>
    <n v="799664"/>
    <x v="0"/>
    <m/>
  </r>
  <r>
    <s v="411336784"/>
    <s v="American Academy of Ophthalmology"/>
    <s v="David W. Parke"/>
    <x v="0"/>
    <d v="2009-04-01T00:00:00"/>
    <n v="94109"/>
    <x v="1"/>
    <x v="2"/>
    <x v="2"/>
    <x v="0"/>
    <x v="0"/>
    <n v="1.232300925445794E-2"/>
    <n v="1.0699379224136104E-2"/>
    <n v="2.457063234444674E-2"/>
    <x v="0"/>
    <x v="0"/>
    <n v="54441213"/>
    <s v="David W. Parke"/>
    <x v="0"/>
    <x v="0"/>
    <s v="Executive Vice President"/>
    <n v="663764"/>
    <n v="99500"/>
    <n v="763264"/>
    <n v="15423"/>
    <n v="778687"/>
    <n v="18953"/>
    <n v="25034"/>
    <n v="822674"/>
    <x v="0"/>
    <m/>
  </r>
  <r>
    <s v="362170786"/>
    <s v="American Osteopathic Association"/>
    <s v="Adrienne White-Faines"/>
    <x v="0"/>
    <d v="2013-07-01T00:00:00"/>
    <n v="60611"/>
    <x v="1"/>
    <x v="2"/>
    <x v="2"/>
    <x v="0"/>
    <x v="0"/>
    <n v="5.2952969782940722E-2"/>
    <n v="5.0799765241352761E-2"/>
    <n v="5.0799765241352761E-2"/>
    <x v="0"/>
    <x v="10"/>
    <n v="40024514"/>
    <s v="John Crosby"/>
    <x v="0"/>
    <x v="1"/>
    <s v="Executive Director"/>
    <n v="745258"/>
    <n v="30000"/>
    <n v="775258"/>
    <m/>
    <n v="775258"/>
    <n v="17636"/>
    <n v="20777"/>
    <n v="813671"/>
    <x v="0"/>
    <m/>
  </r>
  <r>
    <s v="951958142"/>
    <s v="RAND Corporation"/>
    <s v="Michael Rich"/>
    <x v="2"/>
    <d v="2011-11-01T00:00:00"/>
    <n v="90401"/>
    <x v="4"/>
    <x v="14"/>
    <x v="17"/>
    <x v="0"/>
    <x v="0"/>
    <m/>
    <m/>
    <m/>
    <x v="1"/>
    <x v="6"/>
    <n v="287428038"/>
    <s v="James A Thomson"/>
    <x v="0"/>
    <x v="1"/>
    <m/>
    <n v="522814"/>
    <n v="156921"/>
    <n v="679735"/>
    <n v="92588"/>
    <n v="772323"/>
    <n v="146266"/>
    <n v="17825"/>
    <n v="936414"/>
    <x v="1"/>
    <s v="10 months’ salary"/>
  </r>
  <r>
    <s v="520910763"/>
    <s v="Securities Investor Protection Corporation"/>
    <s v="Stephen P. Harbeck"/>
    <x v="0"/>
    <d v="2003-12-01T00:00:00"/>
    <n v="20005"/>
    <x v="0"/>
    <x v="4"/>
    <x v="4"/>
    <x v="0"/>
    <x v="0"/>
    <n v="0.14179460525921539"/>
    <n v="-0.39954620542907027"/>
    <n v="-0.40852793064044013"/>
    <x v="0"/>
    <x v="1"/>
    <n v="452451011"/>
    <s v="Stephen P. Harbeck"/>
    <x v="0"/>
    <x v="0"/>
    <s v="President &amp; CEO"/>
    <n v="495387"/>
    <n v="270472"/>
    <n v="765859"/>
    <n v="3810"/>
    <n v="769669"/>
    <n v="246742"/>
    <n v="25296"/>
    <n v="1041707"/>
    <x v="0"/>
    <m/>
  </r>
  <r>
    <s v="361521005"/>
    <s v="National Beer Wholesalers Association"/>
    <s v="Craig A. Purser"/>
    <x v="0"/>
    <d v="2005-12-22T00:00:00"/>
    <n v="22314"/>
    <x v="0"/>
    <x v="12"/>
    <x v="15"/>
    <x v="0"/>
    <x v="0"/>
    <n v="6.5155917719781922E-2"/>
    <n v="6.8970679381548591E-2"/>
    <n v="5.4639601921096452E-2"/>
    <x v="0"/>
    <x v="1"/>
    <n v="11870470"/>
    <s v="Craig Purser"/>
    <x v="0"/>
    <x v="0"/>
    <s v="President"/>
    <n v="601550"/>
    <n v="162500"/>
    <n v="764050"/>
    <n v="2982"/>
    <n v="767032"/>
    <n v="249500"/>
    <n v="21335"/>
    <n v="1037867"/>
    <x v="0"/>
    <s v="$217,000 toward SERP"/>
  </r>
  <r>
    <s v="363906745"/>
    <s v="Healthcare Information and Management Systems Society (HIMSS)"/>
    <s v="H. Stephen Lieber "/>
    <x v="0"/>
    <d v="2000-04-06T00:00:00"/>
    <n v="60611"/>
    <x v="1"/>
    <x v="2"/>
    <x v="2"/>
    <x v="0"/>
    <x v="0"/>
    <n v="9.6641029919107002E-2"/>
    <n v="9.7433004149063029E-2"/>
    <n v="0.10512731108059972"/>
    <x v="0"/>
    <x v="7"/>
    <n v="58402438"/>
    <s v="H. Stephen Lieber"/>
    <x v="0"/>
    <x v="0"/>
    <s v="President &amp; CEO"/>
    <n v="611271"/>
    <n v="141500"/>
    <n v="752771"/>
    <n v="11072"/>
    <n v="763843"/>
    <n v="142945"/>
    <n v="16449"/>
    <n v="923237"/>
    <x v="0"/>
    <s v="$122,050 toward SERP"/>
  </r>
  <r>
    <s v="042395151"/>
    <s v="Retail Industry Leaders Association"/>
    <s v="Sandra L. Kennedy"/>
    <x v="1"/>
    <d v="2002-12-30T00:00:00"/>
    <n v="22209"/>
    <x v="0"/>
    <x v="1"/>
    <x v="12"/>
    <x v="0"/>
    <x v="0"/>
    <n v="2.9850476885683805E-2"/>
    <n v="5.1483711399266267E-2"/>
    <n v="5.1464150610934602E-2"/>
    <x v="0"/>
    <x v="1"/>
    <n v="19765376"/>
    <s v="Sandra L. Kennedy"/>
    <x v="1"/>
    <x v="0"/>
    <s v="President"/>
    <n v="513537"/>
    <n v="250000"/>
    <n v="763537"/>
    <n v="276"/>
    <n v="763813"/>
    <n v="8125"/>
    <n v="11650"/>
    <n v="783588"/>
    <x v="0"/>
    <m/>
  </r>
  <r>
    <s v="530190293"/>
    <s v="CropLife America"/>
    <s v="Jay J. Vroom"/>
    <x v="0"/>
    <d v="1989-01-01T00:00:00"/>
    <n v="20005"/>
    <x v="0"/>
    <x v="12"/>
    <x v="20"/>
    <x v="0"/>
    <x v="0"/>
    <n v="1.3473004915632693E-2"/>
    <n v="0.23175563329205295"/>
    <n v="7.0939648971275731E-3"/>
    <x v="0"/>
    <x v="1"/>
    <n v="14705340"/>
    <s v="Jay J. Vroom"/>
    <x v="0"/>
    <x v="0"/>
    <s v="CEO &amp; President"/>
    <n v="495641"/>
    <n v="253312"/>
    <n v="748953"/>
    <n v="11269"/>
    <n v="760222"/>
    <n v="143424"/>
    <n v="27147"/>
    <n v="930793"/>
    <x v="0"/>
    <s v="$93,424 toward SERP"/>
  </r>
  <r>
    <s v="520807628"/>
    <s v="American Society of Health-System Pharmacists"/>
    <s v="Paul W. Abramowitz"/>
    <x v="0"/>
    <d v="2012-01-01T00:00:00"/>
    <n v="20814"/>
    <x v="1"/>
    <x v="2"/>
    <x v="2"/>
    <x v="0"/>
    <x v="0"/>
    <n v="1.6440527758197595E-2"/>
    <n v="1.2204417714414949E-2"/>
    <n v="1.5019687624806675E-2"/>
    <x v="0"/>
    <x v="10"/>
    <n v="41395630"/>
    <s v="Henri Manasse"/>
    <x v="0"/>
    <x v="1"/>
    <s v="Chief Executive Officer &amp; Executive Vice President"/>
    <n v="695040"/>
    <n v="30000"/>
    <n v="725040"/>
    <n v="32321"/>
    <n v="757361"/>
    <n v="63172"/>
    <n v="23203"/>
    <n v="843736"/>
    <x v="0"/>
    <m/>
  </r>
  <r>
    <s v="131810859"/>
    <s v="Direct Marketing Association"/>
    <s v="Linda Woolley"/>
    <x v="1"/>
    <d v="2013-01-10T00:00:00"/>
    <n v="10036"/>
    <x v="0"/>
    <x v="7"/>
    <x v="7"/>
    <x v="0"/>
    <x v="0"/>
    <m/>
    <m/>
    <m/>
    <x v="0"/>
    <x v="7"/>
    <n v="23680113"/>
    <s v="Lawrence Kimmel"/>
    <x v="0"/>
    <x v="1"/>
    <s v="CEO"/>
    <n v="498028"/>
    <n v="255000"/>
    <n v="753028"/>
    <n v="1242"/>
    <n v="754270"/>
    <m/>
    <n v="173482"/>
    <n v="927752"/>
    <x v="0"/>
    <m/>
  </r>
  <r>
    <s v="130429745"/>
    <s v="American Arbitration Association"/>
    <s v="India Johnson"/>
    <x v="1"/>
    <d v="2013-01-01T00:00:00"/>
    <n v="10019"/>
    <x v="1"/>
    <x v="5"/>
    <x v="1"/>
    <x v="3"/>
    <x v="0"/>
    <n v="9.3554237288135597E-2"/>
    <n v="0.10399555555555555"/>
    <n v="0.11641333333333333"/>
    <x v="0"/>
    <x v="1"/>
    <n v="71015381"/>
    <s v="William K. Slate, II"/>
    <x v="0"/>
    <x v="1"/>
    <s v="CEO &amp; President"/>
    <n v="645197"/>
    <n v="100000"/>
    <n v="745197"/>
    <n v="8382"/>
    <n v="753579"/>
    <n v="23600"/>
    <n v="20155"/>
    <n v="797334"/>
    <x v="0"/>
    <m/>
  </r>
  <r>
    <s v="526078980"/>
    <s v="ASCD"/>
    <s v="Gene R. Carter"/>
    <x v="0"/>
    <d v="1992-01-01T00:00:00"/>
    <n v="22311"/>
    <x v="1"/>
    <x v="13"/>
    <x v="16"/>
    <x v="0"/>
    <x v="1"/>
    <n v="-0.12078364783086076"/>
    <n v="-9.1169554759605698E-2"/>
    <n v="4.8565173807057271E-2"/>
    <x v="0"/>
    <x v="2"/>
    <n v="50645717"/>
    <s v="Gene Carter"/>
    <x v="0"/>
    <x v="0"/>
    <s v="CEO"/>
    <n v="413193"/>
    <n v="160000"/>
    <n v="573193"/>
    <n v="177846"/>
    <n v="751039"/>
    <n v="29400"/>
    <n v="24405"/>
    <n v="804844"/>
    <x v="0"/>
    <m/>
  </r>
  <r>
    <s v="522252820"/>
    <s v="Generic Pharmaceutical Association"/>
    <s v="Ralph Neas"/>
    <x v="0"/>
    <d v="2011-09-02T00:00:00"/>
    <n v="20001"/>
    <x v="0"/>
    <x v="2"/>
    <x v="2"/>
    <x v="0"/>
    <x v="0"/>
    <m/>
    <m/>
    <m/>
    <x v="0"/>
    <x v="1"/>
    <n v="11729986"/>
    <s v="Ralph Neas"/>
    <x v="0"/>
    <x v="0"/>
    <s v="Presdient &amp; CEO"/>
    <n v="500762"/>
    <n v="250000"/>
    <n v="750762"/>
    <m/>
    <n v="750762"/>
    <n v="20000"/>
    <n v="23693"/>
    <n v="794455"/>
    <x v="0"/>
    <m/>
  </r>
  <r>
    <s v="562307147"/>
    <s v="Pew Charitable Trusts"/>
    <s v="Rebecca W. Rimel"/>
    <x v="1"/>
    <d v="1988-01-01T00:00:00"/>
    <n v="19103"/>
    <x v="3"/>
    <x v="9"/>
    <x v="11"/>
    <x v="0"/>
    <x v="0"/>
    <n v="3.8139177807141225E-2"/>
    <n v="3.8139177807141225E-2"/>
    <n v="5.9248901543905788E-2"/>
    <x v="0"/>
    <x v="7"/>
    <n v="298604125"/>
    <s v="Rebecca W. Rimel"/>
    <x v="1"/>
    <x v="0"/>
    <s v="President &amp; Chief Executive Officer"/>
    <n v="703168"/>
    <m/>
    <n v="703168"/>
    <n v="47545"/>
    <n v="750713"/>
    <n v="385114"/>
    <n v="13144"/>
    <n v="1148971"/>
    <x v="0"/>
    <s v="$353,264 toward SERP"/>
  </r>
  <r>
    <s v="940707299"/>
    <s v="National Federation of Independent Business"/>
    <s v="Dan Danner"/>
    <x v="0"/>
    <d v="2009-02-01T00:00:00"/>
    <n v="20004"/>
    <x v="0"/>
    <x v="1"/>
    <x v="1"/>
    <x v="0"/>
    <x v="0"/>
    <n v="2.9731578450797245E-2"/>
    <n v="6.8800641163809462E-2"/>
    <n v="7.0286255297063296E-2"/>
    <x v="0"/>
    <x v="1"/>
    <n v="103045496"/>
    <s v="Dan Danner"/>
    <x v="0"/>
    <x v="0"/>
    <s v="President &amp; CEO"/>
    <n v="523878"/>
    <n v="180250"/>
    <n v="704128"/>
    <n v="46498"/>
    <n v="750626"/>
    <n v="11575"/>
    <n v="18214"/>
    <n v="780415"/>
    <x v="0"/>
    <m/>
  </r>
  <r>
    <s v="363208430"/>
    <s v="American College of Healthcare Executives"/>
    <s v="Deborah J. Bowen"/>
    <x v="1"/>
    <d v="2013-05-13T00:00:00"/>
    <n v="60606"/>
    <x v="1"/>
    <x v="2"/>
    <x v="2"/>
    <x v="0"/>
    <x v="0"/>
    <n v="5.155125717163677E-2"/>
    <n v="-2.7465943448725952E-2"/>
    <n v="-2.5730229210744394E-2"/>
    <x v="0"/>
    <x v="1"/>
    <n v="11886467"/>
    <s v="Thomas C. Dolan"/>
    <x v="0"/>
    <x v="1"/>
    <s v="President &amp; Chief Executive Officer"/>
    <n v="597136"/>
    <n v="121130"/>
    <n v="718266"/>
    <n v="23581"/>
    <n v="741847"/>
    <n v="224424"/>
    <n v="16220"/>
    <n v="982491"/>
    <x v="0"/>
    <s v="$111,076 toward SERP"/>
  </r>
  <r>
    <s v="350539460"/>
    <s v="National Association of Mutual Insurance Companies"/>
    <s v="Chuck Chamness"/>
    <x v="0"/>
    <d v="2003-04-03T00:00:00"/>
    <n v="46268"/>
    <x v="0"/>
    <x v="5"/>
    <x v="5"/>
    <x v="0"/>
    <x v="0"/>
    <n v="2.9200522808909689E-2"/>
    <n v="2.3325616279884515E-2"/>
    <n v="2.665967420912934E-2"/>
    <x v="0"/>
    <x v="1"/>
    <n v="10914337"/>
    <s v="Chuck Chamness"/>
    <x v="0"/>
    <x v="0"/>
    <s v="President &amp; CEO"/>
    <n v="563019"/>
    <n v="152610"/>
    <n v="715629"/>
    <n v="20448"/>
    <n v="736077"/>
    <n v="46945"/>
    <n v="6639"/>
    <n v="789661"/>
    <x v="0"/>
    <m/>
  </r>
  <r>
    <s v="130453230"/>
    <s v="Association of National Advertisers"/>
    <s v="Bob Liodice"/>
    <x v="0"/>
    <d v="2003-01-01T00:00:00"/>
    <n v="10017"/>
    <x v="0"/>
    <x v="7"/>
    <x v="7"/>
    <x v="0"/>
    <x v="0"/>
    <n v="3.8441229726003091E-2"/>
    <n v="0.31937438470463131"/>
    <n v="0.31937438470463131"/>
    <x v="0"/>
    <x v="1"/>
    <n v="22418670"/>
    <s v="Bob Liodice"/>
    <x v="0"/>
    <x v="0"/>
    <s v="CEO &amp; President"/>
    <n v="485761"/>
    <n v="250000"/>
    <n v="735761"/>
    <m/>
    <n v="735761"/>
    <n v="14988"/>
    <n v="25972"/>
    <n v="776721"/>
    <x v="0"/>
    <m/>
  </r>
  <r>
    <s v="742385850"/>
    <s v="Certified Financial Planner Board of Standards"/>
    <s v="Kevin R. Keller"/>
    <x v="0"/>
    <d v="2007-05-01T00:00:00"/>
    <n v="20005"/>
    <x v="1"/>
    <x v="4"/>
    <x v="4"/>
    <x v="0"/>
    <x v="1"/>
    <n v="0.28555742520605765"/>
    <n v="0.28067839323545296"/>
    <n v="9.5698178871803458E-2"/>
    <x v="0"/>
    <x v="1"/>
    <n v="26385611"/>
    <s v="Kevin R. Keller"/>
    <x v="0"/>
    <x v="0"/>
    <s v="Chief Executive Officer"/>
    <n v="450755"/>
    <n v="104186"/>
    <n v="554941"/>
    <n v="178000"/>
    <n v="732941"/>
    <n v="132000"/>
    <n v="23327"/>
    <n v="888268"/>
    <x v="0"/>
    <s v="$178,000 SERP payout"/>
  </r>
  <r>
    <s v="521800187"/>
    <s v="Plasma Protein Therapeutics Association"/>
    <s v="Jan Bult"/>
    <x v="0"/>
    <m/>
    <n v="21401"/>
    <x v="1"/>
    <x v="2"/>
    <x v="2"/>
    <x v="0"/>
    <x v="0"/>
    <n v="4.5801146982951596E-2"/>
    <n v="7.698458580234889E-2"/>
    <n v="7.4257088898330839E-2"/>
    <x v="0"/>
    <x v="1"/>
    <n v="10421071"/>
    <s v="Jan Bult"/>
    <x v="0"/>
    <x v="0"/>
    <s v="President"/>
    <n v="441486"/>
    <n v="244075"/>
    <n v="685561"/>
    <n v="24900"/>
    <n v="710461"/>
    <n v="21997"/>
    <n v="38155"/>
    <n v="770613"/>
    <x v="0"/>
    <m/>
  </r>
  <r>
    <s v="530026315"/>
    <s v="American Public Power Association"/>
    <s v="Sue Kelly"/>
    <x v="1"/>
    <d v="2014-04-01T00:00:00"/>
    <n v="20009"/>
    <x v="0"/>
    <x v="3"/>
    <x v="3"/>
    <x v="0"/>
    <x v="0"/>
    <n v="0.11912310271639288"/>
    <n v="0.10636000021708338"/>
    <n v="0.11281801302104286"/>
    <x v="0"/>
    <x v="1"/>
    <n v="17938173"/>
    <s v="Mark Crisson"/>
    <x v="0"/>
    <x v="1"/>
    <s v="President &amp; CEO"/>
    <n v="501967"/>
    <n v="109610"/>
    <n v="611577"/>
    <n v="93835"/>
    <n v="705412"/>
    <n v="45000"/>
    <n v="13456"/>
    <n v="763868"/>
    <x v="0"/>
    <m/>
  </r>
  <r>
    <s v="362261602"/>
    <s v="American College of Radiology"/>
    <s v="William T. Thorwarth"/>
    <x v="0"/>
    <d v="2014-04-01T00:00:00"/>
    <n v="20191"/>
    <x v="1"/>
    <x v="2"/>
    <x v="2"/>
    <x v="0"/>
    <x v="0"/>
    <n v="-5.1108949203677187E-2"/>
    <n v="-3.5656025291814115E-2"/>
    <n v="-2.6195843080926953E-3"/>
    <x v="0"/>
    <x v="7"/>
    <n v="97477457"/>
    <s v="Harvey L. Neiman "/>
    <x v="0"/>
    <x v="1"/>
    <s v="CEO"/>
    <n v="434037"/>
    <n v="205000"/>
    <n v="639037"/>
    <n v="62286"/>
    <n v="701323"/>
    <n v="24500"/>
    <n v="23604"/>
    <n v="749427"/>
    <x v="0"/>
    <m/>
  </r>
  <r>
    <s v="530196932"/>
    <s v="National Academy of Sciences"/>
    <s v="Ralph J. Cicerone"/>
    <x v="0"/>
    <d v="2005-01-01T00:00:00"/>
    <n v="20001"/>
    <x v="3"/>
    <x v="9"/>
    <x v="11"/>
    <x v="0"/>
    <x v="0"/>
    <n v="2.6490591477802233E-2"/>
    <n v="2.6490591477802233E-2"/>
    <n v="2.6561314030428353E-2"/>
    <x v="0"/>
    <x v="1"/>
    <n v="321801169"/>
    <s v="Ralph J. Cicerone"/>
    <x v="0"/>
    <x v="0"/>
    <s v="President"/>
    <n v="621228"/>
    <m/>
    <n v="621228"/>
    <n v="78005"/>
    <n v="699233"/>
    <n v="46200"/>
    <n v="132114"/>
    <n v="877547"/>
    <x v="0"/>
    <m/>
  </r>
  <r>
    <s v="042694458"/>
    <s v="Heart Rhythm Society"/>
    <s v="James H. Youngblood"/>
    <x v="0"/>
    <d v="2001-01-01T00:00:00"/>
    <n v="20005"/>
    <x v="1"/>
    <x v="2"/>
    <x v="2"/>
    <x v="0"/>
    <x v="1"/>
    <n v="0.42368163542612036"/>
    <n v="0.39559484830468022"/>
    <n v="0.36711361613764459"/>
    <x v="0"/>
    <x v="6"/>
    <n v="16985557"/>
    <s v="James Youngblood"/>
    <x v="0"/>
    <x v="0"/>
    <s v="CEO"/>
    <n v="561594"/>
    <n v="105037"/>
    <n v="666631"/>
    <n v="24650"/>
    <n v="691281"/>
    <n v="42905"/>
    <n v="4199"/>
    <n v="738385"/>
    <x v="0"/>
    <m/>
  </r>
  <r>
    <s v="530193361"/>
    <s v="Association of the United States Army"/>
    <s v="Gordon R. Sullivan"/>
    <x v="0"/>
    <d v="1998-02-01T00:00:00"/>
    <n v="22201"/>
    <x v="1"/>
    <x v="13"/>
    <x v="21"/>
    <x v="0"/>
    <x v="0"/>
    <n v="3.3333333333333333E-2"/>
    <n v="7.8125E-2"/>
    <n v="7.8125E-2"/>
    <x v="0"/>
    <x v="1"/>
    <n v="40756696"/>
    <s v="Gordon R. Sullivan"/>
    <x v="0"/>
    <x v="0"/>
    <s v="President"/>
    <n v="465000"/>
    <n v="225000"/>
    <n v="690000"/>
    <m/>
    <n v="690000"/>
    <n v="37200"/>
    <n v="139500"/>
    <n v="866700"/>
    <x v="0"/>
    <m/>
  </r>
  <r>
    <s v="730531256"/>
    <s v="Endocrine Society"/>
    <s v="Barbara Byrd Keenan"/>
    <x v="1"/>
    <d v="2014-01-06T00:00:00"/>
    <n v="20815"/>
    <x v="1"/>
    <x v="2"/>
    <x v="2"/>
    <x v="0"/>
    <x v="0"/>
    <n v="-1.0325480450702489E-2"/>
    <n v="-9.1744006654704956E-3"/>
    <n v="0.10998641008652084"/>
    <x v="0"/>
    <x v="1"/>
    <n v="29690845"/>
    <s v="Scott Hunt"/>
    <x v="0"/>
    <x v="1"/>
    <s v="Executive Director &amp; CEO"/>
    <n v="449622"/>
    <n v="165000"/>
    <n v="614622"/>
    <n v="73917"/>
    <n v="688539"/>
    <n v="25000"/>
    <n v="34369"/>
    <n v="747908"/>
    <x v="0"/>
    <m/>
  </r>
  <r>
    <s v="520636210"/>
    <s v="Aircraft Owners and Pilots Association"/>
    <s v="Mark Baker"/>
    <x v="0"/>
    <d v="2013-09-06T00:00:00"/>
    <n v="21701"/>
    <x v="1"/>
    <x v="6"/>
    <x v="6"/>
    <x v="0"/>
    <x v="0"/>
    <n v="2.6079117261751609E-2"/>
    <n v="-9.4943810625003566E-2"/>
    <n v="-0.10087393143683111"/>
    <x v="2"/>
    <x v="1"/>
    <n v="37057234"/>
    <s v="Craig L. Fuller"/>
    <x v="0"/>
    <x v="1"/>
    <s v="President &amp; Chief Executive Officer"/>
    <n v="522421"/>
    <n v="113171"/>
    <n v="635592"/>
    <n v="52386"/>
    <n v="687978"/>
    <n v="36637"/>
    <n v="12689"/>
    <n v="737304"/>
    <x v="0"/>
    <m/>
  </r>
  <r>
    <s v="362318336"/>
    <s v="Healthcare Financial Management Association"/>
    <s v="Joseph J. Fifer"/>
    <x v="0"/>
    <d v="2012-06-01T00:00:00"/>
    <n v="60154"/>
    <x v="1"/>
    <x v="2"/>
    <x v="2"/>
    <x v="0"/>
    <x v="0"/>
    <n v="4.3183601645542531E-2"/>
    <n v="5.1712653822456829E-2"/>
    <n v="3.9668182484520677E-2"/>
    <x v="0"/>
    <x v="10"/>
    <n v="20015702"/>
    <s v="Richard L. Clarke"/>
    <x v="0"/>
    <x v="1"/>
    <s v="President &amp; CEO"/>
    <n v="438690"/>
    <n v="192895"/>
    <n v="631585"/>
    <n v="56352"/>
    <n v="687937"/>
    <n v="17150"/>
    <n v="55057"/>
    <n v="760144"/>
    <x v="0"/>
    <m/>
  </r>
  <r>
    <s v="360723150"/>
    <s v="American Bar Association"/>
    <s v="Jack L. Rives"/>
    <x v="0"/>
    <d v="2010-05-01T00:00:00"/>
    <n v="60610"/>
    <x v="1"/>
    <x v="5"/>
    <x v="18"/>
    <x v="0"/>
    <x v="0"/>
    <m/>
    <m/>
    <m/>
    <x v="0"/>
    <x v="2"/>
    <n v="146323790"/>
    <s v="Jack L. Rives"/>
    <x v="0"/>
    <x v="0"/>
    <s v="Executive Director"/>
    <n v="686969"/>
    <m/>
    <n v="686969"/>
    <n v="960"/>
    <n v="687929"/>
    <n v="10022"/>
    <n v="920"/>
    <n v="698871"/>
    <x v="0"/>
    <m/>
  </r>
  <r>
    <s v="760742496"/>
    <s v="SoundExchange"/>
    <s v="Michael Huppe"/>
    <x v="0"/>
    <d v="2011-02-09T00:00:00"/>
    <n v="20005"/>
    <x v="0"/>
    <x v="7"/>
    <x v="7"/>
    <x v="0"/>
    <x v="0"/>
    <m/>
    <m/>
    <m/>
    <x v="0"/>
    <x v="1"/>
    <n v="25681137"/>
    <s v="Michael Huppe"/>
    <x v="0"/>
    <x v="0"/>
    <s v="Executive Director"/>
    <n v="530430"/>
    <n v="150000"/>
    <n v="680430"/>
    <n v="5328"/>
    <n v="685758"/>
    <n v="11750"/>
    <n v="6349"/>
    <n v="703857"/>
    <x v="0"/>
    <m/>
  </r>
  <r>
    <s v="520579380"/>
    <s v="Associated Builders and Contractors"/>
    <s v="Michael D. Bellaman"/>
    <x v="0"/>
    <d v="2011-02-01T00:00:00"/>
    <n v="22203"/>
    <x v="0"/>
    <x v="11"/>
    <x v="14"/>
    <x v="0"/>
    <x v="0"/>
    <m/>
    <m/>
    <m/>
    <x v="0"/>
    <x v="1"/>
    <n v="16167890"/>
    <s v="Michael D. Bellaman"/>
    <x v="0"/>
    <x v="0"/>
    <s v="CEO &amp; President"/>
    <n v="554749"/>
    <n v="129492"/>
    <n v="684241"/>
    <m/>
    <n v="684241"/>
    <n v="17000"/>
    <n v="19811"/>
    <n v="721052"/>
    <x v="0"/>
    <m/>
  </r>
  <r>
    <s v="360725160"/>
    <s v="American Farm Bureau Federation"/>
    <s v="Bob Stallman"/>
    <x v="0"/>
    <d v="2000-01-13T00:00:00"/>
    <n v="20024"/>
    <x v="0"/>
    <x v="12"/>
    <x v="20"/>
    <x v="0"/>
    <x v="1"/>
    <n v="0.38162218530599379"/>
    <n v="0.38162218530599379"/>
    <n v="0.38162218530599379"/>
    <x v="0"/>
    <x v="11"/>
    <n v="26826609"/>
    <s v="Bob Stallman"/>
    <x v="0"/>
    <x v="0"/>
    <s v="President"/>
    <n v="683646"/>
    <m/>
    <n v="683646"/>
    <m/>
    <n v="683646"/>
    <n v="210000"/>
    <n v="12806"/>
    <n v="906452"/>
    <x v="0"/>
    <s v="$210,000 toward SERP"/>
  </r>
  <r>
    <s v="363235550"/>
    <s v="Federalist Society for Law and Public Policy Studies"/>
    <s v="Eugene B. Meyer"/>
    <x v="0"/>
    <m/>
    <n v="20036"/>
    <x v="1"/>
    <x v="9"/>
    <x v="18"/>
    <x v="0"/>
    <x v="1"/>
    <n v="0.15384615384615385"/>
    <n v="0"/>
    <n v="0.51744444444444448"/>
    <x v="0"/>
    <x v="6"/>
    <n v="13619720"/>
    <s v="Eugene B. Meyer"/>
    <x v="0"/>
    <x v="0"/>
    <s v="Director/President"/>
    <n v="450000"/>
    <m/>
    <n v="450000"/>
    <n v="232850"/>
    <n v="682850"/>
    <n v="17150"/>
    <n v="29185"/>
    <n v="729185"/>
    <x v="0"/>
    <m/>
  </r>
  <r>
    <s v="361521980"/>
    <s v="National Confectioners Association"/>
    <s v="Larry Graham"/>
    <x v="0"/>
    <d v="1992-01-01T00:00:00"/>
    <n v="20007"/>
    <x v="0"/>
    <x v="12"/>
    <x v="15"/>
    <x v="0"/>
    <x v="0"/>
    <n v="7.2293417784451586E-2"/>
    <n v="4.0743189035764793E-2"/>
    <n v="3.1480608605902065E-2"/>
    <x v="0"/>
    <x v="0"/>
    <n v="13076803"/>
    <s v="Larry Graham"/>
    <x v="0"/>
    <x v="0"/>
    <s v="President"/>
    <n v="530574"/>
    <m/>
    <n v="530574"/>
    <n v="150000"/>
    <n v="680574"/>
    <n v="31250"/>
    <n v="43275"/>
    <n v="755099"/>
    <x v="0"/>
    <s v="$150,000 SERP payout"/>
  </r>
  <r>
    <s v="530180161"/>
    <s v="Armed Forces Communications and Electronics Association"/>
    <s v="Kent Schneider"/>
    <x v="0"/>
    <d v="2007-08-01T00:00:00"/>
    <n v="22033"/>
    <x v="0"/>
    <x v="6"/>
    <x v="21"/>
    <x v="0"/>
    <x v="0"/>
    <n v="-1.3042428145881975E-2"/>
    <n v="-9.1607415498260406E-3"/>
    <n v="-8.9888034203010284E-3"/>
    <x v="0"/>
    <x v="6"/>
    <n v="22507771"/>
    <s v="Kent Schneider"/>
    <x v="0"/>
    <x v="0"/>
    <s v="President &amp; CEO"/>
    <n v="465842"/>
    <n v="200000"/>
    <n v="665842"/>
    <n v="12854"/>
    <n v="678696"/>
    <n v="19600"/>
    <n v="6676"/>
    <n v="704972"/>
    <x v="0"/>
    <m/>
  </r>
  <r>
    <s v="530246204"/>
    <s v="Insurance Institute for Highway Safety"/>
    <s v="Adrian K. Lund"/>
    <x v="0"/>
    <d v="2006-02-02T00:00:00"/>
    <n v="22201"/>
    <x v="3"/>
    <x v="9"/>
    <x v="11"/>
    <x v="0"/>
    <x v="0"/>
    <n v="3.7258782948789329E-2"/>
    <n v="7.1209106834879202E-2"/>
    <n v="6.3663195674246179E-2"/>
    <x v="0"/>
    <x v="1"/>
    <n v="44981210"/>
    <s v="Adrian Lund"/>
    <x v="0"/>
    <x v="0"/>
    <s v="President"/>
    <n v="611045"/>
    <n v="20000"/>
    <n v="631045"/>
    <n v="44663"/>
    <n v="675708"/>
    <n v="25000"/>
    <n v="14258"/>
    <n v="714966"/>
    <x v="0"/>
    <s v="$36,000 toward a SERP"/>
  </r>
  <r>
    <s v="520907625"/>
    <s v="National Public Radio"/>
    <s v="vacant 3/3/2014"/>
    <x v="2"/>
    <m/>
    <n v="20001"/>
    <x v="3"/>
    <x v="9"/>
    <x v="11"/>
    <x v="0"/>
    <x v="0"/>
    <m/>
    <m/>
    <m/>
    <x v="2"/>
    <x v="6"/>
    <n v="190468098"/>
    <s v="Vivian Schiller"/>
    <x v="1"/>
    <x v="1"/>
    <s v="CEO and President"/>
    <n v="99671"/>
    <n v="5712"/>
    <n v="105383"/>
    <n v="567542"/>
    <n v="672925"/>
    <m/>
    <n v="5944"/>
    <n v="678869"/>
    <x v="1"/>
    <s v="Two months’ salary; $532,212 severance"/>
  </r>
  <r>
    <s v="061242574"/>
    <s v="BSA—The Software Alliance"/>
    <s v="Victoria Espinel"/>
    <x v="1"/>
    <d v="2013-09-03T00:00:00"/>
    <n v="20001"/>
    <x v="0"/>
    <x v="7"/>
    <x v="8"/>
    <x v="0"/>
    <x v="0"/>
    <n v="8.7917128550131876E-4"/>
    <n v="7.3810211482301592E-4"/>
    <n v="1.3379358325974686E-5"/>
    <x v="0"/>
    <x v="1"/>
    <n v="60002607"/>
    <s v="Robert W. Holleyman, II"/>
    <x v="0"/>
    <x v="1"/>
    <s v="President &amp; CEO"/>
    <n v="523680"/>
    <n v="100000"/>
    <n v="623680"/>
    <n v="49007"/>
    <n v="672687"/>
    <n v="42000"/>
    <n v="24677"/>
    <n v="739364"/>
    <x v="0"/>
    <m/>
  </r>
  <r>
    <s v="131776434"/>
    <s v="Consumers Union of United States"/>
    <s v="James Guest"/>
    <x v="0"/>
    <d v="2001-01-11T00:00:00"/>
    <n v="10703"/>
    <x v="3"/>
    <x v="9"/>
    <x v="11"/>
    <x v="0"/>
    <x v="1"/>
    <n v="0.15384796513370266"/>
    <n v="0.37807713055167869"/>
    <n v="0.39493257304586699"/>
    <x v="0"/>
    <x v="10"/>
    <n v="263268350"/>
    <s v="James A. Guest"/>
    <x v="0"/>
    <x v="0"/>
    <s v="President &amp; CEO"/>
    <n v="539027"/>
    <n v="104750"/>
    <n v="643777"/>
    <n v="26516"/>
    <n v="670293"/>
    <n v="80208"/>
    <n v="34515"/>
    <n v="785016"/>
    <x v="0"/>
    <m/>
  </r>
  <r>
    <s v="131656692"/>
    <s v="U.S. Pharmacopeial Convention "/>
    <s v="Ron Piervincenzi"/>
    <x v="0"/>
    <d v="2014-02-01T00:00:00"/>
    <n v="20852"/>
    <x v="0"/>
    <x v="2"/>
    <x v="2"/>
    <x v="0"/>
    <x v="0"/>
    <n v="0.12691531589567723"/>
    <n v="0.18225505883358045"/>
    <n v="0.18225505883358045"/>
    <x v="0"/>
    <x v="7"/>
    <n v="162710337"/>
    <s v="Roger L. Williams"/>
    <x v="0"/>
    <x v="1"/>
    <s v="CEO"/>
    <n v="594769"/>
    <n v="69468"/>
    <n v="664237"/>
    <m/>
    <n v="664237"/>
    <n v="24500"/>
    <n v="4365"/>
    <n v="693102"/>
    <x v="0"/>
    <m/>
  </r>
  <r>
    <s v="751247887"/>
    <s v="American Society of Pension Professionals and Actuaries"/>
    <s v="Brian H. Graff"/>
    <x v="0"/>
    <d v="1996-11-08T00:00:00"/>
    <n v="22203"/>
    <x v="1"/>
    <x v="5"/>
    <x v="5"/>
    <x v="0"/>
    <x v="0"/>
    <n v="5.9033699617883899E-2"/>
    <n v="5.2015369690513784E-2"/>
    <n v="5.2000532461111325E-2"/>
    <x v="0"/>
    <x v="1"/>
    <n v="14029241"/>
    <s v="Brian H. Graff"/>
    <x v="0"/>
    <x v="0"/>
    <s v="Executive Director/CEO"/>
    <n v="588666"/>
    <n v="75000"/>
    <n v="663666"/>
    <n v="180"/>
    <n v="663846"/>
    <n v="26845"/>
    <n v="29652"/>
    <n v="720343"/>
    <x v="0"/>
    <m/>
  </r>
  <r>
    <s v="361505650"/>
    <s v="Mortgage Bankers Association"/>
    <s v="David H. Stevens "/>
    <x v="0"/>
    <d v="2011-06-01T00:00:00"/>
    <n v="20036"/>
    <x v="0"/>
    <x v="4"/>
    <x v="4"/>
    <x v="0"/>
    <x v="0"/>
    <m/>
    <m/>
    <m/>
    <x v="2"/>
    <x v="6"/>
    <n v="38368191"/>
    <s v="David Stevens"/>
    <x v="0"/>
    <x v="0"/>
    <s v="President &amp; CEO"/>
    <n v="662211"/>
    <m/>
    <n v="662211"/>
    <n v="1168"/>
    <n v="663379"/>
    <n v="4900"/>
    <n v="12260"/>
    <n v="680539"/>
    <x v="1"/>
    <s v="Seven months’ salary"/>
  </r>
  <r>
    <s v="510120256"/>
    <s v="Children’s Hospital Association"/>
    <s v="Mark Wietecha"/>
    <x v="0"/>
    <d v="2011-09-22T00:00:00"/>
    <n v="22314"/>
    <x v="0"/>
    <x v="2"/>
    <x v="2"/>
    <x v="0"/>
    <x v="1"/>
    <m/>
    <m/>
    <m/>
    <x v="2"/>
    <x v="1"/>
    <n v="21534842"/>
    <s v="Mark Wietecha"/>
    <x v="0"/>
    <x v="0"/>
    <s v="President &amp; CEO"/>
    <n v="554248"/>
    <n v="60000"/>
    <n v="614248"/>
    <n v="42815"/>
    <n v="657063"/>
    <n v="115000"/>
    <n v="23953"/>
    <n v="796016"/>
    <x v="0"/>
    <m/>
  </r>
  <r>
    <s v="131621786"/>
    <s v="American Association of Advertising Agencies"/>
    <s v="Nancy Hill"/>
    <x v="1"/>
    <d v="2008-02-01T00:00:00"/>
    <n v="10018"/>
    <x v="0"/>
    <x v="7"/>
    <x v="7"/>
    <x v="0"/>
    <x v="0"/>
    <n v="-5.5215561552300176E-3"/>
    <n v="3.5711534263812739E-2"/>
    <n v="3.5416769713611927E-2"/>
    <x v="0"/>
    <x v="0"/>
    <n v="15836364"/>
    <s v="Nancy Hill"/>
    <x v="1"/>
    <x v="0"/>
    <s v="CEO &amp; President"/>
    <n v="495298"/>
    <n v="150000"/>
    <n v="645298"/>
    <n v="3636"/>
    <n v="648934"/>
    <n v="23750"/>
    <n v="5803"/>
    <n v="678487"/>
    <x v="0"/>
    <m/>
  </r>
  <r>
    <s v="221576300"/>
    <s v="Boy Scouts of America National Council"/>
    <s v="Wayne Brock"/>
    <x v="0"/>
    <d v="2012-09-01T00:00:00"/>
    <n v="75015"/>
    <x v="3"/>
    <x v="9"/>
    <x v="11"/>
    <x v="0"/>
    <x v="0"/>
    <m/>
    <m/>
    <m/>
    <x v="2"/>
    <x v="1"/>
    <n v="191960296"/>
    <s v="Wayne Brock"/>
    <x v="0"/>
    <x v="0"/>
    <s v="Chief Scout Executive"/>
    <n v="392627"/>
    <n v="28438"/>
    <n v="421065"/>
    <n v="226692"/>
    <n v="647757"/>
    <n v="260863"/>
    <n v="20803"/>
    <n v="929423"/>
    <x v="1"/>
    <s v="Eight months’ salary as staff and four months’ salary as CEO"/>
  </r>
  <r>
    <s v="131624108"/>
    <s v="Conference Board"/>
    <s v="Jonathan Spector"/>
    <x v="0"/>
    <d v="2007-03-01T00:00:00"/>
    <n v="10022"/>
    <x v="4"/>
    <x v="14"/>
    <x v="17"/>
    <x v="0"/>
    <x v="1"/>
    <n v="-7.200298357580269E-2"/>
    <n v="-0.13023879381959649"/>
    <n v="-2.8835681173770198E-2"/>
    <x v="0"/>
    <x v="7"/>
    <n v="53450327"/>
    <s v="Jonathan Spector"/>
    <x v="0"/>
    <x v="0"/>
    <s v="CEO"/>
    <n v="574793"/>
    <m/>
    <n v="574793"/>
    <n v="72556"/>
    <n v="647349"/>
    <n v="74900"/>
    <n v="23641"/>
    <n v="745890"/>
    <x v="0"/>
    <m/>
  </r>
  <r>
    <s v="274379277"/>
    <s v="Association for the Advancement of Medical Instrumentation"/>
    <s v="Mary Logan"/>
    <x v="1"/>
    <d v="2009-03-05T00:00:00"/>
    <n v="22203"/>
    <x v="1"/>
    <x v="2"/>
    <x v="2"/>
    <x v="0"/>
    <x v="0"/>
    <n v="3.2402181606572059E-2"/>
    <n v="1.8637145692996199E-2"/>
    <n v="1.8383696193722369E-2"/>
    <x v="0"/>
    <x v="1"/>
    <n v="13499542"/>
    <s v="Mary K. Logan"/>
    <x v="1"/>
    <x v="0"/>
    <s v="President"/>
    <n v="500299"/>
    <n v="134971"/>
    <n v="635270"/>
    <n v="8598"/>
    <n v="643868"/>
    <n v="50743"/>
    <n v="22493"/>
    <n v="717104"/>
    <x v="0"/>
    <m/>
  </r>
  <r>
    <s v="520899215"/>
    <s v="Public Broadcasting Service (PBS)"/>
    <s v="Paula Kerger"/>
    <x v="1"/>
    <d v="2006-02-02T00:00:00"/>
    <n v="22314"/>
    <x v="3"/>
    <x v="9"/>
    <x v="11"/>
    <x v="0"/>
    <x v="0"/>
    <n v="4.3654401011817716E-2"/>
    <n v="6.875170277388172E-2"/>
    <n v="6.1052066363607736E-2"/>
    <x v="0"/>
    <x v="7"/>
    <n v="434409851"/>
    <s v="Paula A. Kerger"/>
    <x v="1"/>
    <x v="0"/>
    <s v="President &amp; CEO"/>
    <n v="475299"/>
    <n v="160200"/>
    <n v="635499"/>
    <n v="4743"/>
    <n v="640242"/>
    <n v="91500"/>
    <n v="26850"/>
    <n v="758592"/>
    <x v="0"/>
    <m/>
  </r>
  <r>
    <s v="530218495"/>
    <s v="American Enterprise Institute"/>
    <s v="Arthur C. Brooks"/>
    <x v="0"/>
    <d v="2009-01-01T00:00:00"/>
    <n v="20036"/>
    <x v="4"/>
    <x v="14"/>
    <x v="17"/>
    <x v="0"/>
    <x v="0"/>
    <n v="0.1267789851742398"/>
    <n v="0.1267789851742398"/>
    <n v="0.1267789851742398"/>
    <x v="0"/>
    <x v="5"/>
    <n v="45780708"/>
    <s v="Arthur C. Brooks"/>
    <x v="0"/>
    <x v="0"/>
    <s v="President"/>
    <n v="637500"/>
    <m/>
    <n v="637500"/>
    <m/>
    <n v="637500"/>
    <n v="76500"/>
    <n v="2908"/>
    <n v="716908"/>
    <x v="0"/>
    <m/>
  </r>
  <r>
    <s v="231887442"/>
    <s v="Project Management Institute"/>
    <s v="Mark Langley"/>
    <x v="0"/>
    <d v="2011-01-15T00:00:00"/>
    <n v="19073"/>
    <x v="1"/>
    <x v="1"/>
    <x v="1"/>
    <x v="0"/>
    <x v="0"/>
    <n v="8.2675569011191011E-2"/>
    <n v="0.40705249499918905"/>
    <n v="-0.58056954995077836"/>
    <x v="0"/>
    <x v="1"/>
    <n v="160797472"/>
    <s v="Mark Langley"/>
    <x v="0"/>
    <x v="0"/>
    <s v="President &amp; CEO"/>
    <n v="480630"/>
    <n v="144000"/>
    <n v="624630"/>
    <n v="12760"/>
    <n v="637390"/>
    <n v="295070"/>
    <n v="41660"/>
    <n v="974120"/>
    <x v="0"/>
    <s v="$295,070 toward SERP"/>
  </r>
  <r>
    <s v="390866228"/>
    <s v="American Board of Internal Medicine"/>
    <s v="Richard Baron"/>
    <x v="0"/>
    <d v="2013-06-01T00:00:00"/>
    <n v="19106"/>
    <x v="1"/>
    <x v="2"/>
    <x v="2"/>
    <x v="0"/>
    <x v="0"/>
    <n v="2.7641941453793884E-3"/>
    <n v="-1.3554307841239109E-2"/>
    <n v="-1.3554307841239109E-2"/>
    <x v="0"/>
    <x v="7"/>
    <n v="49304645"/>
    <s v="Christine K. Cassel"/>
    <x v="1"/>
    <x v="1"/>
    <s v="President &amp; CEO"/>
    <n v="593853"/>
    <n v="43021"/>
    <n v="636874"/>
    <m/>
    <n v="636874"/>
    <n v="105314"/>
    <n v="44564"/>
    <n v="786752"/>
    <x v="0"/>
    <s v="$105,314 toward SERP"/>
  </r>
  <r>
    <s v="362192800"/>
    <s v="American College of Surgeons"/>
    <s v="David B. Hoyt"/>
    <x v="0"/>
    <d v="2010-01-01T00:00:00"/>
    <n v="60611"/>
    <x v="1"/>
    <x v="2"/>
    <x v="2"/>
    <x v="0"/>
    <x v="0"/>
    <n v="4.1050903119868636E-2"/>
    <n v="4.1050903119868636E-2"/>
    <n v="4.1073105694901448E-2"/>
    <x v="0"/>
    <x v="7"/>
    <n v="72828660"/>
    <s v="David B. Hoyt"/>
    <x v="0"/>
    <x v="0"/>
    <s v="Executive Director"/>
    <n v="634000"/>
    <m/>
    <n v="634000"/>
    <n v="51"/>
    <n v="634051"/>
    <n v="178065"/>
    <n v="8447"/>
    <n v="820563"/>
    <x v="0"/>
    <m/>
  </r>
  <r>
    <s v="521007647"/>
    <s v="American Public Transportation Association"/>
    <s v="Michael P. Melaniphy"/>
    <x v="0"/>
    <d v="2011-11-01T00:00:00"/>
    <n v="20006"/>
    <x v="0"/>
    <x v="6"/>
    <x v="6"/>
    <x v="0"/>
    <x v="0"/>
    <m/>
    <m/>
    <m/>
    <x v="2"/>
    <x v="7"/>
    <n v="27528232"/>
    <s v="William Millar"/>
    <x v="0"/>
    <x v="1"/>
    <s v="President &amp; CEO"/>
    <n v="463272"/>
    <n v="45000"/>
    <n v="508272"/>
    <n v="121707"/>
    <n v="629979"/>
    <n v="12250"/>
    <n v="11321"/>
    <n v="653550"/>
    <x v="1"/>
    <s v="10 months’ salary"/>
  </r>
  <r>
    <s v="541650477"/>
    <s v="Internet Society"/>
    <s v="Kathryn C. Brown"/>
    <x v="1"/>
    <d v="2014-01-01T00:00:00"/>
    <n v="20190"/>
    <x v="0"/>
    <x v="7"/>
    <x v="8"/>
    <x v="0"/>
    <x v="0"/>
    <n v="-1.6234330922434089E-2"/>
    <n v="-2.4901431832330357E-3"/>
    <n v="-3.6088117658971243E-3"/>
    <x v="0"/>
    <x v="1"/>
    <n v="34509914"/>
    <s v="Lynn St. Amour"/>
    <x v="1"/>
    <x v="1"/>
    <s v="CEO &amp; President"/>
    <n v="463816"/>
    <n v="146673"/>
    <n v="610489"/>
    <n v="19294"/>
    <n v="629783"/>
    <n v="164500"/>
    <n v="8027"/>
    <n v="802310"/>
    <x v="0"/>
    <s v="$146,673 in deferred bonus"/>
  </r>
  <r>
    <s v="231520302"/>
    <s v="American College of Physicians"/>
    <s v="Steven Weinberger"/>
    <x v="0"/>
    <d v="2010-07-19T00:00:00"/>
    <n v="19106"/>
    <x v="1"/>
    <x v="2"/>
    <x v="2"/>
    <x v="0"/>
    <x v="0"/>
    <m/>
    <m/>
    <m/>
    <x v="2"/>
    <x v="7"/>
    <n v="61349206"/>
    <s v="Steven Weinberger"/>
    <x v="0"/>
    <x v="0"/>
    <s v="Executive Vice President &amp; CEO"/>
    <n v="540151"/>
    <n v="89040"/>
    <n v="629191"/>
    <m/>
    <n v="629191"/>
    <n v="47189"/>
    <n v="20329"/>
    <n v="696709"/>
    <x v="0"/>
    <m/>
  </r>
  <r>
    <s v="530175639"/>
    <s v="Consumer Healthcare Products Association"/>
    <s v="Scott M. Melville"/>
    <x v="0"/>
    <d v="2010-11-01T00:00:00"/>
    <n v="20006"/>
    <x v="0"/>
    <x v="2"/>
    <x v="2"/>
    <x v="0"/>
    <x v="0"/>
    <n v="5.5555555555555552E-2"/>
    <n v="6.7877215737137911E-2"/>
    <n v="6.4833055899166686E-2"/>
    <x v="0"/>
    <x v="1"/>
    <n v="27099823"/>
    <s v="Scott M. Melville"/>
    <x v="0"/>
    <x v="0"/>
    <s v="President &amp; CEO"/>
    <n v="475000"/>
    <n v="142500"/>
    <n v="617500"/>
    <n v="10037"/>
    <n v="627537"/>
    <n v="22000"/>
    <n v="30427"/>
    <n v="679964"/>
    <x v="0"/>
    <m/>
  </r>
  <r>
    <s v="131883814"/>
    <s v="American College of Gastroenterology"/>
    <s v="Bradley Stillman"/>
    <x v="0"/>
    <d v="2005-10-01T00:00:00"/>
    <n v="20817"/>
    <x v="1"/>
    <x v="2"/>
    <x v="2"/>
    <x v="0"/>
    <x v="0"/>
    <n v="4.2647655731927109E-2"/>
    <n v="4.2647655731927109E-2"/>
    <n v="4.2647655731927109E-2"/>
    <x v="0"/>
    <x v="1"/>
    <n v="21998233"/>
    <s v="Bradley Stillman"/>
    <x v="0"/>
    <x v="0"/>
    <s v="Executive Director"/>
    <n v="624205"/>
    <m/>
    <n v="624205"/>
    <m/>
    <n v="624205"/>
    <n v="17000"/>
    <m/>
    <n v="641205"/>
    <x v="0"/>
    <m/>
  </r>
  <r>
    <s v="530029260"/>
    <s v="Associated General Contractors of America "/>
    <s v="Stephen Sandherr"/>
    <x v="0"/>
    <d v="1991-01-01T00:00:00"/>
    <n v="22201"/>
    <x v="0"/>
    <x v="11"/>
    <x v="14"/>
    <x v="0"/>
    <x v="0"/>
    <n v="1.2962727412523422E-2"/>
    <n v="4.495752763761833E-2"/>
    <n v="4.495752763761833E-2"/>
    <x v="0"/>
    <x v="1"/>
    <n v="16468845"/>
    <s v="Stephen Sandherr"/>
    <x v="0"/>
    <x v="0"/>
    <s v="CEO"/>
    <n v="533569"/>
    <n v="90000"/>
    <n v="623569"/>
    <m/>
    <n v="623569"/>
    <n v="55200"/>
    <n v="5500"/>
    <n v="684269"/>
    <x v="0"/>
    <m/>
  </r>
  <r>
    <s v="363022713"/>
    <s v="Society of Thoracic Surgeons"/>
    <s v="Robert A. Wynbrandt"/>
    <x v="0"/>
    <d v="2002-08-22T00:00:00"/>
    <n v="60611"/>
    <x v="1"/>
    <x v="2"/>
    <x v="2"/>
    <x v="0"/>
    <x v="0"/>
    <n v="8.4343409051817045E-2"/>
    <n v="0.14781570535937985"/>
    <n v="-3.1168972654973308E-2"/>
    <x v="0"/>
    <x v="1"/>
    <n v="19177542"/>
    <s v="Robert A. Wynbrandt"/>
    <x v="0"/>
    <x v="0"/>
    <s v="Executive Director and General Counsel"/>
    <n v="498027"/>
    <n v="106702"/>
    <n v="604729"/>
    <n v="17774"/>
    <n v="622503"/>
    <n v="62500"/>
    <n v="29869"/>
    <n v="714872"/>
    <x v="0"/>
    <m/>
  </r>
  <r>
    <s v="522118793"/>
    <s v="Association for Advanced Life Underwriting"/>
    <s v="David J. Stertzer"/>
    <x v="0"/>
    <d v="2005-01-01T00:00:00"/>
    <n v="22042"/>
    <x v="0"/>
    <x v="5"/>
    <x v="5"/>
    <x v="0"/>
    <x v="0"/>
    <n v="3.6674374442908629E-2"/>
    <n v="0.18710672247177021"/>
    <n v="0.18710672247177021"/>
    <x v="0"/>
    <x v="2"/>
    <n v="10897554"/>
    <s v="David J. Stertzer"/>
    <x v="0"/>
    <x v="0"/>
    <s v="CEO"/>
    <n v="401250"/>
    <n v="218485"/>
    <n v="619735"/>
    <m/>
    <n v="619735"/>
    <n v="26333"/>
    <n v="10013"/>
    <n v="656081"/>
    <x v="0"/>
    <m/>
  </r>
  <r>
    <s v="520892064"/>
    <s v="Universities Space Research Association"/>
    <s v="Fred Tarantino"/>
    <x v="0"/>
    <d v="2006-12-08T00:00:00"/>
    <n v="21044"/>
    <x v="0"/>
    <x v="6"/>
    <x v="6"/>
    <x v="0"/>
    <x v="1"/>
    <n v="-0.1524780696228227"/>
    <n v="-7.7702992031851617E-2"/>
    <n v="4.2487372781085005E-2"/>
    <x v="0"/>
    <x v="6"/>
    <n v="92483433"/>
    <s v="Fred Tarantino"/>
    <x v="0"/>
    <x v="1"/>
    <s v="President and CEO"/>
    <n v="302695"/>
    <n v="225000"/>
    <n v="527695"/>
    <n v="91702"/>
    <n v="619397"/>
    <n v="25000"/>
    <n v="8154"/>
    <n v="652551"/>
    <x v="0"/>
    <s v="$90,000 toward SERP"/>
  </r>
  <r>
    <s v="362026009"/>
    <s v="National Association of Music Merchants"/>
    <s v="Joe Lamond"/>
    <x v="0"/>
    <d v="1998-01-01T00:00:00"/>
    <n v="92008"/>
    <x v="0"/>
    <x v="7"/>
    <x v="7"/>
    <x v="0"/>
    <x v="0"/>
    <n v="-4.9032939578634964E-2"/>
    <n v="3.4778963606334728E-2"/>
    <n v="3.4778963606334728E-2"/>
    <x v="0"/>
    <x v="6"/>
    <n v="21953709"/>
    <s v="Joe Lamond"/>
    <x v="0"/>
    <x v="0"/>
    <s v="President &amp; CEO"/>
    <n v="567152"/>
    <n v="49985"/>
    <n v="617137"/>
    <m/>
    <n v="617137"/>
    <n v="16500"/>
    <m/>
    <n v="633637"/>
    <x v="0"/>
    <m/>
  </r>
  <r>
    <s v="520745115"/>
    <s v="American Council of Engineering Companies"/>
    <s v="David A. Raymond"/>
    <x v="0"/>
    <d v="1999-03-01T00:00:00"/>
    <n v="20005"/>
    <x v="0"/>
    <x v="1"/>
    <x v="9"/>
    <x v="0"/>
    <x v="0"/>
    <n v="6.5182134777193118E-2"/>
    <n v="6.7448365369554023E-2"/>
    <n v="-1.1101997491074014E-2"/>
    <x v="0"/>
    <x v="5"/>
    <n v="12945817"/>
    <s v="David A. Raymond"/>
    <x v="0"/>
    <x v="0"/>
    <s v="President"/>
    <n v="419032"/>
    <n v="58000"/>
    <n v="477032"/>
    <n v="137845"/>
    <n v="614877"/>
    <n v="46125"/>
    <n v="35950"/>
    <n v="696952"/>
    <x v="0"/>
    <m/>
  </r>
  <r>
    <s v="237211935"/>
    <s v="Financial Accounting Foundation"/>
    <s v="Teresa S. Polley"/>
    <x v="1"/>
    <d v="2008-05-01T00:00:00"/>
    <n v="5116"/>
    <x v="0"/>
    <x v="4"/>
    <x v="4"/>
    <x v="0"/>
    <x v="0"/>
    <n v="3.0082987551867221E-2"/>
    <n v="7.2035745422842204E-2"/>
    <n v="8.8684333100739365E-2"/>
    <x v="0"/>
    <x v="1"/>
    <n v="52545827"/>
    <s v="Teresa S. Polley"/>
    <x v="1"/>
    <x v="0"/>
    <s v="President"/>
    <n v="446850"/>
    <n v="45000"/>
    <n v="491850"/>
    <n v="118191"/>
    <n v="610041"/>
    <n v="41497"/>
    <n v="4970"/>
    <n v="656508"/>
    <x v="0"/>
    <m/>
  </r>
  <r>
    <s v="530115970"/>
    <s v="American Fuel &amp; Petrochemical Manufacturers"/>
    <s v="Charles Drevna"/>
    <x v="0"/>
    <d v="2007-12-10T00:00:00"/>
    <n v="20006"/>
    <x v="0"/>
    <x v="3"/>
    <x v="3"/>
    <x v="0"/>
    <x v="0"/>
    <n v="3.4042553191489362E-2"/>
    <n v="2.7586206896551724E-2"/>
    <n v="2.0924167650411482E-2"/>
    <x v="0"/>
    <x v="1"/>
    <n v="19684615"/>
    <s v="Charles Drevna"/>
    <x v="0"/>
    <x v="0"/>
    <s v="President"/>
    <n v="486000"/>
    <n v="110000"/>
    <n v="596000"/>
    <n v="7650"/>
    <n v="603650"/>
    <n v="78970"/>
    <n v="12578"/>
    <n v="695198"/>
    <x v="0"/>
    <m/>
  </r>
  <r>
    <s v="521238026"/>
    <s v="American Institute for Cancer Research"/>
    <s v="Marilyn Gentry"/>
    <x v="1"/>
    <m/>
    <n v="20009"/>
    <x v="3"/>
    <x v="9"/>
    <x v="11"/>
    <x v="0"/>
    <x v="1"/>
    <n v="-6.620848103574932E-2"/>
    <n v="-6.620848103574932E-2"/>
    <n v="9.8443747599920653E-2"/>
    <x v="0"/>
    <x v="6"/>
    <n v="24489810"/>
    <s v="Marilyn Gentry"/>
    <x v="1"/>
    <x v="0"/>
    <s v="President"/>
    <n v="189400"/>
    <m/>
    <n v="189400"/>
    <n v="414152"/>
    <n v="603552"/>
    <m/>
    <n v="6687"/>
    <n v="610239"/>
    <x v="0"/>
    <s v="$137,207 SERP payout"/>
  </r>
  <r>
    <s v="530088501"/>
    <s v="Laborers' International Union of North America"/>
    <s v="Terry O’Sullivan"/>
    <x v="0"/>
    <d v="2001-01-01T00:00:00"/>
    <n v="20006"/>
    <x v="2"/>
    <x v="8"/>
    <x v="10"/>
    <x v="0"/>
    <x v="0"/>
    <n v="3.0000340139910882E-2"/>
    <n v="3.0000340139910882E-2"/>
    <n v="6.4360676993628227E-2"/>
    <x v="0"/>
    <x v="1"/>
    <n v="79410509"/>
    <s v="Terry O’Sullivan"/>
    <x v="0"/>
    <x v="0"/>
    <s v="General President"/>
    <n v="454225"/>
    <m/>
    <n v="454225"/>
    <n v="148300"/>
    <n v="602525"/>
    <n v="130598"/>
    <n v="25751"/>
    <n v="758874"/>
    <x v="0"/>
    <m/>
  </r>
  <r>
    <s v="530259696"/>
    <s v="Optical Society"/>
    <s v="Elizabeth A. Rogan"/>
    <x v="1"/>
    <d v="2002-01-01T00:00:00"/>
    <n v="20036"/>
    <x v="1"/>
    <x v="2"/>
    <x v="2"/>
    <x v="0"/>
    <x v="0"/>
    <n v="6.7632473193165302E-2"/>
    <n v="0.43294370962780682"/>
    <n v="0.41171517016211739"/>
    <x v="0"/>
    <x v="1"/>
    <n v="36018513"/>
    <s v="Elizabeth A. Rogan"/>
    <x v="1"/>
    <x v="0"/>
    <s v="Executive Director"/>
    <n v="355654"/>
    <n v="222000"/>
    <n v="577654"/>
    <n v="22500"/>
    <n v="600154"/>
    <n v="114000"/>
    <n v="10966"/>
    <n v="725120"/>
    <x v="0"/>
    <s v="$72,000 toward SERP"/>
  </r>
  <r>
    <s v="041653090"/>
    <s v="National Fire Protection Association"/>
    <s v="Jim Pauley"/>
    <x v="0"/>
    <d v="2014-07-01T00:00:00"/>
    <n v="2169"/>
    <x v="0"/>
    <x v="11"/>
    <x v="9"/>
    <x v="0"/>
    <x v="0"/>
    <n v="2.1972777252576799E-2"/>
    <n v="-6.5456790915506519E-2"/>
    <n v="-5.8968633438521448E-2"/>
    <x v="0"/>
    <x v="1"/>
    <n v="69185950"/>
    <s v="James Shannon"/>
    <x v="0"/>
    <x v="1"/>
    <m/>
    <n v="445388"/>
    <n v="137281"/>
    <n v="582669"/>
    <n v="17023"/>
    <n v="599692"/>
    <n v="343029"/>
    <n v="17315"/>
    <n v="960036"/>
    <x v="0"/>
    <m/>
  </r>
  <r>
    <s v="530183246"/>
    <s v="Association of Public and Land-grant Universities"/>
    <s v="M. Peter McPherson"/>
    <x v="0"/>
    <d v="2006-01-01T00:00:00"/>
    <n v="20005"/>
    <x v="0"/>
    <x v="13"/>
    <x v="16"/>
    <x v="0"/>
    <x v="0"/>
    <n v="1.2054428940126741E-2"/>
    <n v="0.22574334062249954"/>
    <n v="0.21559967880867217"/>
    <x v="0"/>
    <x v="1"/>
    <n v="15778218"/>
    <s v="M. Peter McPherson"/>
    <x v="0"/>
    <x v="0"/>
    <s v="President"/>
    <n v="426250"/>
    <n v="90000"/>
    <n v="516250"/>
    <n v="83240"/>
    <n v="599490"/>
    <n v="42000"/>
    <n v="12870"/>
    <n v="654360"/>
    <x v="0"/>
    <m/>
  </r>
  <r>
    <s v="362170137"/>
    <s v="Gas Technology Institute"/>
    <s v="David C. Carroll"/>
    <x v="0"/>
    <d v="2006-09-01T00:00:00"/>
    <n v="60018"/>
    <x v="0"/>
    <x v="3"/>
    <x v="3"/>
    <x v="0"/>
    <x v="0"/>
    <n v="3.0139080512735721E-2"/>
    <n v="-1.0115338385603587E-2"/>
    <n v="-9.5362929719533512E-3"/>
    <x v="0"/>
    <x v="1"/>
    <n v="57966616"/>
    <s v="David C. Carroll"/>
    <x v="0"/>
    <x v="0"/>
    <s v="President and CEO"/>
    <n v="380042"/>
    <n v="200560"/>
    <n v="580602"/>
    <n v="14842"/>
    <n v="595444"/>
    <n v="243808"/>
    <n v="23146"/>
    <n v="862398"/>
    <x v="0"/>
    <m/>
  </r>
  <r>
    <s v="911993281"/>
    <s v="American Dental Education Association"/>
    <s v="Richard W. Valachovic"/>
    <x v="0"/>
    <d v="1986-01-01T00:00:00"/>
    <n v="20005"/>
    <x v="1"/>
    <x v="2"/>
    <x v="2"/>
    <x v="0"/>
    <x v="0"/>
    <n v="0.11039433567399318"/>
    <n v="0.37597662585614056"/>
    <n v="0.37597662585614056"/>
    <x v="0"/>
    <x v="7"/>
    <n v="21470749"/>
    <s v="Richard W. Valachovic"/>
    <x v="0"/>
    <x v="0"/>
    <s v="Executive Director"/>
    <n v="418099"/>
    <n v="175756"/>
    <n v="593855"/>
    <m/>
    <n v="593855"/>
    <n v="24500"/>
    <n v="13153"/>
    <n v="631508"/>
    <x v="0"/>
    <m/>
  </r>
  <r>
    <s v="530115267"/>
    <s v="National Electrical Contractors Association"/>
    <s v="John Grau"/>
    <x v="0"/>
    <d v="1986-04-01T00:00:00"/>
    <n v="20814"/>
    <x v="1"/>
    <x v="11"/>
    <x v="14"/>
    <x v="0"/>
    <x v="1"/>
    <n v="-6.0686545144512175E-2"/>
    <n v="-2.7884521816495578E-2"/>
    <n v="0.12688357826114258"/>
    <x v="0"/>
    <x v="1"/>
    <n v="25092639"/>
    <s v="John Grau"/>
    <x v="0"/>
    <x v="0"/>
    <s v="CEO"/>
    <n v="449500"/>
    <n v="40000"/>
    <n v="489500"/>
    <n v="102710"/>
    <n v="592210"/>
    <n v="158044"/>
    <n v="33454"/>
    <n v="783708"/>
    <x v="0"/>
    <m/>
  </r>
  <r>
    <s v="530196605"/>
    <s v="American National Red Cross, National Headquarters"/>
    <s v="Gail J. McGovern"/>
    <x v="1"/>
    <d v="2008-06-23T00:00:00"/>
    <n v="20006"/>
    <x v="3"/>
    <x v="9"/>
    <x v="11"/>
    <x v="0"/>
    <x v="0"/>
    <n v="0"/>
    <n v="0.18043303929430635"/>
    <n v="0.17959698436708027"/>
    <x v="0"/>
    <x v="7"/>
    <n v="3154538043"/>
    <s v="Gail McGovern"/>
    <x v="1"/>
    <x v="0"/>
    <s v="President &amp; CEO"/>
    <n v="498800"/>
    <n v="90000"/>
    <n v="588800"/>
    <n v="2322"/>
    <n v="591122"/>
    <n v="29243"/>
    <n v="8143"/>
    <n v="628508"/>
    <x v="0"/>
    <m/>
  </r>
  <r>
    <s v="521121931"/>
    <s v="American Wind Energy Association"/>
    <s v="Tom Kiernan"/>
    <x v="0"/>
    <d v="2013-05-28T00:00:00"/>
    <n v="20005"/>
    <x v="0"/>
    <x v="3"/>
    <x v="3"/>
    <x v="0"/>
    <x v="0"/>
    <n v="2.9999723033591764E-2"/>
    <n v="2.9999378600786514E-2"/>
    <n v="4.7437615957531799E-2"/>
    <x v="0"/>
    <x v="1"/>
    <n v="30827764"/>
    <s v="Denise Bode"/>
    <x v="1"/>
    <x v="1"/>
    <s v="CEO"/>
    <n v="483452"/>
    <n v="96690"/>
    <n v="580142"/>
    <n v="9822"/>
    <n v="589964"/>
    <n v="31801"/>
    <n v="1434"/>
    <n v="623199"/>
    <x v="0"/>
    <m/>
  </r>
  <r>
    <s v="840865803"/>
    <s v="National Marrow Donor Program"/>
    <s v="Jeffrey W. Chell "/>
    <x v="0"/>
    <d v="2000-07-01T00:00:00"/>
    <n v="55413"/>
    <x v="3"/>
    <x v="9"/>
    <x v="11"/>
    <x v="0"/>
    <x v="0"/>
    <n v="7.5681852310695644E-2"/>
    <n v="9.1495755361446704E-2"/>
    <n v="9.5092907397125975E-2"/>
    <x v="0"/>
    <x v="6"/>
    <n v="351589511"/>
    <s v="Jeffrey W. Chell"/>
    <x v="0"/>
    <x v="0"/>
    <s v="Chief Executive Officer"/>
    <n v="458447"/>
    <n v="110362"/>
    <n v="568809"/>
    <n v="20950"/>
    <n v="589759"/>
    <n v="55950"/>
    <n v="31501"/>
    <n v="677210"/>
    <x v="0"/>
    <m/>
  </r>
  <r>
    <s v="362110592"/>
    <s v="American Academy of Orthopaedic Surgeons"/>
    <s v="Karen L. Hackett"/>
    <x v="1"/>
    <d v="2003-05-15T00:00:00"/>
    <n v="60018"/>
    <x v="1"/>
    <x v="2"/>
    <x v="2"/>
    <x v="0"/>
    <x v="0"/>
    <n v="2.2922830673715866E-2"/>
    <n v="0.1816874517609782"/>
    <n v="0.18763405612348139"/>
    <x v="0"/>
    <x v="1"/>
    <n v="46232309"/>
    <s v="Karen L. Hackett"/>
    <x v="1"/>
    <x v="0"/>
    <s v="CEO"/>
    <n v="421792"/>
    <n v="160000"/>
    <n v="581792"/>
    <n v="5132"/>
    <n v="586924"/>
    <n v="41500"/>
    <n v="10912"/>
    <n v="639336"/>
    <x v="0"/>
    <m/>
  </r>
  <r>
    <s v="840751854"/>
    <s v="C-SPAN"/>
    <s v="Rob Kennedy and Susan Swain "/>
    <x v="3"/>
    <d v="2012-04-01T00:00:00"/>
    <n v="20001"/>
    <x v="3"/>
    <x v="9"/>
    <x v="11"/>
    <x v="0"/>
    <x v="0"/>
    <m/>
    <m/>
    <m/>
    <x v="1"/>
    <x v="0"/>
    <n v="72737725"/>
    <s v="Susan Swain"/>
    <x v="1"/>
    <x v="0"/>
    <s v="Co-CEO"/>
    <n v="375785"/>
    <m/>
    <n v="375785"/>
    <n v="207109"/>
    <n v="582894"/>
    <n v="90150"/>
    <n v="33136"/>
    <n v="706180"/>
    <x v="1"/>
    <s v="Nine months’ salary as CEO; three months’ salary as staff"/>
  </r>
  <r>
    <s v="135644916"/>
    <s v="Leukemia and Lymphoma Society"/>
    <s v="Louis J. DeGennaro"/>
    <x v="0"/>
    <d v="2014-02-11T00:00:00"/>
    <n v="10605"/>
    <x v="3"/>
    <x v="9"/>
    <x v="11"/>
    <x v="0"/>
    <x v="0"/>
    <n v="8.8157894736842102E-2"/>
    <n v="0.10501949317738792"/>
    <n v="0.1197593956017516"/>
    <x v="0"/>
    <x v="7"/>
    <n v="292822993"/>
    <s v="John Walter"/>
    <x v="0"/>
    <x v="1"/>
    <s v="President &amp; Chief Executive Officer"/>
    <n v="516875"/>
    <n v="50000"/>
    <n v="566875"/>
    <n v="14868"/>
    <n v="581743"/>
    <n v="30870"/>
    <n v="22298"/>
    <n v="634911"/>
    <x v="0"/>
    <s v="DeGennaro is interim"/>
  </r>
  <r>
    <s v="362275597"/>
    <s v="American Academy of Pediatrics"/>
    <s v="Errol Alden"/>
    <x v="0"/>
    <d v="2004-06-01T00:00:00"/>
    <n v="60007"/>
    <x v="1"/>
    <x v="2"/>
    <x v="2"/>
    <x v="0"/>
    <x v="0"/>
    <n v="6.3585745582279599E-2"/>
    <n v="0.15250698261573048"/>
    <n v="0.159470273136676"/>
    <x v="0"/>
    <x v="7"/>
    <n v="104368887"/>
    <s v="Errol Alden"/>
    <x v="0"/>
    <x v="0"/>
    <s v="Executive Director"/>
    <n v="455387"/>
    <n v="98781"/>
    <n v="554168"/>
    <n v="27442"/>
    <n v="581610"/>
    <n v="45850"/>
    <n v="11272"/>
    <n v="638732"/>
    <x v="0"/>
    <m/>
  </r>
  <r>
    <s v="840751854"/>
    <s v="C-SPAN"/>
    <s v="Rob Kennedy and Susan Swain "/>
    <x v="3"/>
    <d v="2012-04-01T00:00:00"/>
    <n v="20001"/>
    <x v="3"/>
    <x v="9"/>
    <x v="11"/>
    <x v="0"/>
    <x v="0"/>
    <m/>
    <m/>
    <m/>
    <x v="2"/>
    <x v="0"/>
    <n v="72737725"/>
    <s v="Rob Kennedy"/>
    <x v="0"/>
    <x v="0"/>
    <s v="Co-CEO"/>
    <n v="371325"/>
    <m/>
    <n v="371325"/>
    <n v="208073"/>
    <n v="579398"/>
    <n v="90150"/>
    <n v="40579"/>
    <n v="710127"/>
    <x v="1"/>
    <s v="Nine months’ salary as CEO; three months’ salary as staff"/>
  </r>
  <r>
    <s v="131623888"/>
    <s v="American Diabetes Association"/>
    <s v="Larry Hausner"/>
    <x v="0"/>
    <d v="2007-10-08T00:00:00"/>
    <n v="22311"/>
    <x v="3"/>
    <x v="9"/>
    <x v="11"/>
    <x v="0"/>
    <x v="0"/>
    <n v="4.9340394238875041E-2"/>
    <n v="4.8697342739609871E-2"/>
    <n v="5.3451781298653724E-2"/>
    <x v="0"/>
    <x v="1"/>
    <n v="203808634"/>
    <s v="Larry Hausner"/>
    <x v="0"/>
    <x v="0"/>
    <s v="Chief Executive Officer"/>
    <n v="468031"/>
    <n v="81090"/>
    <n v="549121"/>
    <n v="26011"/>
    <n v="575132"/>
    <n v="236772"/>
    <n v="23469"/>
    <n v="835373"/>
    <x v="0"/>
    <s v="$76,919 toward SERP; $58,385 toward long term incentive plan"/>
  </r>
  <r>
    <s v="530159845"/>
    <s v="Urban Land Institute"/>
    <s v="Patrick L. Phillips"/>
    <x v="0"/>
    <d v="2009-09-14T00:00:00"/>
    <n v="20007"/>
    <x v="3"/>
    <x v="9"/>
    <x v="11"/>
    <x v="0"/>
    <x v="0"/>
    <n v="2.3357756032650147E-2"/>
    <n v="7.0494455427194666E-2"/>
    <n v="7.0436829222368671E-2"/>
    <x v="0"/>
    <x v="7"/>
    <n v="53368909"/>
    <s v="Patrick L. Phillips"/>
    <x v="0"/>
    <x v="0"/>
    <s v="CEO"/>
    <n v="504499"/>
    <n v="50000"/>
    <n v="554499"/>
    <n v="14010"/>
    <n v="568509"/>
    <n v="14700"/>
    <n v="21764"/>
    <n v="604973"/>
    <x v="0"/>
    <m/>
  </r>
  <r>
    <s v="521328557"/>
    <s v="National Center for Missing and Exploited Children"/>
    <s v="John Ryan"/>
    <x v="2"/>
    <d v="2012-07-01T00:00:00"/>
    <n v="22314"/>
    <x v="3"/>
    <x v="9"/>
    <x v="11"/>
    <x v="0"/>
    <x v="0"/>
    <m/>
    <m/>
    <m/>
    <x v="1"/>
    <x v="1"/>
    <n v="48006661"/>
    <s v="Ernie Allen"/>
    <x v="0"/>
    <x v="1"/>
    <m/>
    <n v="379507"/>
    <m/>
    <n v="379507"/>
    <n v="188515"/>
    <n v="568022"/>
    <n v="366150"/>
    <n v="52303"/>
    <n v="986475"/>
    <x v="1"/>
    <s v="Six months’ salary; $188,515 change in control payment (severance)."/>
  </r>
  <r>
    <s v="452766110"/>
    <s v="Medical Group Management Association"/>
    <s v="Susan Turney"/>
    <x v="1"/>
    <d v="2011-10-01T00:00:00"/>
    <n v="80112"/>
    <x v="1"/>
    <x v="2"/>
    <x v="2"/>
    <x v="0"/>
    <x v="0"/>
    <m/>
    <m/>
    <m/>
    <x v="0"/>
    <x v="5"/>
    <n v="25833253"/>
    <s v="Susan Turney"/>
    <x v="1"/>
    <x v="0"/>
    <s v="President and CEO"/>
    <n v="446064"/>
    <n v="87599"/>
    <n v="533663"/>
    <n v="30988"/>
    <n v="564651"/>
    <n v="33000"/>
    <n v="25158"/>
    <n v="622809"/>
    <x v="0"/>
    <m/>
  </r>
  <r>
    <s v="911956621"/>
    <s v="American Legacy Foundation"/>
    <s v="Cheryl Healton "/>
    <x v="1"/>
    <d v="1999-12-30T00:00:00"/>
    <n v="20036"/>
    <x v="3"/>
    <x v="9"/>
    <x v="11"/>
    <x v="0"/>
    <x v="0"/>
    <n v="1.1921635327096917E-2"/>
    <n v="1.0941658340575377E-2"/>
    <n v="1.0895084438703457E-2"/>
    <x v="0"/>
    <x v="5"/>
    <n v="90153399"/>
    <s v="Cheryl Healton "/>
    <x v="1"/>
    <x v="0"/>
    <s v="Chief Executive Officer"/>
    <n v="514040"/>
    <n v="45497"/>
    <n v="559537"/>
    <n v="2366"/>
    <n v="561903"/>
    <n v="117500"/>
    <n v="64634"/>
    <n v="744037"/>
    <x v="0"/>
    <s v="$80,000 toward SERP"/>
  </r>
  <r>
    <s v="530242652"/>
    <s v="Nature Conservancy"/>
    <s v="Mark Tercek"/>
    <x v="0"/>
    <d v="2008-07-01T00:00:00"/>
    <n v="22203"/>
    <x v="3"/>
    <x v="9"/>
    <x v="11"/>
    <x v="0"/>
    <x v="0"/>
    <n v="0.10072197222602594"/>
    <n v="0.1508420240680218"/>
    <n v="0.1377307776507504"/>
    <x v="0"/>
    <x v="7"/>
    <n v="949132306"/>
    <s v="Mark Tercek"/>
    <x v="0"/>
    <x v="0"/>
    <s v="President &amp; CEO"/>
    <n v="466224"/>
    <n v="50000"/>
    <n v="516224"/>
    <n v="45055"/>
    <n v="561279"/>
    <n v="17769"/>
    <n v="11690"/>
    <n v="590738"/>
    <x v="0"/>
    <m/>
  </r>
  <r>
    <s v="521693387"/>
    <s v="World Wildlife Fund"/>
    <s v="Carter S. Roberts"/>
    <x v="0"/>
    <d v="2005-07-21T00:00:00"/>
    <n v="20037"/>
    <x v="3"/>
    <x v="9"/>
    <x v="11"/>
    <x v="0"/>
    <x v="0"/>
    <n v="0.12207098400832202"/>
    <n v="0.13243514752823371"/>
    <n v="0.13188222812955067"/>
    <x v="0"/>
    <x v="5"/>
    <n v="229248747"/>
    <s v="Carter S. Roberts"/>
    <x v="0"/>
    <x v="0"/>
    <s v="Chief Executive Officer"/>
    <n v="509124"/>
    <n v="50000"/>
    <n v="559124"/>
    <n v="2070"/>
    <n v="561194"/>
    <n v="40000"/>
    <n v="37347"/>
    <n v="638541"/>
    <x v="0"/>
    <m/>
  </r>
  <r>
    <s v="522080072"/>
    <s v="Conference of State Bank Supervisors"/>
    <s v="John W. Ryan"/>
    <x v="0"/>
    <d v="2012-01-01T00:00:00"/>
    <n v="20036"/>
    <x v="1"/>
    <x v="4"/>
    <x v="4"/>
    <x v="0"/>
    <x v="0"/>
    <n v="-1.8905511423319327E-2"/>
    <n v="5.2062021394750691E-4"/>
    <n v="-6.5511106354801382E-2"/>
    <x v="0"/>
    <x v="1"/>
    <n v="80155872"/>
    <s v="John W. Ryan"/>
    <x v="0"/>
    <x v="0"/>
    <s v="President"/>
    <n v="478209"/>
    <n v="69500"/>
    <n v="547709"/>
    <n v="11149"/>
    <n v="558858"/>
    <n v="47709"/>
    <n v="9341"/>
    <n v="615908"/>
    <x v="0"/>
    <m/>
  </r>
  <r>
    <s v="530217164"/>
    <s v="American Israel Public Affairs Committee"/>
    <s v="Howard Kohr"/>
    <x v="0"/>
    <d v="1996-01-01T00:00:00"/>
    <n v="20001"/>
    <x v="3"/>
    <x v="9"/>
    <x v="11"/>
    <x v="0"/>
    <x v="0"/>
    <n v="9.1633875377297364E-2"/>
    <n v="9.1633875377297364E-2"/>
    <n v="9.8768943883436849E-2"/>
    <x v="0"/>
    <x v="6"/>
    <n v="74237179"/>
    <s v="Howard Kohr"/>
    <x v="0"/>
    <x v="0"/>
    <s v="Executive Director"/>
    <n v="552620"/>
    <m/>
    <n v="552620"/>
    <n v="3612"/>
    <n v="556232"/>
    <n v="151521"/>
    <n v="32889"/>
    <n v="740642"/>
    <x v="0"/>
    <s v="$125,925 toward SERP"/>
  </r>
  <r>
    <s v="541096334"/>
    <s v="National Hospice and Palliative Care Organization"/>
    <s v="Donald Schumacher"/>
    <x v="0"/>
    <d v="2002-10-03T00:00:00"/>
    <n v="22314"/>
    <x v="1"/>
    <x v="2"/>
    <x v="2"/>
    <x v="0"/>
    <x v="0"/>
    <n v="0.10167555306387181"/>
    <n v="0.17100363124132784"/>
    <n v="0.17100363124132784"/>
    <x v="0"/>
    <x v="1"/>
    <n v="12229430"/>
    <s v="Donald Schumacher"/>
    <x v="0"/>
    <x v="0"/>
    <s v="President"/>
    <n v="469652"/>
    <n v="85659"/>
    <n v="555311"/>
    <m/>
    <n v="555311"/>
    <n v="17500"/>
    <n v="17842"/>
    <n v="590653"/>
    <x v="0"/>
    <m/>
  </r>
  <r>
    <s v="410726167"/>
    <s v="American Academy of Neurology"/>
    <s v="Catherine M. Rydell"/>
    <x v="1"/>
    <d v="1999-02-01T00:00:00"/>
    <n v="55415"/>
    <x v="1"/>
    <x v="2"/>
    <x v="2"/>
    <x v="0"/>
    <x v="0"/>
    <n v="1.5667786905650984E-2"/>
    <n v="-3.1332463107399303E-2"/>
    <n v="-1.9865879113558645E-2"/>
    <x v="0"/>
    <x v="1"/>
    <n v="22816635"/>
    <s v="Catherine M. Rydell"/>
    <x v="1"/>
    <x v="0"/>
    <s v="Executive Director/CEO"/>
    <n v="391674"/>
    <n v="55801"/>
    <n v="447475"/>
    <n v="104267"/>
    <n v="551742"/>
    <n v="24693"/>
    <n v="6425"/>
    <n v="582860"/>
    <x v="0"/>
    <m/>
  </r>
  <r>
    <s v="530191129"/>
    <s v="National Apartment Association"/>
    <s v="Doug Culkin"/>
    <x v="0"/>
    <d v="1999-08-26T00:00:00"/>
    <n v="22203"/>
    <x v="0"/>
    <x v="11"/>
    <x v="19"/>
    <x v="0"/>
    <x v="0"/>
    <n v="-2.2586428379847259E-4"/>
    <n v="-1.7613580070234151E-4"/>
    <n v="9.1030628328682486E-2"/>
    <x v="0"/>
    <x v="1"/>
    <n v="18227692"/>
    <s v="Doug Culkin"/>
    <x v="0"/>
    <x v="0"/>
    <s v="President"/>
    <n v="354115"/>
    <n v="100000"/>
    <n v="454115"/>
    <n v="97557"/>
    <n v="551672"/>
    <n v="12500"/>
    <n v="23830"/>
    <n v="588002"/>
    <x v="0"/>
    <m/>
  </r>
  <r>
    <s v="440536051"/>
    <s v="American Academy of Family Physicians"/>
    <s v="Douglas E. Henley"/>
    <x v="0"/>
    <d v="2000-01-01T00:00:00"/>
    <n v="66211"/>
    <x v="1"/>
    <x v="2"/>
    <x v="2"/>
    <x v="0"/>
    <x v="0"/>
    <n v="2.6700933720191833E-2"/>
    <n v="6.021607914492013E-2"/>
    <n v="1.8284541068978933E-3"/>
    <x v="0"/>
    <x v="10"/>
    <n v="80082801"/>
    <s v="Douglas E. Henley"/>
    <x v="0"/>
    <x v="0"/>
    <s v="CEO"/>
    <n v="480187"/>
    <n v="15675"/>
    <n v="495862"/>
    <n v="52596"/>
    <n v="548458"/>
    <n v="29400"/>
    <n v="67966"/>
    <n v="645824"/>
    <x v="0"/>
    <m/>
  </r>
  <r>
    <s v="362217981"/>
    <s v="American College of Obstetricians and Gynecologists"/>
    <s v="Hal C. Lawrence"/>
    <x v="0"/>
    <d v="2011-07-01T00:00:00"/>
    <n v="20024"/>
    <x v="1"/>
    <x v="2"/>
    <x v="2"/>
    <x v="0"/>
    <x v="0"/>
    <m/>
    <m/>
    <m/>
    <x v="2"/>
    <x v="1"/>
    <n v="30976204"/>
    <s v="Hal C. Lawrence"/>
    <x v="0"/>
    <x v="0"/>
    <s v="Executive Vice President"/>
    <n v="444850"/>
    <n v="93730"/>
    <n v="538580"/>
    <n v="9503"/>
    <n v="548083"/>
    <n v="42000"/>
    <n v="37416"/>
    <n v="627499"/>
    <x v="0"/>
    <m/>
  </r>
  <r>
    <s v="530026265"/>
    <s v="American Pharmacists Association"/>
    <s v="Thomas E. Menighan"/>
    <x v="0"/>
    <d v="2009-07-01T00:00:00"/>
    <n v="20037"/>
    <x v="1"/>
    <x v="2"/>
    <x v="2"/>
    <x v="0"/>
    <x v="0"/>
    <n v="1.9514706687845759E-2"/>
    <n v="3.1625535840683332E-2"/>
    <n v="4.4551452043086248E-2"/>
    <x v="0"/>
    <x v="1"/>
    <n v="36453141"/>
    <s v="Thomas E. Menighan"/>
    <x v="0"/>
    <x v="0"/>
    <s v="Chief Executive Officer"/>
    <n v="465332"/>
    <n v="53522"/>
    <n v="518854"/>
    <n v="28656"/>
    <n v="547510"/>
    <n v="27350"/>
    <n v="27392"/>
    <n v="602252"/>
    <x v="0"/>
    <m/>
  </r>
  <r>
    <s v="520741336"/>
    <s v="NTCA, The Rural Broadband Association"/>
    <s v="Shirley Bloomfield"/>
    <x v="1"/>
    <d v="2010-07-01T00:00:00"/>
    <n v="22203"/>
    <x v="0"/>
    <x v="3"/>
    <x v="8"/>
    <x v="0"/>
    <x v="0"/>
    <n v="4.2538341019460982E-2"/>
    <n v="4.3215380809655576E-2"/>
    <n v="4.3215380809655576E-2"/>
    <x v="2"/>
    <x v="1"/>
    <n v="14581523"/>
    <s v="Shirley Bloomfield"/>
    <x v="1"/>
    <x v="0"/>
    <s v="CEO"/>
    <n v="494404"/>
    <n v="49613"/>
    <n v="544017"/>
    <m/>
    <n v="544017"/>
    <n v="104416"/>
    <n v="25613"/>
    <n v="674046"/>
    <x v="0"/>
    <m/>
  </r>
  <r>
    <s v="941751440"/>
    <s v="Semiconductor Equipment and Materials International"/>
    <s v="Denny McGuirk"/>
    <x v="0"/>
    <d v="2011-11-14T00:00:00"/>
    <n v="95134"/>
    <x v="0"/>
    <x v="6"/>
    <x v="8"/>
    <x v="0"/>
    <x v="0"/>
    <m/>
    <m/>
    <m/>
    <x v="0"/>
    <x v="1"/>
    <n v="46369633"/>
    <s v="Denny McGuirk"/>
    <x v="0"/>
    <x v="0"/>
    <s v="Presdient &amp; CEO"/>
    <n v="471121"/>
    <n v="42984"/>
    <n v="514105"/>
    <n v="27207"/>
    <n v="541312"/>
    <n v="200000"/>
    <n v="14404"/>
    <n v="755716"/>
    <x v="0"/>
    <s v="$71,250 toward SERP"/>
  </r>
  <r>
    <s v="521295453"/>
    <s v="American Bankruptcy Institute"/>
    <s v="Samuel J. Gerdano"/>
    <x v="0"/>
    <d v="1991-05-01T00:00:00"/>
    <n v="22314"/>
    <x v="0"/>
    <x v="4"/>
    <x v="4"/>
    <x v="0"/>
    <x v="1"/>
    <n v="0.27180306559064071"/>
    <n v="0.23693668913033511"/>
    <n v="0.19021844617366293"/>
    <x v="0"/>
    <x v="1"/>
    <n v="10191337"/>
    <s v="Samuel J. Gerdano"/>
    <x v="0"/>
    <x v="0"/>
    <s v="Executive Director"/>
    <n v="469626"/>
    <n v="70000"/>
    <n v="539626"/>
    <m/>
    <n v="539626"/>
    <n v="110649"/>
    <n v="17774"/>
    <n v="668049"/>
    <x v="0"/>
    <m/>
  </r>
  <r>
    <s v="420943164"/>
    <s v="American Society for Radiation Oncology"/>
    <s v="Laura Thevenot"/>
    <x v="1"/>
    <d v="2002-09-05T00:00:00"/>
    <n v="22031"/>
    <x v="1"/>
    <x v="2"/>
    <x v="2"/>
    <x v="0"/>
    <x v="1"/>
    <n v="0.26089462408261704"/>
    <n v="0.11217114652587803"/>
    <n v="0.11217114652587803"/>
    <x v="0"/>
    <x v="1"/>
    <n v="18573791"/>
    <s v="Laura I. Thevenot"/>
    <x v="1"/>
    <x v="0"/>
    <s v="CEO"/>
    <n v="533801"/>
    <m/>
    <n v="533801"/>
    <m/>
    <n v="533801"/>
    <n v="74422"/>
    <m/>
    <n v="608223"/>
    <x v="0"/>
    <m/>
  </r>
  <r>
    <s v="530196517"/>
    <s v="Goodwill Industries International"/>
    <s v="Jim Gibbons"/>
    <x v="0"/>
    <d v="2008-04-07T00:00:00"/>
    <n v="20855"/>
    <x v="3"/>
    <x v="9"/>
    <x v="11"/>
    <x v="0"/>
    <x v="0"/>
    <n v="5.0750342384545025E-2"/>
    <n v="5.3824602030941644E-2"/>
    <n v="5.0364936212416687E-2"/>
    <x v="0"/>
    <x v="1"/>
    <n v="50770992"/>
    <s v="James Gibbons"/>
    <x v="0"/>
    <x v="0"/>
    <s v="President &amp; CEO"/>
    <n v="434252"/>
    <n v="64500"/>
    <n v="498752"/>
    <n v="35013"/>
    <n v="533765"/>
    <n v="82110"/>
    <n v="21444"/>
    <n v="637319"/>
    <x v="0"/>
    <s v="$55,500 toward SERP"/>
  </r>
  <r>
    <s v="130831270"/>
    <s v="Mechanical Contractors Association of America"/>
    <s v="John Gentille"/>
    <x v="0"/>
    <m/>
    <n v="20850"/>
    <x v="0"/>
    <x v="11"/>
    <x v="14"/>
    <x v="0"/>
    <x v="0"/>
    <n v="0.06"/>
    <n v="0.15777777777777777"/>
    <n v="0.14453833134295019"/>
    <x v="0"/>
    <x v="1"/>
    <n v="12575103"/>
    <s v="John Gentille"/>
    <x v="0"/>
    <x v="0"/>
    <s v="Executive Vice President &amp; CEO"/>
    <n v="371000"/>
    <n v="150000"/>
    <n v="521000"/>
    <n v="11865"/>
    <n v="532865"/>
    <n v="107000"/>
    <n v="19917"/>
    <n v="659782"/>
    <x v="0"/>
    <s v="$40,000 toward SERP"/>
  </r>
  <r>
    <s v="381616141"/>
    <s v="American Society for Microbiology"/>
    <s v="Michael I. Goldberg"/>
    <x v="0"/>
    <m/>
    <n v="20036"/>
    <x v="1"/>
    <x v="2"/>
    <x v="2"/>
    <x v="0"/>
    <x v="1"/>
    <n v="0.16823959030146179"/>
    <n v="0.16823959030146179"/>
    <n v="0.16823959030146179"/>
    <x v="0"/>
    <x v="1"/>
    <n v="46568172"/>
    <s v="Michael Goldberg"/>
    <x v="0"/>
    <x v="0"/>
    <s v="Executive Director"/>
    <n v="532653"/>
    <m/>
    <n v="532653"/>
    <m/>
    <n v="532653"/>
    <n v="33162"/>
    <n v="21945"/>
    <n v="587760"/>
    <x v="0"/>
    <m/>
  </r>
  <r>
    <s v="530234507"/>
    <s v="ASIS International"/>
    <s v="Michael J. Stack"/>
    <x v="0"/>
    <d v="1993-12-01T00:00:00"/>
    <n v="22314"/>
    <x v="1"/>
    <x v="10"/>
    <x v="9"/>
    <x v="0"/>
    <x v="0"/>
    <n v="2.7928461888068211E-2"/>
    <n v="5.8434519342403192E-3"/>
    <n v="-7.4911830321963788E-2"/>
    <x v="0"/>
    <x v="1"/>
    <n v="29240221"/>
    <s v="Michael J. Stack"/>
    <x v="0"/>
    <x v="0"/>
    <s v="CEO"/>
    <n v="386755"/>
    <n v="83681"/>
    <n v="470436"/>
    <n v="57843"/>
    <n v="528279"/>
    <n v="45000"/>
    <n v="50720"/>
    <n v="623999"/>
    <x v="0"/>
    <m/>
  </r>
  <r>
    <s v="361638940"/>
    <s v="Portland Cement Association"/>
    <s v="Greg Scott"/>
    <x v="0"/>
    <d v="2013-01-01T00:00:00"/>
    <n v="60077"/>
    <x v="0"/>
    <x v="11"/>
    <x v="14"/>
    <x v="0"/>
    <x v="0"/>
    <n v="2.5135922500923745E-6"/>
    <n v="1.7977921991574171E-2"/>
    <n v="2.7782101773011006E-2"/>
    <x v="0"/>
    <x v="1"/>
    <n v="38860576"/>
    <s v="Brian McCarthy"/>
    <x v="0"/>
    <x v="1"/>
    <s v="Chief Executive Officer"/>
    <n v="397838"/>
    <n v="107416"/>
    <n v="505254"/>
    <n v="22952"/>
    <n v="528206"/>
    <n v="126200"/>
    <n v="10837"/>
    <n v="665243"/>
    <x v="0"/>
    <s v="$125,000 toward SERP"/>
  </r>
  <r>
    <s v="430691437"/>
    <s v="American Urological Association"/>
    <s v="Michael Sheppard"/>
    <x v="0"/>
    <m/>
    <n v="21090"/>
    <x v="1"/>
    <x v="2"/>
    <x v="2"/>
    <x v="0"/>
    <x v="0"/>
    <n v="9.6705565882894917E-2"/>
    <n v="0.12513905169413539"/>
    <n v="0.12513905169413539"/>
    <x v="0"/>
    <x v="1"/>
    <n v="27862049"/>
    <s v="Michael Sheppard"/>
    <x v="0"/>
    <x v="0"/>
    <s v="Executive Director &amp; CEO"/>
    <n v="473745"/>
    <n v="53215"/>
    <n v="526960"/>
    <n v="0"/>
    <n v="526960"/>
    <n v="33256"/>
    <n v="4525"/>
    <n v="564741"/>
    <x v="0"/>
    <m/>
  </r>
  <r>
    <s v="131623899"/>
    <s v="American Society of Mechanical Engineers"/>
    <s v="Thomas G. Loughlin"/>
    <x v="0"/>
    <d v="2008-07-01T00:00:00"/>
    <n v="10016"/>
    <x v="1"/>
    <x v="6"/>
    <x v="9"/>
    <x v="0"/>
    <x v="0"/>
    <n v="8.0655195516467618E-2"/>
    <n v="4.436454310123808E-2"/>
    <n v="7.2944627107996318E-2"/>
    <x v="0"/>
    <x v="7"/>
    <n v="99233137"/>
    <s v="Thomas G. Loughlin"/>
    <x v="0"/>
    <x v="0"/>
    <s v="Executive Director"/>
    <n v="406469"/>
    <n v="98640"/>
    <n v="505109"/>
    <n v="20930"/>
    <n v="526039"/>
    <n v="291826"/>
    <n v="26572"/>
    <n v="844437"/>
    <x v="0"/>
    <m/>
  </r>
  <r>
    <s v="520954751"/>
    <s v="German Marshall Fund of the United States"/>
    <s v="Craig Kennedy"/>
    <x v="0"/>
    <d v="1995-01-01T00:00:00"/>
    <n v="20009"/>
    <x v="4"/>
    <x v="14"/>
    <x v="17"/>
    <x v="0"/>
    <x v="1"/>
    <n v="0.18642459085300539"/>
    <n v="0.18642459085300539"/>
    <n v="0.18642459085300539"/>
    <x v="0"/>
    <x v="10"/>
    <n v="29523143"/>
    <s v="Craig Kennedy"/>
    <x v="0"/>
    <x v="0"/>
    <s v="President"/>
    <n v="525000"/>
    <m/>
    <n v="525000"/>
    <m/>
    <n v="525000"/>
    <n v="29840"/>
    <n v="17118"/>
    <n v="571958"/>
    <x v="0"/>
    <m/>
  </r>
  <r>
    <s v="366108621"/>
    <s v="International Franchise Association"/>
    <s v="Stephen Caldeira"/>
    <x v="0"/>
    <d v="2010-06-15T00:00:00"/>
    <n v="20005"/>
    <x v="0"/>
    <x v="10"/>
    <x v="12"/>
    <x v="0"/>
    <x v="0"/>
    <m/>
    <m/>
    <m/>
    <x v="0"/>
    <x v="3"/>
    <n v="12637739"/>
    <s v="Stephen Caldeira"/>
    <x v="0"/>
    <x v="0"/>
    <s v="President &amp; Chief Executive Officer"/>
    <n v="371259"/>
    <n v="148750"/>
    <n v="520009"/>
    <n v="4408"/>
    <n v="524417"/>
    <n v="24500"/>
    <n v="18360"/>
    <n v="567277"/>
    <x v="0"/>
    <m/>
  </r>
  <r>
    <s v="362167809"/>
    <s v="National Safety Council"/>
    <s v="vacant 3/3/2014"/>
    <x v="2"/>
    <m/>
    <n v="60143"/>
    <x v="3"/>
    <x v="9"/>
    <x v="11"/>
    <x v="0"/>
    <x v="0"/>
    <n v="3.2379863922326779E-2"/>
    <n v="4.5402737841480335E-2"/>
    <n v="4.5402737841480335E-2"/>
    <x v="0"/>
    <x v="7"/>
    <n v="41435860"/>
    <s v="Janet Froetscher"/>
    <x v="1"/>
    <x v="1"/>
    <s v="President &amp; CEO"/>
    <n v="386618"/>
    <n v="136190"/>
    <n v="522808"/>
    <m/>
    <n v="522808"/>
    <n v="8142"/>
    <n v="11941"/>
    <n v="542891"/>
    <x v="0"/>
    <m/>
  </r>
  <r>
    <s v="530196573"/>
    <s v="American Council on Education"/>
    <s v="Molly Broad"/>
    <x v="1"/>
    <d v="2008-05-01T00:00:00"/>
    <n v="20036"/>
    <x v="0"/>
    <x v="13"/>
    <x v="16"/>
    <x v="0"/>
    <x v="0"/>
    <n v="5.2752238112972111E-2"/>
    <n v="0.16483925729956134"/>
    <n v="0.15045778117284975"/>
    <x v="0"/>
    <x v="6"/>
    <n v="52733849"/>
    <s v="Molly Broad"/>
    <x v="1"/>
    <x v="0"/>
    <s v="President"/>
    <n v="435332"/>
    <n v="46350"/>
    <n v="481682"/>
    <n v="37905"/>
    <n v="519587"/>
    <n v="69400"/>
    <n v="221211"/>
    <n v="810198"/>
    <x v="0"/>
    <s v="$40,000 toward SERP"/>
  </r>
  <r>
    <s v="133506107"/>
    <s v="Community Health Accreditation Program"/>
    <s v="Karen Collishaw"/>
    <x v="1"/>
    <d v="2013-07-24T00:00:00"/>
    <n v="20036"/>
    <x v="1"/>
    <x v="2"/>
    <x v="2"/>
    <x v="0"/>
    <x v="1"/>
    <n v="0.2129623829594299"/>
    <n v="0.31236668598857248"/>
    <n v="0.47137861427799732"/>
    <x v="0"/>
    <x v="1"/>
    <n v="13713241"/>
    <s v="Terry A. Duncombe"/>
    <x v="1"/>
    <x v="1"/>
    <s v="President &amp; CEO"/>
    <n v="406642"/>
    <n v="52958"/>
    <n v="459600"/>
    <n v="57928"/>
    <n v="517528"/>
    <n v="364463"/>
    <n v="14424"/>
    <n v="896415"/>
    <x v="0"/>
    <s v="$364,463 in severance to be paid in 2013"/>
  </r>
  <r>
    <s v="251494402"/>
    <s v="SAE International"/>
    <s v="David L. Schutt"/>
    <x v="0"/>
    <d v="2007-10-29T00:00:00"/>
    <n v="15096"/>
    <x v="1"/>
    <x v="6"/>
    <x v="6"/>
    <x v="0"/>
    <x v="0"/>
    <n v="4.3377594674203032E-2"/>
    <n v="-2.2495796827917077E-2"/>
    <n v="-0.10515868881155313"/>
    <x v="0"/>
    <x v="1"/>
    <n v="60200574"/>
    <s v="David L. Schutt"/>
    <x v="0"/>
    <x v="0"/>
    <s v="CEO"/>
    <n v="375834"/>
    <n v="136387"/>
    <n v="512221"/>
    <n v="3068"/>
    <n v="515289"/>
    <n v="53273"/>
    <n v="16552"/>
    <n v="585114"/>
    <x v="0"/>
    <m/>
  </r>
  <r>
    <s v="521497470"/>
    <s v="Conservation International"/>
    <s v="Peter Seligmann"/>
    <x v="0"/>
    <d v="1987-01-01T00:00:00"/>
    <n v="22202"/>
    <x v="3"/>
    <x v="9"/>
    <x v="11"/>
    <x v="0"/>
    <x v="0"/>
    <n v="6.7620194632229486E-2"/>
    <n v="0.10372811596573896"/>
    <n v="0.10372811596573896"/>
    <x v="0"/>
    <x v="7"/>
    <n v="132795704"/>
    <s v="Peter Seligmann"/>
    <x v="0"/>
    <x v="0"/>
    <s v="CEO"/>
    <n v="364335"/>
    <n v="148403"/>
    <n v="512738"/>
    <m/>
    <n v="512738"/>
    <n v="14700"/>
    <n v="17512"/>
    <n v="544950"/>
    <x v="0"/>
    <m/>
  </r>
  <r>
    <s v="530025930"/>
    <s v="American Institute of Architects"/>
    <s v="Robert Ivy"/>
    <x v="0"/>
    <d v="2011-02-01T00:00:00"/>
    <n v="20006"/>
    <x v="1"/>
    <x v="11"/>
    <x v="9"/>
    <x v="0"/>
    <x v="0"/>
    <m/>
    <m/>
    <m/>
    <x v="0"/>
    <x v="1"/>
    <n v="58426573"/>
    <s v="Robert Ivy"/>
    <x v="0"/>
    <x v="0"/>
    <s v="President &amp; CEO"/>
    <n v="503968"/>
    <m/>
    <n v="503968"/>
    <n v="8392"/>
    <n v="512360"/>
    <n v="20000"/>
    <n v="16898"/>
    <n v="549258"/>
    <x v="0"/>
    <m/>
  </r>
  <r>
    <s v="237080568"/>
    <s v="American Society of Hematology"/>
    <s v="Martha L. Liggett"/>
    <x v="1"/>
    <d v="1996-12-01T00:00:00"/>
    <n v="20036"/>
    <x v="1"/>
    <x v="2"/>
    <x v="2"/>
    <x v="0"/>
    <x v="1"/>
    <m/>
    <n v="-1.1897819188256657E-3"/>
    <n v="-1.1897819188256657E-3"/>
    <x v="0"/>
    <x v="7"/>
    <n v="40693972"/>
    <s v="Martha Liggett"/>
    <x v="1"/>
    <x v="0"/>
    <s v="Executive Director"/>
    <n v="459374"/>
    <n v="52715"/>
    <n v="512089"/>
    <m/>
    <n v="512089"/>
    <n v="24500"/>
    <n v="35466"/>
    <n v="572055"/>
    <x v="0"/>
    <m/>
  </r>
  <r>
    <s v="042114561"/>
    <s v="American Association for Justice"/>
    <s v="Linda Lipsen"/>
    <x v="1"/>
    <d v="2010-05-03T00:00:00"/>
    <n v="20001"/>
    <x v="1"/>
    <x v="5"/>
    <x v="18"/>
    <x v="0"/>
    <x v="0"/>
    <m/>
    <m/>
    <m/>
    <x v="0"/>
    <x v="8"/>
    <n v="23647640"/>
    <s v="Linda Lipsen"/>
    <x v="1"/>
    <x v="0"/>
    <s v="CEO"/>
    <n v="453700"/>
    <n v="54000"/>
    <n v="507700"/>
    <n v="4206"/>
    <n v="511906"/>
    <n v="10475"/>
    <n v="18583"/>
    <n v="540964"/>
    <x v="0"/>
    <s v="$78,643 toward SERP"/>
  </r>
  <r>
    <s v="131610451"/>
    <s v="United Service Organization  (USO)"/>
    <s v="John I. Pray, Jr."/>
    <x v="0"/>
    <d v="2014-01-01T00:00:00"/>
    <n v="22201"/>
    <x v="3"/>
    <x v="9"/>
    <x v="11"/>
    <x v="0"/>
    <x v="1"/>
    <n v="0.25586468963492287"/>
    <n v="0.28713204856658581"/>
    <n v="0.27391410504915614"/>
    <x v="0"/>
    <x v="1"/>
    <n v="129530280"/>
    <s v="Sloan Gibson"/>
    <x v="0"/>
    <x v="1"/>
    <s v="President &amp; CEO"/>
    <n v="367839"/>
    <n v="125000"/>
    <n v="492839"/>
    <n v="18477"/>
    <n v="511316"/>
    <n v="25050"/>
    <n v="23035"/>
    <n v="559401"/>
    <x v="0"/>
    <m/>
  </r>
  <r>
    <s v="135641985"/>
    <s v="American College of Cardiology "/>
    <s v="Shalom Jacobovitz"/>
    <x v="0"/>
    <d v="2013-04-22T00:00:00"/>
    <n v="20037"/>
    <x v="1"/>
    <x v="2"/>
    <x v="2"/>
    <x v="0"/>
    <x v="0"/>
    <m/>
    <m/>
    <m/>
    <x v="0"/>
    <x v="1"/>
    <n v="80978067"/>
    <s v="Jack Lewin"/>
    <x v="0"/>
    <x v="1"/>
    <s v="Chief Executive Officer"/>
    <n v="173171"/>
    <m/>
    <n v="173171"/>
    <n v="337891"/>
    <n v="511062"/>
    <m/>
    <n v="17495"/>
    <n v="528557"/>
    <x v="1"/>
    <s v="Four months salary; $299,570 severance"/>
  </r>
  <r>
    <s v="362181944"/>
    <s v="American Society of Anesthesiologists"/>
    <s v="Paul Pomerantz"/>
    <x v="0"/>
    <d v="2013-03-03T00:00:00"/>
    <n v="60068"/>
    <x v="1"/>
    <x v="2"/>
    <x v="2"/>
    <x v="0"/>
    <x v="0"/>
    <m/>
    <m/>
    <m/>
    <x v="0"/>
    <x v="1"/>
    <n v="41557251"/>
    <s v="John A. Thorner"/>
    <x v="0"/>
    <x v="1"/>
    <s v="Executive Vice President"/>
    <n v="212679"/>
    <n v="53544"/>
    <n v="266223"/>
    <n v="241156"/>
    <n v="507379"/>
    <n v="24329"/>
    <n v="10636"/>
    <n v="542344"/>
    <x v="1"/>
    <s v="Six months’ salary; $237,622 severance"/>
  </r>
  <r>
    <s v="366066976"/>
    <s v="APICS The Association for Operations Management"/>
    <s v="Abe Eshkenazi"/>
    <x v="0"/>
    <d v="2006-05-11T00:00:00"/>
    <n v="60631"/>
    <x v="1"/>
    <x v="1"/>
    <x v="1"/>
    <x v="0"/>
    <x v="0"/>
    <n v="8.0775340780977756E-2"/>
    <n v="0.29893666085887055"/>
    <n v="0.29893666085887055"/>
    <x v="0"/>
    <x v="1"/>
    <n v="22246192"/>
    <s v="Abe Eshkenazi"/>
    <x v="0"/>
    <x v="0"/>
    <s v="CEO"/>
    <n v="421805"/>
    <n v="85144"/>
    <n v="506949"/>
    <m/>
    <n v="506949"/>
    <n v="31000"/>
    <n v="24482"/>
    <n v="562431"/>
    <x v="0"/>
    <m/>
  </r>
  <r>
    <s v="520895843"/>
    <s v="Society for Neuroscience"/>
    <s v="Marty Saggese"/>
    <x v="0"/>
    <d v="2002-01-01T00:00:00"/>
    <n v="20005"/>
    <x v="1"/>
    <x v="2"/>
    <x v="2"/>
    <x v="0"/>
    <x v="0"/>
    <n v="2.6413403682308302E-2"/>
    <n v="0.20209278870398387"/>
    <n v="0.19372840629576443"/>
    <x v="0"/>
    <x v="7"/>
    <n v="26542720"/>
    <s v="Marty Saggese"/>
    <x v="0"/>
    <x v="0"/>
    <s v="Executive Director and CEO"/>
    <n v="410085"/>
    <n v="76200"/>
    <n v="486285"/>
    <n v="17466"/>
    <n v="503751"/>
    <n v="61250"/>
    <n v="13802"/>
    <n v="578803"/>
    <x v="0"/>
    <m/>
  </r>
  <r>
    <s v="952544340"/>
    <s v="Specialty Equipment Market Association"/>
    <s v="Chris Kersting"/>
    <x v="0"/>
    <d v="2002-07-01T00:00:00"/>
    <n v="91765"/>
    <x v="0"/>
    <x v="6"/>
    <x v="13"/>
    <x v="0"/>
    <x v="0"/>
    <n v="-1.360791573008947E-3"/>
    <n v="4.9319811914515189E-3"/>
    <n v="2.2850966920137415E-2"/>
    <x v="0"/>
    <x v="7"/>
    <n v="29087734"/>
    <s v="Chris Kersting"/>
    <x v="0"/>
    <x v="0"/>
    <s v="President"/>
    <n v="362530"/>
    <n v="105299"/>
    <n v="467829"/>
    <n v="35652"/>
    <n v="503481"/>
    <n v="20976"/>
    <n v="27029"/>
    <n v="551486"/>
    <x v="0"/>
    <m/>
  </r>
  <r>
    <s v="362384118"/>
    <s v="American Association of Blood Banks"/>
    <s v="Miriam A. Markowitz"/>
    <x v="1"/>
    <d v="2013-05-20T00:00:00"/>
    <n v="20814"/>
    <x v="1"/>
    <x v="2"/>
    <x v="2"/>
    <x v="0"/>
    <x v="0"/>
    <n v="3.2883824481625919E-2"/>
    <n v="-0.12481555246577231"/>
    <n v="0.26050129645635262"/>
    <x v="0"/>
    <x v="6"/>
    <n v="21342309"/>
    <s v="Karen Shoos Lipton"/>
    <x v="1"/>
    <x v="1"/>
    <s v="CEO"/>
    <n v="349343"/>
    <m/>
    <n v="349343"/>
    <n v="153805"/>
    <n v="503148"/>
    <n v="31656"/>
    <n v="12423"/>
    <n v="547227"/>
    <x v="0"/>
    <s v="$153,805 SERP payout"/>
  </r>
  <r>
    <s v="521822816"/>
    <s v="U.S. Green Building Council"/>
    <s v="S. Richard Fedrizzi"/>
    <x v="0"/>
    <d v="2004-04-01T00:00:00"/>
    <n v="20036"/>
    <x v="0"/>
    <x v="11"/>
    <x v="14"/>
    <x v="0"/>
    <x v="0"/>
    <n v="6.13107822410148E-2"/>
    <n v="6.13107822410148E-2"/>
    <n v="6.13107822410148E-2"/>
    <x v="0"/>
    <x v="1"/>
    <n v="53594792"/>
    <s v="S. Richard Fedrizzi"/>
    <x v="0"/>
    <x v="0"/>
    <s v="President, CEO &amp; Founding Chairman"/>
    <n v="502000"/>
    <m/>
    <n v="502000"/>
    <m/>
    <n v="502000"/>
    <n v="25667"/>
    <n v="9280"/>
    <n v="536947"/>
    <x v="0"/>
    <m/>
  </r>
  <r>
    <s v="840617736"/>
    <s v="National Association for Home Care and Hospice"/>
    <s v="Val J. Halamandaris"/>
    <x v="0"/>
    <d v="1982-07-01T00:00:00"/>
    <n v="20003"/>
    <x v="0"/>
    <x v="2"/>
    <x v="2"/>
    <x v="0"/>
    <x v="0"/>
    <n v="0"/>
    <n v="-0.19606005109842314"/>
    <n v="-0.19606005109842314"/>
    <x v="0"/>
    <x v="1"/>
    <n v="11653005"/>
    <s v="Val J. Halamandaris"/>
    <x v="0"/>
    <x v="0"/>
    <s v="President"/>
    <n v="500000"/>
    <m/>
    <n v="500000"/>
    <m/>
    <n v="500000"/>
    <n v="15000"/>
    <n v="14880"/>
    <n v="529880"/>
    <x v="0"/>
    <m/>
  </r>
  <r>
    <s v="521740069"/>
    <s v="URAC"/>
    <s v="Kylanne Green"/>
    <x v="1"/>
    <d v="2013-07-22T00:00:00"/>
    <n v="20005"/>
    <x v="1"/>
    <x v="2"/>
    <x v="2"/>
    <x v="0"/>
    <x v="1"/>
    <n v="-6.2652332503283781E-2"/>
    <n v="4.0799907815757222E-2"/>
    <n v="4.0799907815757222E-2"/>
    <x v="0"/>
    <x v="1"/>
    <n v="15642368"/>
    <s v="Alan Spielman"/>
    <x v="0"/>
    <x v="1"/>
    <s v="President and CEO"/>
    <n v="390350"/>
    <n v="106429"/>
    <n v="496779"/>
    <m/>
    <n v="496779"/>
    <n v="15000"/>
    <n v="31003"/>
    <n v="542782"/>
    <x v="0"/>
    <m/>
  </r>
  <r>
    <s v="730296927"/>
    <s v="Independent Petroleum Association of America"/>
    <s v="Barry Russell"/>
    <x v="0"/>
    <d v="2000-01-01T00:00:00"/>
    <n v="20005"/>
    <x v="0"/>
    <x v="3"/>
    <x v="3"/>
    <x v="0"/>
    <x v="1"/>
    <n v="-8.4327511535202626E-2"/>
    <n v="1.8253214367046147E-2"/>
    <n v="1.8253214367046147E-2"/>
    <x v="0"/>
    <x v="1"/>
    <n v="12779961"/>
    <s v="Barry Russell"/>
    <x v="0"/>
    <x v="0"/>
    <s v="President"/>
    <n v="446318"/>
    <n v="50000"/>
    <n v="496318"/>
    <m/>
    <n v="496318"/>
    <n v="33826"/>
    <n v="27071"/>
    <n v="557215"/>
    <x v="0"/>
    <m/>
  </r>
  <r>
    <s v="621469595"/>
    <s v="Association of Private Sector Colleges and Universities"/>
    <s v="Steve Gunderson"/>
    <x v="0"/>
    <d v="2012-01-23T00:00:00"/>
    <n v="20036"/>
    <x v="0"/>
    <x v="13"/>
    <x v="16"/>
    <x v="0"/>
    <x v="0"/>
    <m/>
    <m/>
    <m/>
    <x v="0"/>
    <x v="7"/>
    <n v="14962266"/>
    <s v="Harris Miller"/>
    <x v="0"/>
    <x v="1"/>
    <s v="CEO and President"/>
    <n v="176925"/>
    <m/>
    <n v="176925"/>
    <n v="318659"/>
    <n v="495584"/>
    <n v="9167"/>
    <n v="19762"/>
    <n v="524513"/>
    <x v="1"/>
    <s v="5.5 months’ salary; $315,780 in severance"/>
  </r>
  <r>
    <s v="530196569"/>
    <s v="American Association of Community Colleges"/>
    <s v="Walter G. Bumphus"/>
    <x v="0"/>
    <d v="2011-01-01T00:00:00"/>
    <n v="20036"/>
    <x v="0"/>
    <x v="13"/>
    <x v="16"/>
    <x v="0"/>
    <x v="0"/>
    <n v="0.11459512098355777"/>
    <n v="0.11459512098355777"/>
    <n v="0.11459512098355777"/>
    <x v="0"/>
    <x v="1"/>
    <n v="20156772"/>
    <s v="Walter Bumphus"/>
    <x v="0"/>
    <x v="0"/>
    <s v="President"/>
    <n v="494450"/>
    <m/>
    <n v="494450"/>
    <m/>
    <n v="494450"/>
    <n v="57160"/>
    <n v="17368"/>
    <n v="568978"/>
    <x v="0"/>
    <m/>
  </r>
  <r>
    <s v="130552040"/>
    <s v="Carnegie Endowment for International Peace"/>
    <s v="Jessica T. Mathews"/>
    <x v="1"/>
    <d v="1997-01-01T00:00:00"/>
    <n v="20036"/>
    <x v="4"/>
    <x v="14"/>
    <x v="17"/>
    <x v="0"/>
    <x v="0"/>
    <n v="4.7341375333413489E-2"/>
    <n v="-2.7521226424544517E-2"/>
    <n v="-2.0773573420647454E-2"/>
    <x v="0"/>
    <x v="7"/>
    <n v="26625124"/>
    <s v="Jessica T. Mathews"/>
    <x v="1"/>
    <x v="0"/>
    <s v="President"/>
    <n v="470405"/>
    <n v="15000"/>
    <n v="485405"/>
    <n v="6858"/>
    <n v="492263"/>
    <n v="36750"/>
    <n v="8991"/>
    <n v="538004"/>
    <x v="0"/>
    <m/>
  </r>
  <r>
    <s v="237333380"/>
    <s v="American Health Lawyers Association"/>
    <s v="Peter M. Leibold"/>
    <x v="0"/>
    <d v="1999-06-04T00:00:00"/>
    <n v="20036"/>
    <x v="1"/>
    <x v="5"/>
    <x v="18"/>
    <x v="0"/>
    <x v="0"/>
    <n v="3.3189937255169548E-2"/>
    <n v="7.7058685365473889E-2"/>
    <n v="0.19838596782178822"/>
    <x v="0"/>
    <x v="10"/>
    <n v="10191237"/>
    <s v="Peter M. Leibold"/>
    <x v="0"/>
    <x v="0"/>
    <s v="Executive Vice President &amp; CEO"/>
    <n v="333118"/>
    <n v="75000"/>
    <n v="408118"/>
    <n v="83255"/>
    <n v="491373"/>
    <n v="44917"/>
    <n v="34156"/>
    <n v="570446"/>
    <x v="0"/>
    <m/>
  </r>
  <r>
    <s v="131667053"/>
    <s v="American Institute of Physics"/>
    <s v="H. Frederick Dylla"/>
    <x v="0"/>
    <d v="2007-02-16T00:00:00"/>
    <n v="20740"/>
    <x v="1"/>
    <x v="13"/>
    <x v="16"/>
    <x v="0"/>
    <x v="0"/>
    <n v="0.10486512103563099"/>
    <n v="0.16722247858024769"/>
    <n v="0.17499826615998679"/>
    <x v="0"/>
    <x v="1"/>
    <n v="79303687"/>
    <s v="H. Frederick Dylla"/>
    <x v="0"/>
    <x v="0"/>
    <s v="Executive Director &amp; CEO"/>
    <n v="442957"/>
    <n v="25000"/>
    <n v="467957"/>
    <n v="23365"/>
    <n v="491322"/>
    <n v="25000"/>
    <n v="24420"/>
    <n v="540742"/>
    <x v="0"/>
    <m/>
  </r>
  <r>
    <s v="530088590"/>
    <s v="International Union of Operating Engineers"/>
    <s v="James T. Callahan"/>
    <x v="0"/>
    <d v="2011-11-01T00:00:00"/>
    <n v="20036"/>
    <x v="2"/>
    <x v="8"/>
    <x v="10"/>
    <x v="0"/>
    <x v="1"/>
    <m/>
    <m/>
    <m/>
    <x v="0"/>
    <x v="1"/>
    <n v="67530096"/>
    <s v="James T. Callahan"/>
    <x v="0"/>
    <x v="0"/>
    <s v="General President"/>
    <n v="352101"/>
    <m/>
    <n v="352101"/>
    <n v="139203"/>
    <n v="491304"/>
    <n v="100263"/>
    <n v="21437"/>
    <n v="613004"/>
    <x v="0"/>
    <m/>
  </r>
  <r>
    <s v="530259954"/>
    <s v="National Association of College and University Business Officers"/>
    <s v="John Walda"/>
    <x v="0"/>
    <d v="2006-03-22T00:00:00"/>
    <n v="20005"/>
    <x v="1"/>
    <x v="13"/>
    <x v="16"/>
    <x v="0"/>
    <x v="0"/>
    <n v="4.597431902433783E-2"/>
    <n v="4.597431902433783E-2"/>
    <n v="4.5589285143472102E-2"/>
    <x v="0"/>
    <x v="10"/>
    <n v="13660194"/>
    <s v="John Walda"/>
    <x v="0"/>
    <x v="0"/>
    <s v="President &amp; CEO"/>
    <n v="486718"/>
    <m/>
    <n v="486718"/>
    <n v="3930"/>
    <n v="490648"/>
    <m/>
    <n v="51063"/>
    <n v="541711"/>
    <x v="0"/>
    <m/>
  </r>
  <r>
    <s v="520747578"/>
    <s v="American Association of State Colleges and Universities"/>
    <s v="Muriel A. Howard, Ph.D."/>
    <x v="1"/>
    <d v="2009-08-01T00:00:00"/>
    <n v="20005"/>
    <x v="0"/>
    <x v="13"/>
    <x v="16"/>
    <x v="0"/>
    <x v="0"/>
    <n v="9.3725779134412046E-2"/>
    <n v="9.3725779134412046E-2"/>
    <n v="1.5788334197981218E-3"/>
    <x v="0"/>
    <x v="7"/>
    <n v="14209546"/>
    <s v="Muriel Howard"/>
    <x v="1"/>
    <x v="0"/>
    <s v="President, AASCU"/>
    <n v="457208"/>
    <m/>
    <n v="457208"/>
    <n v="33167"/>
    <n v="490375"/>
    <n v="51344"/>
    <n v="1378"/>
    <n v="543097"/>
    <x v="0"/>
    <m/>
  </r>
  <r>
    <s v="237092671"/>
    <s v="National Council for Behavioral Health"/>
    <s v="Linda Rosenberg"/>
    <x v="1"/>
    <d v="2004-06-02T00:00:00"/>
    <n v="20006"/>
    <x v="1"/>
    <x v="2"/>
    <x v="2"/>
    <x v="0"/>
    <x v="1"/>
    <n v="0.12525252525252525"/>
    <n v="0.19871441689623509"/>
    <n v="0.19871441689623509"/>
    <x v="0"/>
    <x v="6"/>
    <n v="20574141"/>
    <s v="Linda Rosenberg"/>
    <x v="1"/>
    <x v="0"/>
    <s v="President &amp; CEO"/>
    <n v="459525"/>
    <n v="30000"/>
    <n v="489525"/>
    <m/>
    <n v="489525"/>
    <n v="32500"/>
    <n v="2565"/>
    <n v="524590"/>
    <x v="0"/>
    <m/>
  </r>
  <r>
    <s v="951958142"/>
    <s v="RAND Corporation"/>
    <s v="Michael Rich"/>
    <x v="0"/>
    <d v="2011-11-01T00:00:00"/>
    <n v="90401"/>
    <x v="4"/>
    <x v="14"/>
    <x v="17"/>
    <x v="0"/>
    <x v="0"/>
    <m/>
    <m/>
    <m/>
    <x v="2"/>
    <x v="6"/>
    <n v="287428038"/>
    <s v="Michael D. Rich"/>
    <x v="0"/>
    <x v="0"/>
    <s v="President &amp; Chief Executive Officer"/>
    <n v="366951"/>
    <n v="96178"/>
    <n v="463129"/>
    <n v="25937"/>
    <n v="489066"/>
    <n v="60014"/>
    <n v="20138"/>
    <n v="569218"/>
    <x v="1"/>
    <s v="Two months' salary as CEO; 10 months' salary as staff"/>
  </r>
  <r>
    <s v="541889077"/>
    <s v="International Relief and Development"/>
    <s v="Arthur B. Keys, Jr."/>
    <x v="0"/>
    <d v="1998-01-01T00:00:00"/>
    <n v="22209"/>
    <x v="3"/>
    <x v="9"/>
    <x v="11"/>
    <x v="0"/>
    <x v="1"/>
    <n v="-1.7315713979522859E-2"/>
    <n v="-0.12395115077155985"/>
    <n v="-0.11296481349107937"/>
    <x v="0"/>
    <x v="1"/>
    <n v="336018740"/>
    <s v="Arthur B. Keys, Jr."/>
    <x v="0"/>
    <x v="0"/>
    <s v="CEO"/>
    <n v="476822"/>
    <m/>
    <n v="476822"/>
    <n v="9621"/>
    <n v="486443"/>
    <n v="184275"/>
    <n v="8223"/>
    <n v="678941"/>
    <x v="0"/>
    <s v="$119,775 toward SERP"/>
  </r>
  <r>
    <s v="340711559"/>
    <s v="National Association of College Stores"/>
    <s v="Brian E. Cartier"/>
    <x v="0"/>
    <d v="1998-06-18T00:00:00"/>
    <n v="44074"/>
    <x v="0"/>
    <x v="10"/>
    <x v="12"/>
    <x v="0"/>
    <x v="0"/>
    <n v="3.7661259340958944E-2"/>
    <n v="4.6589690055713839E-2"/>
    <n v="4.3401445640189058E-2"/>
    <x v="0"/>
    <x v="0"/>
    <n v="31978827"/>
    <s v="Brian E. Cartier"/>
    <x v="0"/>
    <x v="0"/>
    <s v="CEO"/>
    <n v="418660"/>
    <n v="35000"/>
    <n v="453660"/>
    <n v="31794"/>
    <n v="485454"/>
    <n v="16337"/>
    <n v="12182"/>
    <n v="513973"/>
    <x v="0"/>
    <m/>
  </r>
  <r>
    <s v="136400405"/>
    <s v="International Longshoremen's Association"/>
    <s v="Harold J. Daggett"/>
    <x v="0"/>
    <d v="2011-07-01T00:00:00"/>
    <n v="10004"/>
    <x v="2"/>
    <x v="8"/>
    <x v="10"/>
    <x v="0"/>
    <x v="0"/>
    <n v="0.10977548318528936"/>
    <n v="0.10977548318528936"/>
    <n v="0.10977548318528936"/>
    <x v="0"/>
    <x v="1"/>
    <n v="24657774"/>
    <s v="Harold Daggett"/>
    <x v="0"/>
    <x v="0"/>
    <s v="President"/>
    <n v="484508"/>
    <m/>
    <n v="484508"/>
    <m/>
    <n v="484508"/>
    <m/>
    <m/>
    <n v="484508"/>
    <x v="0"/>
    <m/>
  </r>
  <r>
    <s v="390917537"/>
    <s v="Experimental Aircraft Association"/>
    <s v="Jack Pelton"/>
    <x v="0"/>
    <d v="2012-10-01T00:00:00"/>
    <n v="54902"/>
    <x v="1"/>
    <x v="6"/>
    <x v="6"/>
    <x v="0"/>
    <x v="0"/>
    <m/>
    <m/>
    <m/>
    <x v="0"/>
    <x v="9"/>
    <n v="33367304"/>
    <s v="Rod Hightower"/>
    <x v="0"/>
    <x v="1"/>
    <m/>
    <n v="339640"/>
    <n v="98000"/>
    <n v="437640"/>
    <n v="44793"/>
    <n v="482433"/>
    <m/>
    <n v="15949"/>
    <n v="498382"/>
    <x v="1"/>
    <s v="10 months’ salary"/>
  </r>
  <r>
    <s v="731628382"/>
    <s v="Bipartisan Policy Center"/>
    <s v="Jason Grumet"/>
    <x v="0"/>
    <m/>
    <n v="20005"/>
    <x v="4"/>
    <x v="14"/>
    <x v="17"/>
    <x v="0"/>
    <x v="1"/>
    <n v="0.14972083877542233"/>
    <n v="0.14972083877542233"/>
    <n v="0.14972083877542233"/>
    <x v="0"/>
    <x v="1"/>
    <n v="22119298"/>
    <s v="Jason Grumet"/>
    <x v="0"/>
    <x v="0"/>
    <s v="President &amp; CEO"/>
    <n v="480627"/>
    <m/>
    <n v="480627"/>
    <m/>
    <n v="480627"/>
    <n v="29687"/>
    <n v="19021"/>
    <n v="529335"/>
    <x v="0"/>
    <m/>
  </r>
  <r>
    <s v="131687001"/>
    <s v="Population Council"/>
    <s v="Peter J. Donaldson"/>
    <x v="0"/>
    <d v="2005-01-01T00:00:00"/>
    <n v="10017"/>
    <x v="3"/>
    <x v="9"/>
    <x v="11"/>
    <x v="0"/>
    <x v="0"/>
    <n v="3.1221265349229452E-2"/>
    <n v="3.1221265349229452E-2"/>
    <n v="2.6491426224458364E-2"/>
    <x v="0"/>
    <x v="1"/>
    <n v="66071100"/>
    <s v="Peter J. Donaldson"/>
    <x v="0"/>
    <x v="0"/>
    <s v="President"/>
    <n v="392522"/>
    <m/>
    <n v="392522"/>
    <n v="87334"/>
    <n v="479856"/>
    <n v="29100"/>
    <n v="19768"/>
    <n v="528724"/>
    <x v="0"/>
    <m/>
  </r>
  <r>
    <s v="362027076"/>
    <s v="ISSA-The Worldwide Cleaning Industry Association"/>
    <s v="John Garfinkel"/>
    <x v="0"/>
    <d v="1990-01-01T00:00:00"/>
    <n v="60646"/>
    <x v="0"/>
    <x v="10"/>
    <x v="12"/>
    <x v="0"/>
    <x v="0"/>
    <n v="4.5443016281062551E-2"/>
    <n v="0.46886360093530788"/>
    <n v="-2.4224665037814617E-3"/>
    <x v="0"/>
    <x v="11"/>
    <n v="12534426"/>
    <s v="John P. Garfinkel"/>
    <x v="0"/>
    <x v="0"/>
    <s v="Executive Director"/>
    <n v="305008"/>
    <n v="166130"/>
    <n v="471138"/>
    <n v="8200"/>
    <n v="479338"/>
    <n v="42372"/>
    <n v="15227"/>
    <n v="536937"/>
    <x v="0"/>
    <m/>
  </r>
  <r>
    <s v="840738973"/>
    <s v="National Cattlemen's Beef Association"/>
    <s v="Forrest Roberts"/>
    <x v="0"/>
    <d v="2009-01-20T00:00:00"/>
    <n v="20004"/>
    <x v="0"/>
    <x v="12"/>
    <x v="20"/>
    <x v="0"/>
    <x v="0"/>
    <n v="4.3770393456535418E-2"/>
    <n v="-0.10857851223145287"/>
    <n v="0.18620262110522856"/>
    <x v="0"/>
    <x v="6"/>
    <n v="59424552"/>
    <s v="Forrest L. Roberts"/>
    <x v="0"/>
    <x v="0"/>
    <s v="CEO"/>
    <n v="356672"/>
    <m/>
    <n v="356672"/>
    <n v="121682"/>
    <n v="478354"/>
    <n v="19600"/>
    <n v="18744"/>
    <n v="516698"/>
    <x v="0"/>
    <m/>
  </r>
  <r>
    <s v="362958324"/>
    <s v="American Association of Neurological Surgeons"/>
    <s v="Thomas A. Marshall"/>
    <x v="0"/>
    <d v="2001-01-01T00:00:00"/>
    <n v="60008"/>
    <x v="1"/>
    <x v="2"/>
    <x v="2"/>
    <x v="0"/>
    <x v="0"/>
    <n v="6.1285393258426968E-2"/>
    <n v="4.8340425531914893E-3"/>
    <n v="6.2589906687996744E-3"/>
    <x v="0"/>
    <x v="7"/>
    <n v="16368924"/>
    <s v="Thomas A. Marshall"/>
    <x v="0"/>
    <x v="0"/>
    <s v="Executive Director"/>
    <n v="472272"/>
    <m/>
    <n v="472272"/>
    <n v="2000"/>
    <n v="474272"/>
    <n v="41000"/>
    <n v="7611"/>
    <n v="522883"/>
    <x v="0"/>
    <m/>
  </r>
  <r>
    <s v="261558777"/>
    <s v="Air-Conditioning, Heating, and Refrigeration Institute"/>
    <s v="Stephen Yurek"/>
    <x v="0"/>
    <d v="2009-06-01T00:00:00"/>
    <n v="22201"/>
    <x v="0"/>
    <x v="6"/>
    <x v="6"/>
    <x v="0"/>
    <x v="0"/>
    <n v="4.0654612998610784E-2"/>
    <n v="3.4421277891310678E-2"/>
    <n v="3.5521257460819092E-2"/>
    <x v="0"/>
    <x v="1"/>
    <n v="24269829"/>
    <s v="Stephen Yurek"/>
    <x v="0"/>
    <x v="0"/>
    <s v="President &amp; Chief Executive Officer"/>
    <n v="402264"/>
    <n v="70000"/>
    <n v="472264"/>
    <n v="1546"/>
    <n v="473810"/>
    <n v="82010"/>
    <n v="6365"/>
    <n v="562185"/>
    <x v="0"/>
    <m/>
  </r>
  <r>
    <s v="582368165"/>
    <s v="United Nations Foundation"/>
    <s v="Timothy E. Wirth"/>
    <x v="0"/>
    <d v="1998-01-01T00:00:00"/>
    <n v="20036"/>
    <x v="3"/>
    <x v="9"/>
    <x v="11"/>
    <x v="0"/>
    <x v="0"/>
    <n v="2.6470984738911775E-2"/>
    <n v="2.6470984738911775E-2"/>
    <n v="2.6288255012388219E-2"/>
    <x v="0"/>
    <x v="1"/>
    <n v="134808629"/>
    <s v="Timothy E. Wirth"/>
    <x v="0"/>
    <x v="0"/>
    <s v="President"/>
    <n v="449234"/>
    <m/>
    <n v="449234"/>
    <n v="22562"/>
    <n v="471796"/>
    <n v="14700"/>
    <n v="8749"/>
    <n v="495245"/>
    <x v="0"/>
    <m/>
  </r>
  <r>
    <s v="521081024"/>
    <s v="Independent Sector"/>
    <s v="Diana Aviv"/>
    <x v="1"/>
    <d v="2003-03-06T00:00:00"/>
    <n v="20036"/>
    <x v="0"/>
    <x v="1"/>
    <x v="1"/>
    <x v="0"/>
    <x v="0"/>
    <n v="3.1876674445714438E-2"/>
    <n v="3.1876674445714438E-2"/>
    <n v="3.1819804586800303E-2"/>
    <x v="0"/>
    <x v="1"/>
    <n v="13856928"/>
    <s v="Diana Aviv"/>
    <x v="1"/>
    <x v="0"/>
    <s v="President &amp; CEO"/>
    <n v="454099"/>
    <m/>
    <n v="454099"/>
    <n v="17000"/>
    <n v="471099"/>
    <n v="99500"/>
    <n v="15984"/>
    <n v="586583"/>
    <x v="0"/>
    <m/>
  </r>
  <r>
    <s v="742466103"/>
    <s v="Hispanic Association of Colleges and Universities"/>
    <s v="Antonio R. Flores"/>
    <x v="0"/>
    <d v="1996-02-26T00:00:00"/>
    <n v="78229"/>
    <x v="0"/>
    <x v="13"/>
    <x v="16"/>
    <x v="0"/>
    <x v="0"/>
    <n v="3.0917170802251048E-2"/>
    <n v="3.0917170802251048E-2"/>
    <n v="2.9264877990090456E-2"/>
    <x v="0"/>
    <x v="1"/>
    <n v="11023539"/>
    <s v="Antonio R. Flores"/>
    <x v="0"/>
    <x v="0"/>
    <s v="President &amp; CEO"/>
    <n v="400634"/>
    <m/>
    <n v="400634"/>
    <n v="69879"/>
    <n v="470513"/>
    <n v="30000"/>
    <n v="608"/>
    <n v="501121"/>
    <x v="0"/>
    <m/>
  </r>
  <r>
    <s v="540621493"/>
    <s v="InfoComm International"/>
    <s v="David Labuskes"/>
    <x v="0"/>
    <d v="2013-01-01T00:00:00"/>
    <n v="22030"/>
    <x v="0"/>
    <x v="10"/>
    <x v="8"/>
    <x v="0"/>
    <x v="0"/>
    <n v="3.6725824652373E-2"/>
    <n v="1.3682180600713367E-2"/>
    <n v="0.10799916783689603"/>
    <x v="0"/>
    <x v="1"/>
    <n v="28616206"/>
    <s v="Randy Lemke"/>
    <x v="0"/>
    <x v="1"/>
    <s v="Executive Director"/>
    <n v="333495"/>
    <n v="64949"/>
    <n v="398444"/>
    <n v="70233"/>
    <n v="468677"/>
    <n v="21320"/>
    <n v="13918"/>
    <n v="503915"/>
    <x v="0"/>
    <m/>
  </r>
  <r>
    <s v="131644147"/>
    <s v="Planned Parenthood Federation of America"/>
    <s v="Cecile Richards"/>
    <x v="1"/>
    <d v="2006-01-19T00:00:00"/>
    <n v="10001"/>
    <x v="3"/>
    <x v="9"/>
    <x v="11"/>
    <x v="0"/>
    <x v="1"/>
    <n v="0.14926727317432997"/>
    <n v="0.14926727317432997"/>
    <n v="0.14921373374533914"/>
    <x v="0"/>
    <x v="7"/>
    <n v="159461880"/>
    <s v="Cecile Richards"/>
    <x v="1"/>
    <x v="0"/>
    <s v="President"/>
    <n v="467407"/>
    <m/>
    <n v="467407"/>
    <n v="454"/>
    <n v="467861"/>
    <n v="113995"/>
    <n v="1467"/>
    <n v="583323"/>
    <x v="0"/>
    <s v="$101,600 toward SERP"/>
  </r>
  <r>
    <s v="131760110"/>
    <s v="U.S. Fund for UNICEF"/>
    <s v="Caryl M. Stern"/>
    <x v="1"/>
    <d v="2007-05-01T00:00:00"/>
    <n v="10016"/>
    <x v="3"/>
    <x v="9"/>
    <x v="11"/>
    <x v="0"/>
    <x v="0"/>
    <n v="0.10723641304347827"/>
    <n v="3.4210176991150441E-2"/>
    <n v="2.7720982996741812E-2"/>
    <x v="0"/>
    <x v="7"/>
    <n v="211543386"/>
    <s v="Caryl M. Stern"/>
    <x v="1"/>
    <x v="0"/>
    <s v="Chief Executive Officer"/>
    <n v="407463"/>
    <n v="60000"/>
    <n v="467463"/>
    <m/>
    <n v="467463"/>
    <n v="30894"/>
    <n v="33934"/>
    <n v="532291"/>
    <x v="0"/>
    <m/>
  </r>
  <r>
    <s v="954191698"/>
    <s v="Elizabeth Glaser Pediatric AIDS Foundation"/>
    <s v="Charles (Chip) Lyons"/>
    <x v="0"/>
    <d v="2010-01-04T00:00:00"/>
    <n v="20036"/>
    <x v="3"/>
    <x v="9"/>
    <x v="11"/>
    <x v="0"/>
    <x v="0"/>
    <n v="2.7559143026202677E-2"/>
    <n v="2.872437230723518E-2"/>
    <n v="2.8456466938142331E-2"/>
    <x v="0"/>
    <x v="1"/>
    <n v="121579564"/>
    <s v="Charles (Chip) Lyons"/>
    <x v="0"/>
    <x v="0"/>
    <s v="President and CEO"/>
    <n v="368158"/>
    <n v="75000"/>
    <n v="443158"/>
    <n v="23572"/>
    <n v="466730"/>
    <n v="77500"/>
    <n v="14352"/>
    <n v="558582"/>
    <x v="0"/>
    <m/>
  </r>
  <r>
    <s v="522172219"/>
    <s v="Automotive Aftermarket Industry Association"/>
    <s v="Kathleen Schmatz"/>
    <x v="1"/>
    <d v="2004-01-01T00:00:00"/>
    <n v="20814"/>
    <x v="0"/>
    <x v="6"/>
    <x v="6"/>
    <x v="0"/>
    <x v="0"/>
    <n v="5.6176073837415692E-2"/>
    <n v="3.9531825106209846E-2"/>
    <n v="3.6967668027271409E-2"/>
    <x v="0"/>
    <x v="7"/>
    <n v="15345720"/>
    <s v="Kathleen Schmatz"/>
    <x v="1"/>
    <x v="0"/>
    <s v="President &amp; CEO"/>
    <n v="371906"/>
    <n v="67554"/>
    <n v="439460"/>
    <n v="26714"/>
    <n v="466174"/>
    <n v="24500"/>
    <n v="11755"/>
    <n v="502429"/>
    <x v="0"/>
    <m/>
  </r>
  <r>
    <s v="132660200"/>
    <s v="Association of American Publishers"/>
    <s v="Tom Allen"/>
    <x v="0"/>
    <d v="2009-05-01T00:00:00"/>
    <n v="10003"/>
    <x v="1"/>
    <x v="7"/>
    <x v="7"/>
    <x v="0"/>
    <x v="0"/>
    <n v="4.6927652260442813E-2"/>
    <n v="4.6927652260442813E-2"/>
    <n v="4.6927652260442813E-2"/>
    <x v="0"/>
    <x v="0"/>
    <n v="15579727"/>
    <s v="Tom Allen"/>
    <x v="0"/>
    <x v="0"/>
    <s v="CEO &amp; President"/>
    <n v="462920"/>
    <m/>
    <n v="462920"/>
    <m/>
    <n v="462920"/>
    <m/>
    <m/>
    <n v="462920"/>
    <x v="0"/>
    <m/>
  </r>
  <r>
    <s v="581341679"/>
    <s v="Arthritis Foundation"/>
    <s v="Ann M. Palmer"/>
    <x v="1"/>
    <d v="2013-09-23T00:00:00"/>
    <n v="30309"/>
    <x v="3"/>
    <x v="9"/>
    <x v="11"/>
    <x v="0"/>
    <x v="0"/>
    <n v="3.6758598321339764E-3"/>
    <n v="9.7811593589934801E-3"/>
    <n v="9.5995246116168664E-3"/>
    <x v="0"/>
    <x v="1"/>
    <n v="46196400"/>
    <s v="John H. Klippel"/>
    <x v="0"/>
    <x v="1"/>
    <s v="President &amp; CEO"/>
    <n v="380625"/>
    <n v="73000"/>
    <n v="453625"/>
    <n v="8500"/>
    <n v="462125"/>
    <n v="42000"/>
    <n v="10405"/>
    <n v="514530"/>
    <x v="0"/>
    <m/>
  </r>
  <r>
    <s v="530239502"/>
    <s v="American Podiatric Medical Association"/>
    <s v="Glenn Gastwirth"/>
    <x v="0"/>
    <d v="1998-01-01T00:00:00"/>
    <n v="20814"/>
    <x v="1"/>
    <x v="2"/>
    <x v="2"/>
    <x v="0"/>
    <x v="0"/>
    <n v="1.7398413128303893E-2"/>
    <n v="-1.0781512490887109E-2"/>
    <n v="4.5820296050099393E-2"/>
    <x v="0"/>
    <x v="10"/>
    <n v="13355632"/>
    <s v="Glenn Gastwirth"/>
    <x v="0"/>
    <x v="0"/>
    <s v="Executive Director"/>
    <n v="405710"/>
    <n v="31210"/>
    <n v="436920"/>
    <n v="25000"/>
    <n v="461920"/>
    <n v="68412"/>
    <n v="19565"/>
    <n v="549897"/>
    <x v="0"/>
    <m/>
  </r>
  <r>
    <s v="521273585"/>
    <s v="Global Impact"/>
    <s v="Scott Jackson"/>
    <x v="0"/>
    <d v="2013-05-01T00:00:00"/>
    <n v="22314"/>
    <x v="3"/>
    <x v="9"/>
    <x v="11"/>
    <x v="0"/>
    <x v="1"/>
    <m/>
    <n v="-4.2538188857763733E-2"/>
    <n v="-1.6361006232866029E-2"/>
    <x v="0"/>
    <x v="7"/>
    <n v="101128558"/>
    <s v="Renee Acosta"/>
    <x v="1"/>
    <x v="1"/>
    <s v="President"/>
    <n v="308425"/>
    <n v="139670"/>
    <n v="448095"/>
    <n v="12251"/>
    <n v="460346"/>
    <n v="36751"/>
    <n v="6408"/>
    <n v="503505"/>
    <x v="0"/>
    <m/>
  </r>
  <r>
    <s v="526006937"/>
    <s v="National Association of Secondary School Principals"/>
    <s v="JoAnn Bartoletti"/>
    <x v="1"/>
    <d v="2011-08-01T00:00:00"/>
    <n v="20191"/>
    <x v="1"/>
    <x v="13"/>
    <x v="16"/>
    <x v="0"/>
    <x v="0"/>
    <m/>
    <m/>
    <m/>
    <x v="2"/>
    <x v="7"/>
    <n v="19987988"/>
    <s v="Gerald N. Tirozzi"/>
    <x v="0"/>
    <x v="1"/>
    <s v="Executive Director"/>
    <n v="389749"/>
    <n v="27428"/>
    <n v="417177"/>
    <n v="41882"/>
    <n v="459059"/>
    <m/>
    <n v="1750"/>
    <n v="460809"/>
    <x v="1"/>
    <s v="Seven months’ salary"/>
  </r>
  <r>
    <s v="521329859"/>
    <s v="Software and Information Industry Association"/>
    <s v="Kenneth Wasch"/>
    <x v="0"/>
    <d v="1999-01-01T00:00:00"/>
    <n v="20005"/>
    <x v="0"/>
    <x v="7"/>
    <x v="8"/>
    <x v="0"/>
    <x v="0"/>
    <n v="0"/>
    <n v="6.5005769262022006E-2"/>
    <n v="6.5005769262022006E-2"/>
    <x v="0"/>
    <x v="7"/>
    <n v="10925767"/>
    <s v="Kenneth Wasch"/>
    <x v="0"/>
    <x v="0"/>
    <s v="President"/>
    <n v="395731"/>
    <n v="63000"/>
    <n v="458731"/>
    <m/>
    <n v="458731"/>
    <n v="41499"/>
    <n v="27866"/>
    <n v="528096"/>
    <x v="0"/>
    <m/>
  </r>
  <r>
    <s v="953877992"/>
    <s v="American Society of Cataract and Refractive Surgery"/>
    <s v="David Karcher"/>
    <x v="0"/>
    <d v="1981-01-01T00:00:00"/>
    <n v="22033"/>
    <x v="1"/>
    <x v="2"/>
    <x v="2"/>
    <x v="0"/>
    <x v="1"/>
    <n v="-0.1805973313784045"/>
    <n v="-0.1805973313784045"/>
    <n v="-0.82592229212053159"/>
    <x v="0"/>
    <x v="2"/>
    <n v="15555043"/>
    <s v="David Karcher"/>
    <x v="0"/>
    <x v="0"/>
    <s v="Executive Director"/>
    <n v="456032"/>
    <m/>
    <n v="456032"/>
    <n v="1905"/>
    <n v="457937"/>
    <n v="243549"/>
    <n v="17150"/>
    <n v="718636"/>
    <x v="0"/>
    <s v="$232,000 toward SERP"/>
  </r>
  <r>
    <s v="430590389"/>
    <s v="Wine and Spirits Wholesalers of America"/>
    <s v="Craig Wolf"/>
    <x v="0"/>
    <d v="2006-11-23T00:00:00"/>
    <n v="20005"/>
    <x v="0"/>
    <x v="12"/>
    <x v="15"/>
    <x v="0"/>
    <x v="0"/>
    <n v="0.12106659214151934"/>
    <n v="5.6327324469412077E-2"/>
    <n v="5.6327324469412077E-2"/>
    <x v="0"/>
    <x v="1"/>
    <n v="10106708"/>
    <s v="Craig Wolf"/>
    <x v="0"/>
    <x v="0"/>
    <s v="President and CEO"/>
    <n v="457301"/>
    <m/>
    <n v="457301"/>
    <m/>
    <n v="457301"/>
    <n v="21072"/>
    <n v="28774"/>
    <n v="507147"/>
    <x v="0"/>
    <m/>
  </r>
  <r>
    <s v="530196523"/>
    <s v="Carnegie Institution for Science"/>
    <s v="Richard A. Meserve"/>
    <x v="0"/>
    <d v="2003-04-01T00:00:00"/>
    <n v="20005"/>
    <x v="4"/>
    <x v="14"/>
    <x v="17"/>
    <x v="0"/>
    <x v="1"/>
    <n v="0"/>
    <n v="0"/>
    <n v="0"/>
    <x v="0"/>
    <x v="7"/>
    <n v="121689317"/>
    <s v="Richard Meserve"/>
    <x v="0"/>
    <x v="0"/>
    <s v="President"/>
    <n v="457000"/>
    <m/>
    <n v="457000"/>
    <m/>
    <n v="457000"/>
    <m/>
    <n v="58570"/>
    <n v="515570"/>
    <x v="0"/>
    <m/>
  </r>
  <r>
    <s v="360725240"/>
    <s v="American Federation of Teachers"/>
    <s v="Randi Weingarten"/>
    <x v="1"/>
    <d v="2008-07-01T00:00:00"/>
    <n v="20001"/>
    <x v="2"/>
    <x v="8"/>
    <x v="10"/>
    <x v="0"/>
    <x v="0"/>
    <n v="3.7274065990964031E-3"/>
    <n v="3.7274065990964031E-3"/>
    <n v="-3.6907360701947736E-2"/>
    <x v="0"/>
    <x v="7"/>
    <n v="178303994"/>
    <s v="Randi Weingarten"/>
    <x v="1"/>
    <x v="0"/>
    <s v="President"/>
    <n v="360570"/>
    <m/>
    <n v="360570"/>
    <n v="93846"/>
    <n v="454416"/>
    <n v="88431"/>
    <n v="6775"/>
    <n v="549622"/>
    <x v="0"/>
    <m/>
  </r>
  <r>
    <s v="911433368"/>
    <s v="Citizens United"/>
    <s v="David Bossie"/>
    <x v="0"/>
    <m/>
    <n v="20003"/>
    <x v="3"/>
    <x v="9"/>
    <x v="11"/>
    <x v="0"/>
    <x v="0"/>
    <n v="0.10727272727272727"/>
    <n v="0.10727272727272727"/>
    <n v="0.10727272727272727"/>
    <x v="0"/>
    <x v="1"/>
    <n v="11633688"/>
    <s v="David Bossie"/>
    <x v="0"/>
    <x v="0"/>
    <s v="President &amp; CEO"/>
    <n v="453705"/>
    <m/>
    <n v="453705"/>
    <m/>
    <n v="453705"/>
    <n v="37985"/>
    <n v="12605"/>
    <n v="504295"/>
    <x v="0"/>
    <m/>
  </r>
  <r>
    <s v="135591570"/>
    <s v="Toy Industry Association"/>
    <s v="Carter Keithley"/>
    <x v="0"/>
    <d v="2006-05-01T00:00:00"/>
    <n v="10010"/>
    <x v="0"/>
    <x v="6"/>
    <x v="13"/>
    <x v="0"/>
    <x v="0"/>
    <n v="8.6291029697685942E-2"/>
    <n v="7.5142096314862197E-2"/>
    <n v="7.5142096314862197E-2"/>
    <x v="0"/>
    <x v="1"/>
    <n v="17182919"/>
    <s v="Carter Keithley"/>
    <x v="0"/>
    <x v="0"/>
    <s v="President"/>
    <n v="398923"/>
    <n v="54487"/>
    <n v="453410"/>
    <m/>
    <n v="453410"/>
    <n v="43775"/>
    <n v="31615"/>
    <n v="528800"/>
    <x v="0"/>
    <m/>
  </r>
  <r>
    <s v="630946217"/>
    <s v="Federation of State Boards of Physical Therapy"/>
    <s v="William Hatherill"/>
    <x v="0"/>
    <m/>
    <n v="22314"/>
    <x v="1"/>
    <x v="2"/>
    <x v="2"/>
    <x v="0"/>
    <x v="0"/>
    <n v="5.192987348696524E-2"/>
    <n v="4.7571183072625957E-2"/>
    <n v="4.7571183072625957E-2"/>
    <x v="0"/>
    <x v="1"/>
    <n v="13536600"/>
    <s v="William Hatherill"/>
    <x v="0"/>
    <x v="0"/>
    <s v="Chief Executive Officer"/>
    <n v="392292"/>
    <n v="60022"/>
    <n v="452314"/>
    <m/>
    <n v="452314"/>
    <n v="35000"/>
    <n v="5473"/>
    <n v="492787"/>
    <x v="0"/>
    <s v="$17,000 toward a SERP"/>
  </r>
  <r>
    <s v="943060756"/>
    <s v="Child Care Aware of America"/>
    <s v="Lynette M. Fraga"/>
    <x v="1"/>
    <d v="2012-09-20T00:00:00"/>
    <n v="22201"/>
    <x v="1"/>
    <x v="13"/>
    <x v="16"/>
    <x v="0"/>
    <x v="0"/>
    <m/>
    <m/>
    <m/>
    <x v="0"/>
    <x v="6"/>
    <n v="64539260"/>
    <s v="Linda K. Smith"/>
    <x v="1"/>
    <x v="1"/>
    <s v="Executive Director"/>
    <n v="352787"/>
    <n v="99339"/>
    <n v="452126"/>
    <m/>
    <n v="452126"/>
    <n v="29725"/>
    <n v="7200"/>
    <n v="489051"/>
    <x v="1"/>
    <s v="10.5 months’ salary"/>
  </r>
  <r>
    <s v="360724690"/>
    <s v="American Dental Association"/>
    <s v="Kathleen T. O'Loughlin"/>
    <x v="1"/>
    <d v="2009-06-01T00:00:00"/>
    <n v="60611"/>
    <x v="1"/>
    <x v="2"/>
    <x v="2"/>
    <x v="0"/>
    <x v="0"/>
    <n v="-2.24961143075287E-4"/>
    <n v="-3.3179073385544391E-2"/>
    <n v="-2.9171501009840575E-2"/>
    <x v="0"/>
    <x v="1"/>
    <n v="112569752"/>
    <s v="Kathleen T. O'Loughlin"/>
    <x v="1"/>
    <x v="0"/>
    <s v="Executive Director"/>
    <n v="439977"/>
    <m/>
    <n v="439977"/>
    <n v="11866"/>
    <n v="451843"/>
    <n v="93310"/>
    <n v="25066"/>
    <n v="570219"/>
    <x v="0"/>
    <s v="$76,021 toward a SERP"/>
  </r>
  <r>
    <s v="521744337"/>
    <s v="Institute for Justice"/>
    <s v="William H. Mellor"/>
    <x v="0"/>
    <d v="1991-01-01T00:00:00"/>
    <n v="22203"/>
    <x v="3"/>
    <x v="9"/>
    <x v="11"/>
    <x v="0"/>
    <x v="0"/>
    <n v="3.4660425374232327E-2"/>
    <n v="3.5029619026139311E-2"/>
    <n v="3.5029619026139311E-2"/>
    <x v="0"/>
    <x v="7"/>
    <n v="19781236"/>
    <s v="William H. Mellor"/>
    <x v="0"/>
    <x v="0"/>
    <s v="President &amp; General Counsel"/>
    <n v="379739"/>
    <n v="70000"/>
    <n v="449739"/>
    <m/>
    <n v="449739"/>
    <n v="49000"/>
    <n v="15392"/>
    <n v="514131"/>
    <x v="0"/>
    <m/>
  </r>
  <r>
    <s v="941535436"/>
    <s v="American Society of Plastic Surgeons"/>
    <s v="Michael D. Costelloe"/>
    <x v="0"/>
    <d v="2010-08-02T00:00:00"/>
    <n v="60005"/>
    <x v="1"/>
    <x v="2"/>
    <x v="2"/>
    <x v="0"/>
    <x v="0"/>
    <m/>
    <m/>
    <m/>
    <x v="0"/>
    <x v="7"/>
    <n v="20303535"/>
    <s v="Michael D. Costelloe"/>
    <x v="0"/>
    <x v="0"/>
    <s v="Executive Vice President"/>
    <n v="350000"/>
    <n v="93042"/>
    <n v="443042"/>
    <m/>
    <n v="443042"/>
    <n v="22050"/>
    <n v="19360"/>
    <n v="484452"/>
    <x v="0"/>
    <m/>
  </r>
  <r>
    <s v="362369301"/>
    <s v="National Marine Manufacturers Association"/>
    <s v="Thomas Dammrich"/>
    <x v="0"/>
    <d v="1999-08-12T00:00:00"/>
    <n v="60601"/>
    <x v="0"/>
    <x v="6"/>
    <x v="13"/>
    <x v="0"/>
    <x v="0"/>
    <n v="4.3367582575811088E-2"/>
    <n v="5.1369074165739576E-2"/>
    <n v="5.5902919620329207E-2"/>
    <x v="0"/>
    <x v="6"/>
    <n v="41040251"/>
    <s v="Thomas Dammrich"/>
    <x v="0"/>
    <x v="0"/>
    <s v="President"/>
    <n v="384049"/>
    <n v="45000"/>
    <n v="429049"/>
    <n v="10365"/>
    <n v="439414"/>
    <n v="253764"/>
    <n v="15325"/>
    <n v="708503"/>
    <x v="0"/>
    <m/>
  </r>
  <r>
    <s v="530196577"/>
    <s v="Brookings Institution"/>
    <s v="Strobe Talbott"/>
    <x v="0"/>
    <d v="2002-02-07T00:00:00"/>
    <n v="20036"/>
    <x v="4"/>
    <x v="14"/>
    <x v="17"/>
    <x v="0"/>
    <x v="0"/>
    <n v="7.7083706800905047E-3"/>
    <n v="5.7853962470748407E-2"/>
    <n v="6.3328795197651153E-2"/>
    <x v="0"/>
    <x v="7"/>
    <n v="130784440"/>
    <s v="Strobe Talbott"/>
    <x v="0"/>
    <x v="0"/>
    <s v="President"/>
    <n v="415980"/>
    <n v="20700"/>
    <n v="436680"/>
    <n v="2260"/>
    <n v="438940"/>
    <n v="29400"/>
    <n v="12457"/>
    <n v="480797"/>
    <x v="0"/>
    <m/>
  </r>
  <r>
    <s v="521221301"/>
    <s v="Council for Opportunity in Education"/>
    <s v="Maureen Hoyler"/>
    <x v="1"/>
    <d v="2013-10-01T00:00:00"/>
    <n v="20005"/>
    <x v="3"/>
    <x v="9"/>
    <x v="11"/>
    <x v="0"/>
    <x v="1"/>
    <n v="-0.20541022646150045"/>
    <n v="-0.20541022646150045"/>
    <n v="-0.20541022646150045"/>
    <x v="0"/>
    <x v="7"/>
    <n v="12187724"/>
    <s v="Arnold L. Mitchem"/>
    <x v="0"/>
    <x v="1"/>
    <s v="President"/>
    <n v="437432"/>
    <m/>
    <n v="437432"/>
    <m/>
    <n v="437432"/>
    <n v="53109"/>
    <n v="43450"/>
    <n v="533991"/>
    <x v="0"/>
    <s v="$35,255 toward SERP"/>
  </r>
  <r>
    <s v="521349353"/>
    <s v="FreedomWorks"/>
    <s v="Matt Kibbe"/>
    <x v="0"/>
    <d v="2004-06-01T00:00:00"/>
    <n v="20004"/>
    <x v="3"/>
    <x v="9"/>
    <x v="11"/>
    <x v="0"/>
    <x v="1"/>
    <n v="0.21456895779191684"/>
    <n v="0.58545622284387833"/>
    <n v="0.56160744652286765"/>
    <x v="0"/>
    <x v="1"/>
    <n v="15060009"/>
    <s v="Matt Kibbe"/>
    <x v="0"/>
    <x v="0"/>
    <s v="President &amp; CEO"/>
    <n v="325281"/>
    <n v="100915"/>
    <n v="426196"/>
    <n v="10000"/>
    <n v="436196"/>
    <n v="13323"/>
    <n v="16378"/>
    <n v="465897"/>
    <x v="0"/>
    <m/>
  </r>
  <r>
    <s v="116107128"/>
    <s v="Environmental Defense Fund"/>
    <s v="Frederic D. Krupp_x000d_"/>
    <x v="0"/>
    <d v="1984-01-01T00:00:00"/>
    <n v="10010"/>
    <x v="3"/>
    <x v="9"/>
    <x v="11"/>
    <x v="0"/>
    <x v="0"/>
    <n v="1.8693504519638429E-2"/>
    <n v="1.7552672099748375E-2"/>
    <n v="1.7552672099748375E-2"/>
    <x v="0"/>
    <x v="6"/>
    <n v="111915138"/>
    <s v="Frederic D. Krupp"/>
    <x v="0"/>
    <x v="0"/>
    <s v="President"/>
    <n v="407510"/>
    <n v="26000"/>
    <n v="433510"/>
    <m/>
    <n v="433510"/>
    <n v="35904"/>
    <n v="17670"/>
    <n v="487084"/>
    <x v="0"/>
    <m/>
  </r>
  <r>
    <s v="311205596"/>
    <s v="Institute of Scrap Recycling Industries"/>
    <s v="Robin K. Wiener"/>
    <x v="1"/>
    <d v="1997-06-02T00:00:00"/>
    <n v="20036"/>
    <x v="0"/>
    <x v="6"/>
    <x v="22"/>
    <x v="0"/>
    <x v="0"/>
    <n v="0.12014720781929793"/>
    <n v="2.9409732233705146E-2"/>
    <n v="2.9409732233705146E-2"/>
    <x v="0"/>
    <x v="1"/>
    <n v="17252450"/>
    <s v="Robin K. Wiener"/>
    <x v="1"/>
    <x v="0"/>
    <s v="President"/>
    <n v="375899"/>
    <n v="56100"/>
    <n v="431999"/>
    <m/>
    <n v="431999"/>
    <n v="60200"/>
    <n v="40620"/>
    <n v="532819"/>
    <x v="0"/>
    <m/>
  </r>
  <r>
    <s v="131635293"/>
    <s v="American Society of Civil Engineers"/>
    <s v="Patrick J. Natale"/>
    <x v="0"/>
    <d v="2002-11-01T00:00:00"/>
    <n v="20191"/>
    <x v="1"/>
    <x v="11"/>
    <x v="9"/>
    <x v="0"/>
    <x v="1"/>
    <n v="0.31956545277366732"/>
    <n v="0.21327720403404102"/>
    <n v="0.15789233503164879"/>
    <x v="0"/>
    <x v="6"/>
    <n v="50778075"/>
    <s v="Patrick J. Natale"/>
    <x v="0"/>
    <x v="0"/>
    <s v="Executive Director &amp; Secretary"/>
    <n v="365612"/>
    <n v="35000"/>
    <n v="400612"/>
    <n v="30733"/>
    <n v="431345"/>
    <n v="33497"/>
    <n v="18039"/>
    <n v="482881"/>
    <x v="0"/>
    <m/>
  </r>
  <r>
    <s v="521388917"/>
    <s v="Conservation Fund"/>
    <s v="Lawrence A. Selzer"/>
    <x v="0"/>
    <d v="2001-12-01T00:00:00"/>
    <n v="22209"/>
    <x v="3"/>
    <x v="9"/>
    <x v="11"/>
    <x v="0"/>
    <x v="0"/>
    <n v="5.8028240774437731E-2"/>
    <n v="5.0759619480335088E-3"/>
    <n v="3.8287245110520964E-3"/>
    <x v="0"/>
    <x v="1"/>
    <n v="179382974"/>
    <s v="Lawrence A. Selzer"/>
    <x v="0"/>
    <x v="0"/>
    <s v="President &amp; CEO"/>
    <n v="290725"/>
    <n v="134000"/>
    <n v="424725"/>
    <n v="6567"/>
    <n v="431292"/>
    <n v="54410"/>
    <n v="24049"/>
    <n v="509751"/>
    <x v="0"/>
    <s v="$25,000 toward SERP"/>
  </r>
  <r>
    <s v="060860132"/>
    <s v="National Shooting Sports Foundation"/>
    <s v="Steve Sanetti"/>
    <x v="0"/>
    <d v="2008-05-01T00:00:00"/>
    <n v="6470"/>
    <x v="0"/>
    <x v="6"/>
    <x v="13"/>
    <x v="0"/>
    <x v="0"/>
    <n v="3.4643459717860994E-2"/>
    <n v="2.2186435517326686E-2"/>
    <n v="2.2186435517326686E-2"/>
    <x v="0"/>
    <x v="0"/>
    <n v="28289901"/>
    <s v="Steve Sanetti"/>
    <x v="0"/>
    <x v="0"/>
    <s v="President &amp; CEO"/>
    <n v="353219"/>
    <n v="76500"/>
    <n v="429719"/>
    <m/>
    <n v="429719"/>
    <m/>
    <n v="6169"/>
    <n v="435888"/>
    <x v="0"/>
    <m/>
  </r>
  <r>
    <s v="362136957"/>
    <s v="Institute of Food Technologists"/>
    <s v="Vacant 3/3/2014"/>
    <x v="2"/>
    <m/>
    <n v="60607"/>
    <x v="1"/>
    <x v="12"/>
    <x v="15"/>
    <x v="0"/>
    <x v="0"/>
    <n v="9.8016160437968559E-3"/>
    <n v="9.8016160437968559E-3"/>
    <n v="9.8016160437968559E-3"/>
    <x v="0"/>
    <x v="2"/>
    <n v="18115051"/>
    <s v="Barbara Byrd Keenan"/>
    <x v="1"/>
    <x v="1"/>
    <s v="CEO &amp; Secretary"/>
    <n v="429404"/>
    <m/>
    <n v="429404"/>
    <m/>
    <n v="429404"/>
    <n v="33758"/>
    <m/>
    <n v="463162"/>
    <x v="0"/>
    <m/>
  </r>
  <r>
    <s v="136213525"/>
    <s v="LeadingAge"/>
    <s v="William L. Minnix Jr."/>
    <x v="0"/>
    <d v="2001-01-01T00:00:00"/>
    <n v="20008"/>
    <x v="0"/>
    <x v="2"/>
    <x v="2"/>
    <x v="0"/>
    <x v="0"/>
    <n v="-2.1965383798457243E-2"/>
    <n v="-8.9558273300943764E-2"/>
    <n v="-8.4671529724747494E-2"/>
    <x v="0"/>
    <x v="6"/>
    <n v="19533926"/>
    <s v="William L. Minnix Jr."/>
    <x v="0"/>
    <x v="0"/>
    <s v="President &amp; Chief Executive Officer"/>
    <n v="377582"/>
    <n v="30000"/>
    <n v="407582"/>
    <n v="20432"/>
    <n v="428014"/>
    <n v="17150"/>
    <n v="19709"/>
    <n v="464873"/>
    <x v="0"/>
    <m/>
  </r>
  <r>
    <s v="362405828"/>
    <s v="American Association of Oral and Maxillofacial Surgeons"/>
    <s v="Robert C. Rinaldi"/>
    <x v="0"/>
    <d v="1997-09-25T00:00:00"/>
    <n v="60018"/>
    <x v="1"/>
    <x v="2"/>
    <x v="2"/>
    <x v="0"/>
    <x v="0"/>
    <n v="0"/>
    <n v="-3.6119258108487817E-2"/>
    <n v="-4.7950519950769668E-2"/>
    <x v="0"/>
    <x v="1"/>
    <n v="16094212"/>
    <s v="Robert Rinaldi"/>
    <x v="0"/>
    <x v="0"/>
    <s v="Executive Director"/>
    <n v="335000"/>
    <n v="80075"/>
    <n v="415075"/>
    <n v="11923"/>
    <n v="426998"/>
    <n v="50377"/>
    <n v="45299"/>
    <n v="522674"/>
    <x v="0"/>
    <m/>
  </r>
  <r>
    <s v="366142798"/>
    <s v="American Academy of Actuaries"/>
    <s v="Mary Downs"/>
    <x v="1"/>
    <d v="2009-08-11T00:00:00"/>
    <n v="20036"/>
    <x v="1"/>
    <x v="5"/>
    <x v="5"/>
    <x v="0"/>
    <x v="0"/>
    <n v="3.0007368145841751E-2"/>
    <n v="0.11819153842928425"/>
    <n v="0.11819153842928425"/>
    <x v="0"/>
    <x v="1"/>
    <n v="11104310"/>
    <s v="Mary Downs"/>
    <x v="1"/>
    <x v="0"/>
    <s v="Executive Director "/>
    <n v="346684"/>
    <n v="80000"/>
    <n v="426684"/>
    <m/>
    <n v="426684"/>
    <n v="45921"/>
    <n v="2688"/>
    <n v="475293"/>
    <x v="0"/>
    <m/>
  </r>
  <r>
    <s v="381776441"/>
    <s v="Recreation Vehicle Industry Association"/>
    <s v="Richard A. Coon"/>
    <x v="0"/>
    <d v="2005-03-17T00:00:00"/>
    <n v="20191"/>
    <x v="0"/>
    <x v="6"/>
    <x v="6"/>
    <x v="0"/>
    <x v="0"/>
    <n v="5.2868165045286818E-2"/>
    <n v="6.2118830556428799E-2"/>
    <n v="3.6826409935833505E-2"/>
    <x v="0"/>
    <x v="6"/>
    <n v="12918731"/>
    <s v="Richard Coon"/>
    <x v="0"/>
    <x v="0"/>
    <s v="President"/>
    <n v="392325"/>
    <n v="30000"/>
    <n v="422325"/>
    <n v="3933"/>
    <n v="426258"/>
    <n v="17195"/>
    <n v="24236"/>
    <n v="467689"/>
    <x v="0"/>
    <m/>
  </r>
  <r>
    <s v="536001972"/>
    <s v="Sheet Metal Workers' International Association"/>
    <s v="Joseph J. Nigro"/>
    <x v="0"/>
    <d v="2011-07-01T00:00:00"/>
    <n v="20006"/>
    <x v="2"/>
    <x v="8"/>
    <x v="10"/>
    <x v="0"/>
    <x v="0"/>
    <m/>
    <m/>
    <m/>
    <x v="3"/>
    <x v="12"/>
    <n v="50081439"/>
    <s v="Joseph Nigro"/>
    <x v="0"/>
    <x v="2"/>
    <s v="President"/>
    <m/>
    <m/>
    <m/>
    <m/>
    <n v="425133"/>
    <n v="30071"/>
    <n v="22776"/>
    <n v="477980"/>
    <x v="0"/>
    <m/>
  </r>
  <r>
    <s v="941191246"/>
    <s v="Asia Foundation"/>
    <s v="David Arnold"/>
    <x v="0"/>
    <d v="2011-01-01T00:00:00"/>
    <n v="20036"/>
    <x v="3"/>
    <x v="9"/>
    <x v="11"/>
    <x v="0"/>
    <x v="0"/>
    <m/>
    <m/>
    <m/>
    <x v="0"/>
    <x v="6"/>
    <n v="149080344"/>
    <s v="David Arnold"/>
    <x v="0"/>
    <x v="0"/>
    <s v="President &amp; Chief Executive Officer"/>
    <n v="339152"/>
    <n v="15000"/>
    <n v="354152"/>
    <n v="70536"/>
    <n v="424688"/>
    <n v="20865"/>
    <n v="23641"/>
    <n v="469194"/>
    <x v="0"/>
    <m/>
  </r>
  <r>
    <s v="133240109"/>
    <s v="FINCA International"/>
    <s v="Rupert Scofield"/>
    <x v="0"/>
    <d v="1994-01-01T00:00:00"/>
    <n v="20005"/>
    <x v="3"/>
    <x v="9"/>
    <x v="11"/>
    <x v="0"/>
    <x v="0"/>
    <n v="8.3560170570006462E-2"/>
    <n v="-5.888283614737698E-2"/>
    <n v="-5.7124012604902054E-2"/>
    <x v="0"/>
    <x v="1"/>
    <n v="43260083"/>
    <s v="Rupert W. Scofield"/>
    <x v="0"/>
    <x v="0"/>
    <s v="President &amp; CEO"/>
    <n v="373786"/>
    <n v="50000"/>
    <n v="423786"/>
    <n v="792"/>
    <n v="424578"/>
    <n v="93256"/>
    <n v="9783"/>
    <n v="527617"/>
    <x v="0"/>
    <s v="$73,249 toward SERP"/>
  </r>
  <r>
    <s v="521384139"/>
    <s v="National Fish And Wildlife Foundation"/>
    <s v="Jeff Trandahl"/>
    <x v="0"/>
    <d v="2005-11-18T00:00:00"/>
    <n v="20036"/>
    <x v="3"/>
    <x v="9"/>
    <x v="11"/>
    <x v="0"/>
    <x v="1"/>
    <n v="0.10256585582659533"/>
    <n v="5.7580808147088547E-2"/>
    <n v="9.7282519204280216E-2"/>
    <x v="0"/>
    <x v="6"/>
    <n v="100354142"/>
    <s v="Jeffrey Trandahl"/>
    <x v="0"/>
    <x v="0"/>
    <s v="Executive Director"/>
    <n v="322495"/>
    <n v="80438"/>
    <n v="402933"/>
    <n v="16884"/>
    <n v="419817"/>
    <n v="24500"/>
    <n v="8327"/>
    <n v="452644"/>
    <x v="0"/>
    <m/>
  </r>
  <r>
    <s v="350723065"/>
    <s v="United Brotherhood of Carpenters and Joiners of America"/>
    <s v="Douglas J. McCarron"/>
    <x v="0"/>
    <d v="1995-01-01T00:00:00"/>
    <n v="20001"/>
    <x v="2"/>
    <x v="8"/>
    <x v="10"/>
    <x v="0"/>
    <x v="0"/>
    <n v="-3.8104399189864607E-2"/>
    <n v="-3.8104399189864607E-2"/>
    <n v="1.2219703304830359E-2"/>
    <x v="0"/>
    <x v="1"/>
    <n v="99163503"/>
    <s v="Douglas J. McCarron"/>
    <x v="0"/>
    <x v="0"/>
    <s v="General President &amp; Chair"/>
    <n v="397992"/>
    <m/>
    <n v="397992"/>
    <n v="20822"/>
    <n v="418814"/>
    <n v="100578"/>
    <n v="9100"/>
    <n v="528492"/>
    <x v="0"/>
    <m/>
  </r>
  <r>
    <s v="132875808"/>
    <s v="Human Rights Watch"/>
    <s v="Kenneth Roth"/>
    <x v="0"/>
    <d v="1993-01-01T00:00:00"/>
    <n v="10118"/>
    <x v="3"/>
    <x v="9"/>
    <x v="11"/>
    <x v="0"/>
    <x v="0"/>
    <n v="4.6399006386700165E-2"/>
    <n v="4.0614200008976614E-2"/>
    <n v="4.0614200008976614E-2"/>
    <x v="0"/>
    <x v="7"/>
    <n v="73210162"/>
    <s v="Kenneth Roth"/>
    <x v="0"/>
    <x v="0"/>
    <s v="Executive Director"/>
    <n v="367330"/>
    <n v="50000"/>
    <n v="417330"/>
    <m/>
    <n v="417330"/>
    <n v="37000"/>
    <n v="23040"/>
    <n v="477370"/>
    <x v="0"/>
    <m/>
  </r>
  <r>
    <s v="362406080"/>
    <s v="American Society for Clinical Pathology"/>
    <s v="E. Blair Holladay"/>
    <x v="0"/>
    <d v="2010-07-01T00:00:00"/>
    <n v="60606"/>
    <x v="1"/>
    <x v="2"/>
    <x v="2"/>
    <x v="0"/>
    <x v="0"/>
    <m/>
    <m/>
    <m/>
    <x v="0"/>
    <x v="7"/>
    <n v="28929775"/>
    <s v="E. Blair Holladay"/>
    <x v="0"/>
    <x v="0"/>
    <s v="Executive Vice President"/>
    <n v="331500"/>
    <n v="36930"/>
    <n v="368430"/>
    <n v="48788"/>
    <n v="417218"/>
    <n v="17150"/>
    <n v="11672"/>
    <n v="446040"/>
    <x v="0"/>
    <m/>
  </r>
  <r>
    <s v="363032798"/>
    <s v="Telecommunications Industry Association"/>
    <s v="Grant Seiffert"/>
    <x v="0"/>
    <d v="2006-09-14T00:00:00"/>
    <n v="22201"/>
    <x v="0"/>
    <x v="3"/>
    <x v="8"/>
    <x v="0"/>
    <x v="1"/>
    <n v="-0.18936088295687886"/>
    <n v="-0.18936088295687886"/>
    <n v="-0.18936088295687886"/>
    <x v="0"/>
    <x v="1"/>
    <n v="10122857"/>
    <s v="Grant Seiffert"/>
    <x v="0"/>
    <x v="0"/>
    <s v="President"/>
    <n v="416889"/>
    <m/>
    <n v="416889"/>
    <m/>
    <n v="416889"/>
    <m/>
    <m/>
    <n v="416889"/>
    <x v="0"/>
    <m/>
  </r>
  <r>
    <s v="541860956"/>
    <s v="American Registry for Internet Numbers"/>
    <s v="John Curran"/>
    <x v="0"/>
    <d v="2009-07-01T00:00:00"/>
    <n v="20151"/>
    <x v="0"/>
    <x v="1"/>
    <x v="8"/>
    <x v="0"/>
    <x v="0"/>
    <n v="-3.9175634889180204E-3"/>
    <n v="1.2463332079729222E-2"/>
    <n v="4.3301291679182938E-2"/>
    <x v="0"/>
    <x v="1"/>
    <n v="15462377"/>
    <s v="John Curran"/>
    <x v="0"/>
    <x v="0"/>
    <s v="CEO &amp; President"/>
    <n v="326725"/>
    <n v="77096"/>
    <n v="403821"/>
    <n v="12957"/>
    <n v="416778"/>
    <n v="33000"/>
    <n v="29274"/>
    <n v="479052"/>
    <x v="0"/>
    <m/>
  </r>
  <r>
    <s v="042104741"/>
    <s v="National Association of Independent Schools"/>
    <s v="John Chubb"/>
    <x v="0"/>
    <d v="2013-07-01T00:00:00"/>
    <n v="20036"/>
    <x v="0"/>
    <x v="13"/>
    <x v="16"/>
    <x v="0"/>
    <x v="0"/>
    <n v="2.3672610699258665E-2"/>
    <n v="2.5937277775162356E-2"/>
    <n v="2.5988797931925895E-2"/>
    <x v="0"/>
    <x v="7"/>
    <n v="21249873"/>
    <s v="Patrick F. Bassett"/>
    <x v="0"/>
    <x v="1"/>
    <s v="President"/>
    <n v="408732"/>
    <n v="5325"/>
    <n v="414057"/>
    <n v="2674"/>
    <n v="416731"/>
    <n v="75000"/>
    <n v="9384"/>
    <n v="501115"/>
    <x v="0"/>
    <m/>
  </r>
  <r>
    <s v="530204654"/>
    <s v="American Association of State Highway and Transportation Officials"/>
    <s v="Bud Wright"/>
    <x v="0"/>
    <d v="2012-02-01T00:00:00"/>
    <n v="20001"/>
    <x v="1"/>
    <x v="13"/>
    <x v="21"/>
    <x v="0"/>
    <x v="1"/>
    <n v="0.2019394949188951"/>
    <n v="0.1722850731890698"/>
    <n v="0.21799763227606256"/>
    <x v="0"/>
    <x v="7"/>
    <n v="63080361"/>
    <s v="John Horsley"/>
    <x v="0"/>
    <x v="1"/>
    <s v="Executive Director"/>
    <n v="349149"/>
    <n v="50000"/>
    <n v="399149"/>
    <n v="16500"/>
    <n v="415649"/>
    <m/>
    <n v="11532"/>
    <n v="427181"/>
    <x v="0"/>
    <m/>
  </r>
  <r>
    <s v="430337330"/>
    <s v="International Association of Bridge, Structural, Ornamental and Reinforcing Iron Workers"/>
    <s v="Walter Wise"/>
    <x v="0"/>
    <d v="2011-02-01T00:00:00"/>
    <n v="20006"/>
    <x v="2"/>
    <x v="8"/>
    <x v="10"/>
    <x v="0"/>
    <x v="0"/>
    <m/>
    <m/>
    <m/>
    <x v="2"/>
    <x v="7"/>
    <n v="48027429"/>
    <s v="Walter Wise"/>
    <x v="0"/>
    <x v="0"/>
    <s v="General President"/>
    <n v="336875"/>
    <m/>
    <n v="336875"/>
    <n v="77135"/>
    <n v="414010"/>
    <n v="94747"/>
    <n v="22342"/>
    <n v="531099"/>
    <x v="1"/>
    <s v="11 months' salary"/>
  </r>
  <r>
    <s v="520955532"/>
    <s v="American Geophysical Union"/>
    <s v="Christine McEntee"/>
    <x v="1"/>
    <d v="2010-08-31T00:00:00"/>
    <n v="20009"/>
    <x v="1"/>
    <x v="13"/>
    <x v="16"/>
    <x v="0"/>
    <x v="0"/>
    <n v="1.1311121230029937E-3"/>
    <n v="-8.7294752554828339E-2"/>
    <n v="-8.7294752554828339E-2"/>
    <x v="0"/>
    <x v="1"/>
    <n v="49976052"/>
    <s v="Christine McEntee"/>
    <x v="1"/>
    <x v="0"/>
    <s v="Executive Director"/>
    <n v="413335"/>
    <m/>
    <n v="413335"/>
    <m/>
    <n v="413335"/>
    <n v="30474"/>
    <n v="4198"/>
    <n v="448007"/>
    <x v="0"/>
    <m/>
  </r>
  <r>
    <s v="237124261"/>
    <s v="American Kidney Fund"/>
    <s v="LaVarne A. Burton"/>
    <x v="1"/>
    <d v="2005-10-13T00:00:00"/>
    <n v="20852"/>
    <x v="3"/>
    <x v="9"/>
    <x v="11"/>
    <x v="0"/>
    <x v="0"/>
    <n v="2.004836899536859E-2"/>
    <n v="-6.0000182406026698E-2"/>
    <n v="-6.0000182406026698E-2"/>
    <x v="0"/>
    <x v="1"/>
    <n v="186648599"/>
    <s v="LaVarne A. Burton"/>
    <x v="1"/>
    <x v="0"/>
    <s v="President &amp; CEO"/>
    <n v="387192"/>
    <n v="25075"/>
    <n v="412267"/>
    <m/>
    <n v="412267"/>
    <n v="17500"/>
    <n v="6975"/>
    <n v="436742"/>
    <x v="0"/>
    <m/>
  </r>
  <r>
    <s v="135661935"/>
    <s v="National Multiple Sclerosis Society"/>
    <s v="Cyndi Zagieboylo"/>
    <x v="2"/>
    <d v="2011-10-01T00:00:00"/>
    <n v="10017"/>
    <x v="3"/>
    <x v="9"/>
    <x v="11"/>
    <x v="0"/>
    <x v="0"/>
    <m/>
    <m/>
    <m/>
    <x v="1"/>
    <x v="6"/>
    <n v="99506786"/>
    <s v="Joyce Nelson"/>
    <x v="1"/>
    <x v="1"/>
    <m/>
    <n v="411883"/>
    <m/>
    <n v="411883"/>
    <m/>
    <n v="411883"/>
    <n v="7350"/>
    <n v="13800"/>
    <n v="433033"/>
    <x v="1"/>
    <s v="Nine months’ salary"/>
  </r>
  <r>
    <s v="520954597"/>
    <s v="National Institute for Automotive Service Excellence"/>
    <s v="Timothy Zilke"/>
    <x v="0"/>
    <d v="2008-01-01T00:00:00"/>
    <n v="20175"/>
    <x v="0"/>
    <x v="10"/>
    <x v="12"/>
    <x v="0"/>
    <x v="0"/>
    <n v="4.4324623832685588E-2"/>
    <n v="4.4324623832685588E-2"/>
    <n v="4.7692452489424428E-2"/>
    <x v="0"/>
    <x v="1"/>
    <n v="16497023"/>
    <s v="Timothy A. Zilke"/>
    <x v="0"/>
    <x v="0"/>
    <s v="President &amp; CEO"/>
    <n v="399568"/>
    <m/>
    <n v="399568"/>
    <n v="12304"/>
    <n v="411872"/>
    <n v="68574"/>
    <n v="26737"/>
    <n v="507183"/>
    <x v="0"/>
    <m/>
  </r>
  <r>
    <s v="530261213"/>
    <s v="Helicopter Association International"/>
    <s v="Matt Zuccaro"/>
    <x v="0"/>
    <d v="2005-11-01T00:00:00"/>
    <n v="22314"/>
    <x v="0"/>
    <x v="6"/>
    <x v="6"/>
    <x v="0"/>
    <x v="0"/>
    <n v="1.6333790141841515E-2"/>
    <n v="1.6333790141841515E-2"/>
    <n v="1.6333790141841515E-2"/>
    <x v="0"/>
    <x v="7"/>
    <n v="10499471"/>
    <s v="Matt Zuccaro"/>
    <x v="0"/>
    <x v="0"/>
    <s v="President"/>
    <n v="410857"/>
    <m/>
    <n v="410857"/>
    <m/>
    <n v="410857"/>
    <n v="36565"/>
    <n v="13460"/>
    <n v="460882"/>
    <x v="0"/>
    <m/>
  </r>
  <r>
    <s v="311796607"/>
    <s v="Association of Equipment Manufacturers"/>
    <s v="Dennis J. Slater"/>
    <x v="0"/>
    <d v="2003-01-01T00:00:00"/>
    <n v="53214"/>
    <x v="0"/>
    <x v="6"/>
    <x v="13"/>
    <x v="0"/>
    <x v="0"/>
    <n v="2.425987892411045E-2"/>
    <n v="9.9675234195802695E-2"/>
    <n v="9.9675234195802695E-2"/>
    <x v="0"/>
    <x v="1"/>
    <n v="19068100"/>
    <s v="Dennis J. Slater"/>
    <x v="0"/>
    <x v="0"/>
    <s v="President &amp; Secretary"/>
    <n v="320790"/>
    <n v="89600"/>
    <n v="410390"/>
    <m/>
    <n v="410390"/>
    <n v="13830"/>
    <n v="14227"/>
    <n v="438447"/>
    <x v="0"/>
    <m/>
  </r>
  <r>
    <s v="363673599"/>
    <s v="Feeding America"/>
    <s v="Vicki B. Escarra"/>
    <x v="1"/>
    <d v="2006-03-01T00:00:00"/>
    <n v="60601"/>
    <x v="3"/>
    <x v="9"/>
    <x v="11"/>
    <x v="0"/>
    <x v="0"/>
    <n v="8.5655794661278775E-2"/>
    <n v="-0.21954977646364918"/>
    <n v="-0.21962324349492035"/>
    <x v="0"/>
    <x v="7"/>
    <n v="1554156485"/>
    <s v="Vicki B. Escarra"/>
    <x v="1"/>
    <x v="0"/>
    <s v="President and CEO"/>
    <n v="406222"/>
    <m/>
    <n v="406222"/>
    <n v="2736"/>
    <n v="408958"/>
    <n v="19370"/>
    <n v="2680"/>
    <n v="431008"/>
    <x v="0"/>
    <m/>
  </r>
  <r>
    <s v="364192410"/>
    <s v="Propane Education &amp; Research Council"/>
    <s v="Roy W. Willis"/>
    <x v="0"/>
    <d v="1998-04-23T00:00:00"/>
    <n v="20036"/>
    <x v="0"/>
    <x v="3"/>
    <x v="3"/>
    <x v="0"/>
    <x v="0"/>
    <n v="2.4916276378079749E-2"/>
    <n v="1.4242449472347688E-2"/>
    <n v="1.9223369861233953E-2"/>
    <x v="0"/>
    <x v="1"/>
    <n v="24531402"/>
    <s v="Roy Willis"/>
    <x v="0"/>
    <x v="0"/>
    <s v="President &amp; Chief Executive Officer"/>
    <n v="324098"/>
    <n v="65720"/>
    <n v="389818"/>
    <n v="18118"/>
    <n v="407936"/>
    <n v="19580"/>
    <n v="17860"/>
    <n v="445376"/>
    <x v="0"/>
    <m/>
  </r>
  <r>
    <s v="135643515"/>
    <s v="National Association of Social Workers"/>
    <s v="Angelo McClain"/>
    <x v="0"/>
    <d v="2013-05-01T00:00:00"/>
    <n v="20002"/>
    <x v="1"/>
    <x v="13"/>
    <x v="21"/>
    <x v="0"/>
    <x v="0"/>
    <n v="0.21623083801940624"/>
    <n v="0.21623083801940624"/>
    <n v="0.17602800458655976"/>
    <x v="0"/>
    <x v="7"/>
    <n v="17362577"/>
    <s v="Elizabeth J. Clark"/>
    <x v="1"/>
    <x v="1"/>
    <s v="Chief Executive Officer"/>
    <n v="382175"/>
    <m/>
    <n v="382175"/>
    <n v="25000"/>
    <n v="407175"/>
    <n v="23275"/>
    <n v="9703"/>
    <n v="440153"/>
    <x v="0"/>
    <m/>
  </r>
  <r>
    <s v="530172821"/>
    <s v="Military Officers Association of America"/>
    <s v="Norbert R. Ryan Jr."/>
    <x v="0"/>
    <d v="2002-09-01T00:00:00"/>
    <n v="22314"/>
    <x v="1"/>
    <x v="13"/>
    <x v="21"/>
    <x v="0"/>
    <x v="0"/>
    <n v="3.5051654701453334E-2"/>
    <n v="-0.2854366833715094"/>
    <n v="-0.23780377026305685"/>
    <x v="0"/>
    <x v="1"/>
    <n v="29741034"/>
    <s v="Norbert R. Ryan Jr."/>
    <x v="0"/>
    <x v="0"/>
    <s v="President"/>
    <n v="295559"/>
    <n v="74737"/>
    <n v="370296"/>
    <n v="36652"/>
    <n v="406948"/>
    <n v="108125"/>
    <n v="2023"/>
    <n v="517096"/>
    <x v="0"/>
    <s v="$14,188 SERP payout."/>
  </r>
  <r>
    <s v="521892964"/>
    <s v="Consortium for Ocean Leadership"/>
    <s v="Robert Gagosian"/>
    <x v="0"/>
    <d v="2007-11-01T00:00:00"/>
    <n v="20005"/>
    <x v="0"/>
    <x v="13"/>
    <x v="16"/>
    <x v="0"/>
    <x v="0"/>
    <n v="0.12385623329761948"/>
    <n v="3.19446964279997E-2"/>
    <n v="8.4569535010298721E-2"/>
    <x v="0"/>
    <x v="6"/>
    <n v="160569618"/>
    <s v="Robert Gagosian"/>
    <x v="0"/>
    <x v="0"/>
    <s v="President &amp; CEO"/>
    <n v="365033"/>
    <n v="21744"/>
    <n v="386777"/>
    <n v="19724"/>
    <n v="406501"/>
    <n v="24500"/>
    <n v="13182"/>
    <n v="444183"/>
    <x v="0"/>
    <m/>
  </r>
  <r>
    <s v="060726487"/>
    <s v="Save the Children"/>
    <s v="Carolyn Miles"/>
    <x v="1"/>
    <d v="2011-09-01T00:00:00"/>
    <n v="6880"/>
    <x v="3"/>
    <x v="9"/>
    <x v="11"/>
    <x v="0"/>
    <x v="0"/>
    <m/>
    <m/>
    <m/>
    <x v="0"/>
    <x v="1"/>
    <n v="576463006"/>
    <s v="Carolyn Miles"/>
    <x v="1"/>
    <x v="0"/>
    <s v="President &amp; CEO"/>
    <n v="386179"/>
    <m/>
    <n v="386179"/>
    <n v="17678"/>
    <n v="403857"/>
    <n v="18275"/>
    <n v="22612"/>
    <n v="444744"/>
    <x v="0"/>
    <m/>
  </r>
  <r>
    <s v="390128765"/>
    <s v="American Society of Radiologic Technologists"/>
    <s v="Sal Martino"/>
    <x v="0"/>
    <d v="2009-01-01T00:00:00"/>
    <n v="87123"/>
    <x v="1"/>
    <x v="2"/>
    <x v="2"/>
    <x v="0"/>
    <x v="1"/>
    <n v="0.14274924702248995"/>
    <n v="0.14661044621434757"/>
    <n v="0.14661044621434757"/>
    <x v="0"/>
    <x v="6"/>
    <n v="19718215"/>
    <s v="Sal Martino"/>
    <x v="0"/>
    <x v="0"/>
    <s v="CEO"/>
    <n v="373719"/>
    <n v="30100"/>
    <n v="403819"/>
    <m/>
    <n v="403819"/>
    <n v="46308"/>
    <n v="6168"/>
    <n v="456295"/>
    <x v="0"/>
    <m/>
  </r>
  <r>
    <s v="541966209"/>
    <s v="TechAmerica"/>
    <s v="Shawn Osborne"/>
    <x v="0"/>
    <d v="2012-03-13T00:00:00"/>
    <n v="20004"/>
    <x v="0"/>
    <x v="1"/>
    <x v="8"/>
    <x v="0"/>
    <x v="0"/>
    <m/>
    <m/>
    <m/>
    <x v="0"/>
    <x v="1"/>
    <n v="10454373"/>
    <s v="Shawn Osborne"/>
    <x v="0"/>
    <x v="0"/>
    <s v="President &amp; CEO"/>
    <n v="403526"/>
    <m/>
    <n v="403526"/>
    <m/>
    <n v="403526"/>
    <m/>
    <n v="6552"/>
    <n v="410078"/>
    <x v="1"/>
    <s v="9.5 months' salary"/>
  </r>
  <r>
    <s v="136213516"/>
    <s v="American Civil Liberties Union (ACLU)"/>
    <s v="Anthony Romero"/>
    <x v="0"/>
    <d v="2001-09-07T00:00:00"/>
    <n v="10004"/>
    <x v="3"/>
    <x v="9"/>
    <x v="11"/>
    <x v="0"/>
    <x v="0"/>
    <n v="4.5066754357119369E-2"/>
    <n v="4.5066754357119369E-2"/>
    <n v="5.1033245366023348E-2"/>
    <x v="0"/>
    <x v="0"/>
    <n v="68163629"/>
    <s v="Anthony Romero"/>
    <x v="0"/>
    <x v="0"/>
    <s v="Executive Director"/>
    <n v="397256"/>
    <m/>
    <n v="397256"/>
    <n v="4595"/>
    <n v="401851"/>
    <n v="14175"/>
    <n v="11497"/>
    <n v="427523"/>
    <x v="0"/>
    <m/>
  </r>
  <r>
    <s v="521012307"/>
    <s v="Council for Advancement and Support of Education"/>
    <s v="John Lippincott"/>
    <x v="0"/>
    <d v="2004-08-05T00:00:00"/>
    <n v="20005"/>
    <x v="1"/>
    <x v="13"/>
    <x v="16"/>
    <x v="0"/>
    <x v="0"/>
    <n v="3.6965965656654831E-2"/>
    <n v="3.6965965656654831E-2"/>
    <n v="3.6776881921821998E-2"/>
    <x v="0"/>
    <x v="7"/>
    <n v="16024908"/>
    <s v="John Lippincott"/>
    <x v="0"/>
    <x v="0"/>
    <s v="President"/>
    <n v="399347"/>
    <m/>
    <n v="399347"/>
    <n v="1980"/>
    <n v="401327"/>
    <n v="78228"/>
    <n v="6288"/>
    <n v="485843"/>
    <x v="0"/>
    <m/>
  </r>
  <r>
    <s v="581627547"/>
    <s v="American College of Rheumatology"/>
    <s v="Mark A. Andrejeski"/>
    <x v="0"/>
    <d v="1987-01-01T00:00:00"/>
    <n v="30345"/>
    <x v="1"/>
    <x v="2"/>
    <x v="2"/>
    <x v="0"/>
    <x v="0"/>
    <n v="-3.9298171336580902E-2"/>
    <n v="-3.9298171336580902E-2"/>
    <n v="-1.5923574718217464E-2"/>
    <x v="0"/>
    <x v="7"/>
    <n v="24298532"/>
    <s v="Mark A. Andrejeski"/>
    <x v="0"/>
    <x v="0"/>
    <s v="Executive Vice President &amp; CEO"/>
    <n v="390288"/>
    <m/>
    <n v="390288"/>
    <n v="9496"/>
    <n v="399784"/>
    <n v="34000"/>
    <n v="32292"/>
    <n v="466076"/>
    <x v="0"/>
    <m/>
  </r>
  <r>
    <s v="530190321"/>
    <s v="National Association of Counties"/>
    <s v="Matthew D. Chase"/>
    <x v="2"/>
    <d v="2012-09-17T00:00:00"/>
    <n v="20001"/>
    <x v="0"/>
    <x v="13"/>
    <x v="21"/>
    <x v="0"/>
    <x v="0"/>
    <m/>
    <m/>
    <m/>
    <x v="1"/>
    <x v="1"/>
    <n v="14126349"/>
    <s v="Larry Naake"/>
    <x v="0"/>
    <x v="1"/>
    <m/>
    <n v="362939"/>
    <n v="5000"/>
    <n v="367939"/>
    <n v="31596"/>
    <n v="399535"/>
    <n v="31567"/>
    <n v="16802"/>
    <n v="447904"/>
    <x v="1"/>
    <s v="8.5 months' salary"/>
  </r>
  <r>
    <s v="530209303"/>
    <s v="Airports Council International-North America"/>
    <s v="Kevin Burke"/>
    <x v="0"/>
    <d v="2014-01-22T00:00:00"/>
    <n v="20036"/>
    <x v="0"/>
    <x v="6"/>
    <x v="6"/>
    <x v="0"/>
    <x v="0"/>
    <n v="4.1576279378210387E-2"/>
    <n v="6.6857925560025455E-2"/>
    <n v="6.6857925560025455E-2"/>
    <x v="0"/>
    <x v="5"/>
    <n v="13454584"/>
    <s v="Gregory Principato"/>
    <x v="0"/>
    <x v="1"/>
    <s v="President"/>
    <n v="370672"/>
    <n v="25000"/>
    <n v="395672"/>
    <m/>
    <n v="395672"/>
    <n v="7350"/>
    <n v="19049"/>
    <n v="422071"/>
    <x v="0"/>
    <m/>
  </r>
  <r>
    <s v="521134021"/>
    <s v="American Planning Association"/>
    <s v="Paul Farmer"/>
    <x v="0"/>
    <d v="2001-04-19T00:00:00"/>
    <n v="60601"/>
    <x v="1"/>
    <x v="11"/>
    <x v="9"/>
    <x v="0"/>
    <x v="0"/>
    <n v="1.5611748245704068E-2"/>
    <n v="1.5611748245704068E-2"/>
    <n v="6.3543596752324211E-2"/>
    <x v="0"/>
    <x v="6"/>
    <n v="16522644"/>
    <s v="Paul Farmer"/>
    <x v="0"/>
    <x v="0"/>
    <s v="Executive Director"/>
    <n v="376014"/>
    <m/>
    <n v="376014"/>
    <n v="17746"/>
    <n v="393760"/>
    <n v="202855"/>
    <n v="7012"/>
    <n v="603627"/>
    <x v="0"/>
    <m/>
  </r>
  <r>
    <s v="362167796"/>
    <s v="Government Finance Officers Association"/>
    <s v="Jeffrey L. Esser"/>
    <x v="0"/>
    <d v="1982-01-01T00:00:00"/>
    <n v="60601"/>
    <x v="1"/>
    <x v="13"/>
    <x v="21"/>
    <x v="0"/>
    <x v="0"/>
    <n v="2.9176201372997711E-2"/>
    <n v="2.9176201372997711E-2"/>
    <n v="3.4214042248779664E-2"/>
    <x v="0"/>
    <x v="0"/>
    <n v="14757898"/>
    <s v="Jeffrey L. Esser"/>
    <x v="0"/>
    <x v="0"/>
    <s v="CEO"/>
    <n v="368795"/>
    <m/>
    <n v="368795"/>
    <n v="24438"/>
    <n v="393233"/>
    <n v="33500"/>
    <n v="23451"/>
    <n v="450184"/>
    <x v="0"/>
    <m/>
  </r>
  <r>
    <s v="381888798"/>
    <s v="American College of Emergency Physicians"/>
    <s v="Dean Wilkerson"/>
    <x v="0"/>
    <d v="2004-03-18T00:00:00"/>
    <n v="75038"/>
    <x v="1"/>
    <x v="2"/>
    <x v="2"/>
    <x v="0"/>
    <x v="0"/>
    <n v="1.4530437442643009E-2"/>
    <n v="1.3087384872851486E-2"/>
    <n v="1.5260174313162614E-2"/>
    <x v="0"/>
    <x v="7"/>
    <n v="27549759"/>
    <s v="Dean Wilkerson"/>
    <x v="0"/>
    <x v="0"/>
    <s v="Executive Director"/>
    <n v="325017"/>
    <n v="28512"/>
    <n v="353529"/>
    <n v="38333"/>
    <n v="391862"/>
    <m/>
    <m/>
    <n v="391862"/>
    <x v="0"/>
    <m/>
  </r>
  <r>
    <s v="131512769"/>
    <s v="American Physical Therapy Association"/>
    <s v="J. Michael Bowers"/>
    <x v="0"/>
    <d v="2014-02-28T00:00:00"/>
    <n v="22314"/>
    <x v="1"/>
    <x v="2"/>
    <x v="2"/>
    <x v="0"/>
    <x v="0"/>
    <n v="-3.2249925636340458E-2"/>
    <n v="3.9986402073683765E-2"/>
    <n v="3.9986402073683765E-2"/>
    <x v="0"/>
    <x v="1"/>
    <n v="40080664"/>
    <s v="John D. Barnes"/>
    <x v="0"/>
    <x v="1"/>
    <s v="Executive Director"/>
    <n v="364385"/>
    <n v="27199"/>
    <n v="391584"/>
    <m/>
    <n v="391584"/>
    <n v="10324"/>
    <m/>
    <n v="401908"/>
    <x v="0"/>
    <m/>
  </r>
  <r>
    <s v="560734192"/>
    <s v="Association of Schools and Programs of Public Health"/>
    <s v="Harrison C. Spencer"/>
    <x v="0"/>
    <d v="2002-07-01T00:00:00"/>
    <n v="20036"/>
    <x v="0"/>
    <x v="2"/>
    <x v="2"/>
    <x v="0"/>
    <x v="0"/>
    <n v="3.1504468576098156E-2"/>
    <n v="2.9001054198517767E-2"/>
    <n v="2.9001054198517767E-2"/>
    <x v="0"/>
    <x v="6"/>
    <n v="16241918"/>
    <s v="Harrison C. Spencer"/>
    <x v="0"/>
    <x v="0"/>
    <s v="President &amp; CEO"/>
    <n v="358487"/>
    <n v="30000"/>
    <n v="388487"/>
    <m/>
    <n v="388487"/>
    <n v="50000"/>
    <n v="15829"/>
    <n v="454316"/>
    <x v="0"/>
    <m/>
  </r>
  <r>
    <s v="530204660"/>
    <s v="American Physiological Society"/>
    <s v="Martin Frank"/>
    <x v="0"/>
    <d v="1985-01-01T00:00:00"/>
    <n v="20814"/>
    <x v="1"/>
    <x v="2"/>
    <x v="2"/>
    <x v="0"/>
    <x v="0"/>
    <n v="4.9319199288935418E-2"/>
    <n v="4.9319199288935418E-2"/>
    <n v="4.9278530708103237E-2"/>
    <x v="0"/>
    <x v="1"/>
    <n v="19963804"/>
    <s v="Martin Frank"/>
    <x v="0"/>
    <x v="0"/>
    <s v="Executive Director"/>
    <n v="384863"/>
    <m/>
    <n v="384863"/>
    <n v="2943"/>
    <n v="387806"/>
    <n v="25000"/>
    <n v="15913"/>
    <n v="428719"/>
    <x v="0"/>
    <m/>
  </r>
  <r>
    <s v="237373091"/>
    <s v="American Association for the Study of Liver Diseases"/>
    <s v="Sherrie H. Cathcart"/>
    <x v="1"/>
    <d v="2000-01-01T00:00:00"/>
    <n v="22314"/>
    <x v="1"/>
    <x v="2"/>
    <x v="2"/>
    <x v="0"/>
    <x v="1"/>
    <m/>
    <m/>
    <m/>
    <x v="0"/>
    <x v="1"/>
    <n v="13360020"/>
    <s v="Sherrie Cathcart"/>
    <x v="1"/>
    <x v="0"/>
    <s v="Executive Director"/>
    <n v="352100"/>
    <n v="35000"/>
    <n v="387100"/>
    <m/>
    <n v="387100"/>
    <n v="77000"/>
    <n v="24497"/>
    <n v="488597"/>
    <x v="0"/>
    <m/>
  </r>
  <r>
    <s v="521007153"/>
    <s v="SourceAmerica (previously NISH)"/>
    <s v="E. Robert Chamberlin"/>
    <x v="0"/>
    <d v="2000-08-01T00:00:00"/>
    <n v="22182"/>
    <x v="3"/>
    <x v="9"/>
    <x v="11"/>
    <x v="0"/>
    <x v="0"/>
    <n v="6.5909240390857118E-2"/>
    <n v="6.4915872468984295E-2"/>
    <n v="6.9201559188193124E-2"/>
    <x v="0"/>
    <x v="6"/>
    <n v="108121968"/>
    <s v="E. Robert Chamberlin"/>
    <x v="0"/>
    <x v="0"/>
    <s v="President &amp; CEO"/>
    <n v="372741"/>
    <n v="1250"/>
    <n v="373991"/>
    <n v="8379"/>
    <n v="382370"/>
    <n v="23850"/>
    <n v="26482"/>
    <n v="432702"/>
    <x v="0"/>
    <m/>
  </r>
  <r>
    <s v="530240474"/>
    <s v="American Speech-Language-Hearing Association"/>
    <s v="Arlene Pietranton"/>
    <x v="1"/>
    <d v="2003-11-13T00:00:00"/>
    <n v="20852"/>
    <x v="1"/>
    <x v="2"/>
    <x v="2"/>
    <x v="0"/>
    <x v="0"/>
    <m/>
    <m/>
    <m/>
    <x v="0"/>
    <x v="1"/>
    <n v="56549490"/>
    <s v="Arlene A. Pietranton"/>
    <x v="1"/>
    <x v="0"/>
    <s v="Executive Director"/>
    <n v="302155"/>
    <m/>
    <n v="302155"/>
    <n v="79007"/>
    <n v="381162"/>
    <n v="136747"/>
    <n v="25729"/>
    <n v="543638"/>
    <x v="0"/>
    <m/>
  </r>
  <r>
    <s v="390977801"/>
    <s v="American Association for Clinical Chemistry"/>
    <s v="Janet B. Kreizman"/>
    <x v="1"/>
    <d v="2013-04-01T00:00:00"/>
    <n v="20006"/>
    <x v="1"/>
    <x v="2"/>
    <x v="2"/>
    <x v="0"/>
    <x v="0"/>
    <m/>
    <m/>
    <m/>
    <x v="2"/>
    <x v="1"/>
    <n v="20004652"/>
    <s v="Lana Vukovljak"/>
    <x v="1"/>
    <x v="1"/>
    <s v="Executive Vice President"/>
    <n v="156523"/>
    <n v="20000"/>
    <n v="176523"/>
    <n v="202303"/>
    <n v="378826"/>
    <m/>
    <n v="4675"/>
    <n v="383501"/>
    <x v="1"/>
    <s v="Six months' salary; $175,000 severance"/>
  </r>
  <r>
    <s v="520239291"/>
    <s v="Tax Executives Institute"/>
    <s v="Eli J. Dicker"/>
    <x v="0"/>
    <d v="2013-02-01T00:00:00"/>
    <n v="20005"/>
    <x v="1"/>
    <x v="5"/>
    <x v="18"/>
    <x v="0"/>
    <x v="0"/>
    <n v="8.4706464561300612E-2"/>
    <n v="8.7657385444274968E-2"/>
    <n v="2.7257897884834972E-2"/>
    <x v="0"/>
    <x v="7"/>
    <n v="10099350"/>
    <s v="Timothy J. McCormally"/>
    <x v="0"/>
    <x v="1"/>
    <s v="Executive Director"/>
    <n v="355083"/>
    <n v="20000"/>
    <n v="375083"/>
    <n v="2763"/>
    <n v="377846"/>
    <n v="35107"/>
    <n v="27539"/>
    <n v="440492"/>
    <x v="0"/>
    <m/>
  </r>
  <r>
    <s v="530025755"/>
    <s v="Building and Construction Trades, AFL-CIO"/>
    <s v="Sean McGarvey"/>
    <x v="0"/>
    <d v="2012-04-16T00:00:00"/>
    <n v="20006"/>
    <x v="2"/>
    <x v="8"/>
    <x v="10"/>
    <x v="0"/>
    <x v="0"/>
    <n v="0"/>
    <n v="-1.5050762928219439E-3"/>
    <n v="-6.0490616840946036E-3"/>
    <x v="0"/>
    <x v="7"/>
    <n v="10678401"/>
    <s v="Mark H. Ayers"/>
    <x v="0"/>
    <x v="1"/>
    <s v="President"/>
    <n v="336353"/>
    <m/>
    <n v="336353"/>
    <n v="40914"/>
    <n v="377267"/>
    <n v="89150"/>
    <n v="26723"/>
    <n v="493140"/>
    <x v="0"/>
    <s v="Died on April 8, 2012."/>
  </r>
  <r>
    <s v="132654926"/>
    <s v="Natural Resources Defense Council"/>
    <s v="Frances Beinecke"/>
    <x v="1"/>
    <d v="2006-01-01T00:00:00"/>
    <n v="10011"/>
    <x v="3"/>
    <x v="9"/>
    <x v="11"/>
    <x v="0"/>
    <x v="0"/>
    <n v="-1.3014092042834775E-2"/>
    <n v="-1.3014092042834775E-2"/>
    <n v="-1.3014092042834775E-2"/>
    <x v="0"/>
    <x v="7"/>
    <n v="98701707"/>
    <s v="Frances Beinecke"/>
    <x v="1"/>
    <x v="0"/>
    <s v="President"/>
    <n v="376317"/>
    <m/>
    <n v="376317"/>
    <m/>
    <n v="376317"/>
    <n v="34300"/>
    <n v="17071"/>
    <n v="427688"/>
    <x v="0"/>
    <s v="Beinecke retiring end of 2014."/>
  </r>
  <r>
    <s v="010593565"/>
    <s v="One Campaign"/>
    <s v="Michael Elliott"/>
    <x v="0"/>
    <d v="2011-06-11T00:00:00"/>
    <n v="20005"/>
    <x v="3"/>
    <x v="9"/>
    <x v="11"/>
    <x v="0"/>
    <x v="0"/>
    <m/>
    <m/>
    <m/>
    <x v="0"/>
    <x v="1"/>
    <n v="55927760"/>
    <s v="Michael Elliott"/>
    <x v="0"/>
    <x v="0"/>
    <s v="President"/>
    <n v="375396"/>
    <m/>
    <n v="375396"/>
    <m/>
    <n v="375396"/>
    <n v="12500"/>
    <n v="13927"/>
    <n v="401823"/>
    <x v="0"/>
    <m/>
  </r>
  <r>
    <s v="530115260"/>
    <s v="National Education Association"/>
    <s v="Dennis Van Roekel"/>
    <x v="0"/>
    <d v="2008-07-04T00:00:00"/>
    <n v="20036"/>
    <x v="2"/>
    <x v="8"/>
    <x v="10"/>
    <x v="0"/>
    <x v="0"/>
    <m/>
    <m/>
    <m/>
    <x v="0"/>
    <x v="2"/>
    <n v="380736797"/>
    <s v="Dennis Van Roekel"/>
    <x v="0"/>
    <x v="0"/>
    <s v="President"/>
    <n v="274878"/>
    <m/>
    <n v="274878"/>
    <n v="99447"/>
    <n v="374325"/>
    <n v="117525"/>
    <n v="37105"/>
    <n v="528955"/>
    <x v="0"/>
    <m/>
  </r>
  <r>
    <s v="135596799"/>
    <s v="National Industries for the Blind"/>
    <s v="Kevin A. Lynch"/>
    <x v="0"/>
    <d v="2008-08-01T00:00:00"/>
    <n v="22314"/>
    <x v="3"/>
    <x v="9"/>
    <x v="11"/>
    <x v="0"/>
    <x v="0"/>
    <n v="6.4557894276653635E-2"/>
    <n v="8.1887920623635951E-2"/>
    <n v="7.6707305788183036E-2"/>
    <x v="0"/>
    <x v="6"/>
    <n v="33163414"/>
    <s v="Kevin A. Lynch"/>
    <x v="0"/>
    <x v="0"/>
    <s v="President &amp; CEO"/>
    <n v="316558"/>
    <n v="31930"/>
    <n v="348488"/>
    <n v="23846"/>
    <n v="372334"/>
    <n v="26950"/>
    <n v="6897"/>
    <n v="406181"/>
    <x v="0"/>
    <m/>
  </r>
  <r>
    <s v="361707667"/>
    <s v="Rotary International"/>
    <s v="John Hewko"/>
    <x v="0"/>
    <d v="2011-07-01T00:00:00"/>
    <n v="60201"/>
    <x v="3"/>
    <x v="9"/>
    <x v="11"/>
    <x v="0"/>
    <x v="0"/>
    <m/>
    <m/>
    <m/>
    <x v="2"/>
    <x v="7"/>
    <n v="90621190"/>
    <s v="Edwin H. Futa"/>
    <x v="0"/>
    <x v="1"/>
    <s v="General Secretary"/>
    <n v="242091"/>
    <m/>
    <n v="242091"/>
    <n v="128251"/>
    <n v="370342"/>
    <n v="7831"/>
    <n v="4460"/>
    <n v="382633"/>
    <x v="1"/>
    <s v="Six months' salary"/>
  </r>
  <r>
    <s v="530225165"/>
    <s v="National Parks Conservation Association"/>
    <s v="W. Clark Bunting"/>
    <x v="0"/>
    <d v="2013-11-11T00:00:00"/>
    <n v="20036"/>
    <x v="3"/>
    <x v="9"/>
    <x v="11"/>
    <x v="0"/>
    <x v="0"/>
    <n v="7.6449766457664964E-2"/>
    <n v="7.7170867124686821E-2"/>
    <n v="7.7170867124686821E-2"/>
    <x v="0"/>
    <x v="7"/>
    <n v="25782975"/>
    <s v="Thomas Kiernan"/>
    <x v="0"/>
    <x v="1"/>
    <s v="President"/>
    <n v="331173"/>
    <n v="39000"/>
    <n v="370173"/>
    <m/>
    <n v="370173"/>
    <n v="36750"/>
    <n v="5099"/>
    <n v="412022"/>
    <x v="0"/>
    <m/>
  </r>
  <r>
    <s v="520230814"/>
    <s v="Corn Refiners Association"/>
    <s v="John W. Bode"/>
    <x v="0"/>
    <d v="2013-05-06T00:00:00"/>
    <n v="20006"/>
    <x v="0"/>
    <x v="12"/>
    <x v="20"/>
    <x v="0"/>
    <x v="0"/>
    <n v="2.7777777777777776E-2"/>
    <n v="2.7777777777777776E-2"/>
    <n v="2.7777777777777776E-2"/>
    <x v="0"/>
    <x v="1"/>
    <n v="33855370"/>
    <s v="Audrae Erickson"/>
    <x v="1"/>
    <x v="1"/>
    <s v="President"/>
    <n v="370000"/>
    <m/>
    <n v="370000"/>
    <m/>
    <n v="370000"/>
    <n v="35964"/>
    <n v="4705"/>
    <n v="410669"/>
    <x v="0"/>
    <m/>
  </r>
  <r>
    <s v="521501082"/>
    <s v="Center for Strategic and International Studies"/>
    <s v="John J. Hamre"/>
    <x v="0"/>
    <d v="2000-04-01T00:00:00"/>
    <n v="20006"/>
    <x v="4"/>
    <x v="14"/>
    <x v="17"/>
    <x v="0"/>
    <x v="0"/>
    <n v="-2.5037658590401832E-2"/>
    <n v="-2.5037658590401832E-2"/>
    <n v="-2.1887066661009039E-2"/>
    <x v="0"/>
    <x v="6"/>
    <n v="42980355"/>
    <s v="John J. Hamre"/>
    <x v="0"/>
    <x v="0"/>
    <s v="President &amp; CEO"/>
    <n v="367631"/>
    <m/>
    <n v="367631"/>
    <n v="1188"/>
    <n v="368819"/>
    <n v="24500"/>
    <n v="2000"/>
    <n v="395319"/>
    <x v="0"/>
    <m/>
  </r>
  <r>
    <s v="486031851"/>
    <s v="International Brotherhood of Boilermakers"/>
    <s v="Newton Jones"/>
    <x v="0"/>
    <d v="2003-07-23T00:00:00"/>
    <n v="66101"/>
    <x v="2"/>
    <x v="8"/>
    <x v="10"/>
    <x v="0"/>
    <x v="1"/>
    <n v="0.24270293749169872"/>
    <n v="0.24270293749169872"/>
    <n v="7.4270409832235151E-2"/>
    <x v="0"/>
    <x v="7"/>
    <n v="41201127"/>
    <s v="Newton B. Jones"/>
    <x v="0"/>
    <x v="0"/>
    <s v="International President"/>
    <n v="346181"/>
    <m/>
    <n v="346181"/>
    <n v="21632"/>
    <n v="367813"/>
    <n v="134300"/>
    <n v="22128"/>
    <n v="524241"/>
    <x v="0"/>
    <m/>
  </r>
  <r>
    <s v="131526422"/>
    <s v="American Occupational Therapy Association"/>
    <s v="Frederick P. Somers"/>
    <x v="0"/>
    <d v="2004-08-19T00:00:00"/>
    <n v="20824"/>
    <x v="1"/>
    <x v="2"/>
    <x v="2"/>
    <x v="0"/>
    <x v="0"/>
    <n v="6.6549556140673483E-2"/>
    <n v="8.3146550113937762E-2"/>
    <n v="9.0492979709921081E-2"/>
    <x v="0"/>
    <x v="7"/>
    <n v="14994275"/>
    <s v="Frederick P. Somers"/>
    <x v="0"/>
    <x v="0"/>
    <s v="Executive Director"/>
    <n v="272609"/>
    <n v="75328"/>
    <n v="347937"/>
    <n v="19196"/>
    <n v="367133"/>
    <n v="7350"/>
    <n v="14806"/>
    <n v="389289"/>
    <x v="0"/>
    <m/>
  </r>
  <r>
    <s v="530215427"/>
    <s v="International Brotherhood of Teamsters, AFL-CIO"/>
    <s v="James P. Hoffa"/>
    <x v="0"/>
    <d v="1999-03-19T00:00:00"/>
    <n v="20001"/>
    <x v="2"/>
    <x v="8"/>
    <x v="10"/>
    <x v="0"/>
    <x v="0"/>
    <n v="8.0024466078801159E-3"/>
    <n v="8.0024466078801159E-3"/>
    <n v="1.2720544413798839E-2"/>
    <x v="0"/>
    <x v="1"/>
    <n v="170639544"/>
    <s v="James P. Hoffa"/>
    <x v="0"/>
    <x v="0"/>
    <s v="General President"/>
    <n v="296640"/>
    <m/>
    <n v="296640"/>
    <n v="68704"/>
    <n v="365344"/>
    <n v="61078"/>
    <n v="18996"/>
    <n v="445418"/>
    <x v="0"/>
    <m/>
  </r>
  <r>
    <s v="132503656"/>
    <s v="International Executive Service Corps"/>
    <s v="Thomas Miller"/>
    <x v="0"/>
    <d v="2010-09-15T00:00:00"/>
    <n v="20036"/>
    <x v="3"/>
    <x v="9"/>
    <x v="11"/>
    <x v="0"/>
    <x v="0"/>
    <n v="2.5285872191409649E-2"/>
    <n v="9.7918209993196767E-2"/>
    <n v="9.7451468362277277E-2"/>
    <x v="0"/>
    <x v="1"/>
    <n v="18953586"/>
    <s v="Thomas Miller"/>
    <x v="0"/>
    <x v="0"/>
    <s v="President &amp; CEO"/>
    <n v="314448"/>
    <n v="48661"/>
    <n v="363109"/>
    <n v="1584"/>
    <n v="364693"/>
    <n v="17150"/>
    <n v="2808"/>
    <n v="384651"/>
    <x v="0"/>
    <m/>
  </r>
  <r>
    <s v="542065665"/>
    <s v="National Institute of Aerospace"/>
    <s v="Doug Stanley"/>
    <x v="0"/>
    <d v="2012-07-16T00:00:00"/>
    <n v="23666"/>
    <x v="0"/>
    <x v="6"/>
    <x v="6"/>
    <x v="0"/>
    <x v="0"/>
    <n v="0.12864106409851594"/>
    <n v="0.19537088201241976"/>
    <n v="0.19537088201241976"/>
    <x v="0"/>
    <x v="6"/>
    <n v="30694740"/>
    <s v="Robert E. Lindberg"/>
    <x v="0"/>
    <x v="1"/>
    <s v="President &amp; Executive Director"/>
    <n v="343143"/>
    <n v="20288"/>
    <n v="363431"/>
    <m/>
    <n v="363431"/>
    <n v="34616"/>
    <n v="11003"/>
    <n v="409050"/>
    <x v="0"/>
    <m/>
  </r>
  <r>
    <s v="430763598"/>
    <s v="American Association of Orthodontists"/>
    <s v="Chris Vranas"/>
    <x v="0"/>
    <d v="2002-01-24T00:00:00"/>
    <n v="61107"/>
    <x v="1"/>
    <x v="2"/>
    <x v="2"/>
    <x v="0"/>
    <x v="0"/>
    <n v="-1.3257163791228292E-2"/>
    <n v="-1.3257163791228292E-2"/>
    <n v="-9.2375975687080478E-3"/>
    <x v="0"/>
    <x v="10"/>
    <n v="21814455"/>
    <s v="Chris Vranas"/>
    <x v="0"/>
    <x v="0"/>
    <s v="Executive Director"/>
    <n v="344764"/>
    <m/>
    <n v="344764"/>
    <n v="17752"/>
    <n v="362516"/>
    <m/>
    <n v="64904"/>
    <n v="427420"/>
    <x v="0"/>
    <m/>
  </r>
  <r>
    <s v="366066325"/>
    <s v="American Gastroenterological Association"/>
    <s v="Tom Serena and Lynn Robinson"/>
    <x v="3"/>
    <d v="2010-10-05T00:00:00"/>
    <n v="20841"/>
    <x v="1"/>
    <x v="2"/>
    <x v="2"/>
    <x v="0"/>
    <x v="1"/>
    <m/>
    <n v="-4.6119708158448826E-2"/>
    <n v="-2.029197948895476E-2"/>
    <x v="2"/>
    <x v="0"/>
    <n v="23904634"/>
    <s v="Lynn Robinson"/>
    <x v="1"/>
    <x v="0"/>
    <s v="Co-Executive Vice President"/>
    <n v="323152"/>
    <n v="21608"/>
    <n v="344760"/>
    <n v="17489"/>
    <n v="362249"/>
    <n v="25545"/>
    <n v="31436"/>
    <n v="419230"/>
    <x v="0"/>
    <m/>
  </r>
  <r>
    <s v="530211350"/>
    <s v="American Counseling Association"/>
    <s v="Richard Yep"/>
    <x v="0"/>
    <d v="1998-03-01T00:00:00"/>
    <n v="22304"/>
    <x v="1"/>
    <x v="2"/>
    <x v="2"/>
    <x v="0"/>
    <x v="0"/>
    <n v="6.8984953272541741E-2"/>
    <n v="0.11937610339968578"/>
    <n v="0.17344066341653033"/>
    <x v="0"/>
    <x v="7"/>
    <n v="11814348"/>
    <s v="Richard Yep"/>
    <x v="0"/>
    <x v="0"/>
    <s v="Executive Director"/>
    <n v="330001"/>
    <n v="15556"/>
    <n v="345557"/>
    <n v="16690"/>
    <n v="362247"/>
    <n v="39505"/>
    <n v="29568"/>
    <n v="431320"/>
    <x v="0"/>
    <m/>
  </r>
  <r>
    <s v="521512323"/>
    <s v="National Board for Professional Teaching Standards"/>
    <s v="Ronald Thorpe"/>
    <x v="0"/>
    <d v="2011-12-05T00:00:00"/>
    <n v="22209"/>
    <x v="1"/>
    <x v="13"/>
    <x v="16"/>
    <x v="0"/>
    <x v="0"/>
    <m/>
    <m/>
    <m/>
    <x v="2"/>
    <x v="1"/>
    <n v="30498108"/>
    <s v="Ronald Thorpe"/>
    <x v="0"/>
    <x v="0"/>
    <s v="CEO &amp; President"/>
    <n v="324750"/>
    <n v="32000"/>
    <n v="356750"/>
    <n v="5000"/>
    <n v="361750"/>
    <n v="26796"/>
    <n v="15394"/>
    <n v="403940"/>
    <x v="0"/>
    <m/>
  </r>
  <r>
    <s v="133163817"/>
    <s v="amfAR, The Foundation for AIDS Research"/>
    <s v="Kevin Frost"/>
    <x v="0"/>
    <d v="2007-03-01T00:00:00"/>
    <n v="10005"/>
    <x v="3"/>
    <x v="9"/>
    <x v="11"/>
    <x v="0"/>
    <x v="0"/>
    <n v="5.2499636046003786E-2"/>
    <n v="5.2499636046003786E-2"/>
    <n v="5.2499636046003786E-2"/>
    <x v="0"/>
    <x v="6"/>
    <n v="27192308"/>
    <s v="Kevin Frost"/>
    <x v="0"/>
    <x v="0"/>
    <s v="CEO"/>
    <n v="361481"/>
    <m/>
    <n v="361481"/>
    <m/>
    <n v="361481"/>
    <n v="27150"/>
    <n v="27007"/>
    <n v="415638"/>
    <x v="0"/>
    <m/>
  </r>
  <r>
    <s v="366066325"/>
    <s v="American Gastroenterological Association"/>
    <s v="Tom Serena and Lynn Robinson"/>
    <x v="3"/>
    <d v="2010-10-05T00:00:00"/>
    <n v="20841"/>
    <x v="1"/>
    <x v="2"/>
    <x v="2"/>
    <x v="0"/>
    <x v="0"/>
    <m/>
    <m/>
    <m/>
    <x v="1"/>
    <x v="0"/>
    <n v="23904634"/>
    <s v="Tom Serena"/>
    <x v="0"/>
    <x v="0"/>
    <s v="Co-Executive Vice President"/>
    <n v="337957"/>
    <n v="21608"/>
    <n v="359565"/>
    <n v="1243"/>
    <n v="360808"/>
    <n v="25545"/>
    <n v="31797"/>
    <n v="418150"/>
    <x v="0"/>
    <m/>
  </r>
  <r>
    <s v="362079990"/>
    <s v="International Association of Amusement Parks and Attractions"/>
    <s v="Paul Noland"/>
    <x v="0"/>
    <d v="2013-01-01T00:00:00"/>
    <n v="22314"/>
    <x v="0"/>
    <x v="7"/>
    <x v="7"/>
    <x v="0"/>
    <x v="0"/>
    <m/>
    <m/>
    <m/>
    <x v="0"/>
    <x v="1"/>
    <n v="15780298"/>
    <s v="James Cleary"/>
    <x v="0"/>
    <x v="1"/>
    <s v="President &amp; CEO"/>
    <n v="312467"/>
    <n v="45000"/>
    <n v="357467"/>
    <n v="1584"/>
    <n v="359051"/>
    <n v="5711"/>
    <n v="45197"/>
    <n v="409959"/>
    <x v="0"/>
    <m/>
  </r>
  <r>
    <s v="521906152"/>
    <s v="Parenteral Drug Association"/>
    <s v="Richard M. Johnson"/>
    <x v="0"/>
    <d v="2009-09-01T00:00:00"/>
    <n v="20814"/>
    <x v="1"/>
    <x v="2"/>
    <x v="2"/>
    <x v="0"/>
    <x v="0"/>
    <n v="8.7620562712596078E-2"/>
    <n v="0.12912951563963049"/>
    <n v="0.15242888078743552"/>
    <x v="0"/>
    <x v="1"/>
    <n v="12974435"/>
    <s v="Richard M. Johnson"/>
    <x v="0"/>
    <x v="0"/>
    <s v="President &amp; CEO"/>
    <n v="272102"/>
    <n v="78810"/>
    <n v="350912"/>
    <n v="7241"/>
    <n v="358153"/>
    <n v="4661"/>
    <n v="22592"/>
    <n v="385406"/>
    <x v="0"/>
    <m/>
  </r>
  <r>
    <s v="131623892"/>
    <s v="American Institute of Chemical Engineers"/>
    <s v="June Wispelwey"/>
    <x v="1"/>
    <d v="2009-01-01T00:00:00"/>
    <n v="10016"/>
    <x v="1"/>
    <x v="6"/>
    <x v="9"/>
    <x v="0"/>
    <x v="0"/>
    <n v="3.5777115238606695E-2"/>
    <n v="8.9247983415502788E-2"/>
    <n v="8.5532867388424472E-2"/>
    <x v="0"/>
    <x v="1"/>
    <n v="20938460"/>
    <s v="June C. Wispelwey"/>
    <x v="1"/>
    <x v="0"/>
    <s v="Executive Director"/>
    <n v="223732"/>
    <n v="104136"/>
    <n v="327868"/>
    <n v="28583"/>
    <n v="356451"/>
    <n v="32974"/>
    <n v="37521"/>
    <n v="426946"/>
    <x v="0"/>
    <m/>
  </r>
  <r>
    <s v="530088380"/>
    <s v="International Brotherhood of Electrical Workers"/>
    <s v="Edwin D. Hill"/>
    <x v="0"/>
    <d v="2001-01-29T00:00:00"/>
    <n v="20001"/>
    <x v="2"/>
    <x v="8"/>
    <x v="10"/>
    <x v="0"/>
    <x v="0"/>
    <n v="3.0489543650094358E-2"/>
    <n v="3.0489543650094358E-2"/>
    <n v="1.3241511869592291E-2"/>
    <x v="0"/>
    <x v="7"/>
    <n v="137150978"/>
    <s v="Edwin D. Hill"/>
    <x v="0"/>
    <x v="0"/>
    <s v="International President"/>
    <n v="321623"/>
    <m/>
    <n v="321623"/>
    <n v="34731"/>
    <n v="356354"/>
    <n v="156794"/>
    <n v="22743"/>
    <n v="535891"/>
    <x v="0"/>
    <m/>
  </r>
  <r>
    <s v="526078378"/>
    <s v="American Society of Nephrology"/>
    <s v="Tod Ibrahim"/>
    <x v="0"/>
    <d v="2007-12-03T00:00:00"/>
    <n v="20006"/>
    <x v="1"/>
    <x v="2"/>
    <x v="2"/>
    <x v="0"/>
    <x v="0"/>
    <n v="4.7595624230499609E-2"/>
    <n v="-8.6881845209059685E-2"/>
    <n v="-8.6881845209059685E-2"/>
    <x v="0"/>
    <x v="1"/>
    <n v="21679907"/>
    <s v="Todd Ibrahim"/>
    <x v="0"/>
    <x v="0"/>
    <s v="Executive Director"/>
    <n v="355665"/>
    <m/>
    <n v="355665"/>
    <m/>
    <n v="355665"/>
    <n v="12500"/>
    <n v="17466"/>
    <n v="385631"/>
    <x v="0"/>
    <m/>
  </r>
  <r>
    <s v="520880375"/>
    <s v="Urban Institute"/>
    <s v="Sarah Rosen Wartell"/>
    <x v="1"/>
    <d v="2012-02-28T00:00:00"/>
    <n v="20007"/>
    <x v="3"/>
    <x v="9"/>
    <x v="17"/>
    <x v="0"/>
    <x v="0"/>
    <m/>
    <m/>
    <m/>
    <x v="2"/>
    <x v="1"/>
    <n v="85862039"/>
    <s v="Sarah Rosen Wartell"/>
    <x v="1"/>
    <x v="0"/>
    <s v="President"/>
    <n v="355236"/>
    <m/>
    <n v="355236"/>
    <m/>
    <n v="355236"/>
    <n v="11198"/>
    <n v="258"/>
    <n v="366692"/>
    <x v="1"/>
    <s v="10 months’ salary"/>
  </r>
  <r>
    <s v="522168499"/>
    <s v="American Psychiatric Association"/>
    <s v="Saul Levin"/>
    <x v="0"/>
    <d v="2013-05-15T00:00:00"/>
    <n v="22209"/>
    <x v="1"/>
    <x v="2"/>
    <x v="2"/>
    <x v="0"/>
    <x v="0"/>
    <n v="8.0462770783200268E-3"/>
    <n v="8.0462770783200268E-3"/>
    <n v="-8.5813170253846729E-2"/>
    <x v="0"/>
    <x v="1"/>
    <n v="38519638"/>
    <s v="James Scully"/>
    <x v="0"/>
    <x v="1"/>
    <s v="Medical Director"/>
    <n v="390000"/>
    <m/>
    <n v="390000"/>
    <n v="-36313"/>
    <n v="353687"/>
    <n v="315566"/>
    <n v="11690"/>
    <n v="680943"/>
    <x v="0"/>
    <m/>
  </r>
  <r>
    <s v="350198600"/>
    <s v="International Union of Painters and Allied Trades"/>
    <s v="Kenneth Rigmaiden"/>
    <x v="0"/>
    <d v="2013-03-01T00:00:00"/>
    <n v="20006"/>
    <x v="2"/>
    <x v="8"/>
    <x v="10"/>
    <x v="0"/>
    <x v="0"/>
    <n v="0"/>
    <n v="0"/>
    <n v="-1.3252961614132027E-2"/>
    <x v="0"/>
    <x v="1"/>
    <n v="37623300"/>
    <s v="James A. Williams"/>
    <x v="0"/>
    <x v="1"/>
    <s v="General President/Director of Organizing"/>
    <n v="301762"/>
    <m/>
    <n v="301762"/>
    <n v="51824"/>
    <n v="353586"/>
    <n v="19979"/>
    <n v="39123"/>
    <n v="412688"/>
    <x v="0"/>
    <m/>
  </r>
  <r>
    <s v="520700497"/>
    <s v="Federation of American Societies for Experimental Biology"/>
    <s v="Guy C. Fogleman"/>
    <x v="0"/>
    <d v="2006-07-10T00:00:00"/>
    <n v="20814"/>
    <x v="1"/>
    <x v="13"/>
    <x v="16"/>
    <x v="0"/>
    <x v="0"/>
    <n v="6.5572214841525908E-2"/>
    <n v="6.5572214841525908E-2"/>
    <n v="1.417118305332696E-2"/>
    <x v="0"/>
    <x v="1"/>
    <n v="18629561"/>
    <s v="Guy C. Fogleman"/>
    <x v="0"/>
    <x v="0"/>
    <s v="Executive Director"/>
    <n v="348099"/>
    <m/>
    <n v="348099"/>
    <n v="4076"/>
    <n v="352175"/>
    <n v="25000"/>
    <n v="12585"/>
    <n v="389760"/>
    <x v="0"/>
    <m/>
  </r>
  <r>
    <s v="430684708"/>
    <s v="American Optometric Association"/>
    <s v="Vacant 3/3/2014"/>
    <x v="2"/>
    <m/>
    <n v="63141"/>
    <x v="1"/>
    <x v="2"/>
    <x v="2"/>
    <x v="0"/>
    <x v="0"/>
    <n v="5.2371344094614032E-2"/>
    <n v="5.2371344094614032E-2"/>
    <n v="5.219046246765488E-2"/>
    <x v="0"/>
    <x v="1"/>
    <n v="23576793"/>
    <s v="Barry J. Barresi"/>
    <x v="0"/>
    <x v="1"/>
    <s v="Executive Director"/>
    <n v="316065"/>
    <m/>
    <n v="316065"/>
    <n v="34447"/>
    <n v="350512"/>
    <n v="13383"/>
    <n v="15871"/>
    <n v="379766"/>
    <x v="0"/>
    <m/>
  </r>
  <r>
    <s v="521799853"/>
    <s v="American Coalition for Clean Coal Electricity"/>
    <s v="Mike Duncan"/>
    <x v="0"/>
    <d v="2012-09-10T00:00:00"/>
    <n v="20005"/>
    <x v="0"/>
    <x v="3"/>
    <x v="3"/>
    <x v="0"/>
    <x v="0"/>
    <m/>
    <m/>
    <m/>
    <x v="2"/>
    <x v="1"/>
    <n v="43052275"/>
    <s v="Mike Duncan"/>
    <x v="0"/>
    <x v="0"/>
    <s v="President"/>
    <n v="249320"/>
    <n v="100000"/>
    <n v="349320"/>
    <n v="297"/>
    <n v="349617"/>
    <m/>
    <n v="3260"/>
    <n v="352877"/>
    <x v="1"/>
    <s v="3.5 months’ salary"/>
  </r>
  <r>
    <s v="520971333"/>
    <s v="American Association of Colleges of Nursing"/>
    <s v="Geraldine Bednash"/>
    <x v="1"/>
    <d v="1989-12-01T00:00:00"/>
    <n v="20036"/>
    <x v="0"/>
    <x v="2"/>
    <x v="2"/>
    <x v="0"/>
    <x v="0"/>
    <n v="4.0828533724701847E-2"/>
    <n v="4.0160486482123156E-2"/>
    <n v="4.0160486482123156E-2"/>
    <x v="0"/>
    <x v="7"/>
    <n v="11163019"/>
    <s v="Geraldine D. Bednash"/>
    <x v="1"/>
    <x v="0"/>
    <s v="CEO &amp; Executive Director"/>
    <n v="337574"/>
    <n v="10342"/>
    <n v="347916"/>
    <m/>
    <n v="347916"/>
    <n v="24500"/>
    <n v="12384"/>
    <n v="384800"/>
    <x v="0"/>
    <s v="Bednash retiring June 15, 2014."/>
  </r>
  <r>
    <s v="530196483"/>
    <s v="Society for Science and the Public"/>
    <s v="vacant 3/3/2014"/>
    <x v="2"/>
    <m/>
    <n v="20036"/>
    <x v="3"/>
    <x v="9"/>
    <x v="11"/>
    <x v="0"/>
    <x v="0"/>
    <n v="1.7015391811596906E-2"/>
    <n v="4.6933539982563971E-2"/>
    <n v="4.7098100722803064E-2"/>
    <x v="0"/>
    <x v="1"/>
    <n v="11987435"/>
    <s v="Elizabeth Marincola"/>
    <x v="1"/>
    <x v="1"/>
    <s v="President"/>
    <n v="300047"/>
    <n v="35000"/>
    <n v="335047"/>
    <n v="12777"/>
    <n v="347824"/>
    <n v="25000"/>
    <n v="22843"/>
    <n v="395667"/>
    <x v="0"/>
    <m/>
  </r>
  <r>
    <s v="530225390"/>
    <s v="Humane Society of the U.S. "/>
    <s v="Wayne Pacelle"/>
    <x v="0"/>
    <d v="2004-06-01T00:00:00"/>
    <n v="20037"/>
    <x v="3"/>
    <x v="9"/>
    <x v="11"/>
    <x v="0"/>
    <x v="0"/>
    <n v="0.12325054245300605"/>
    <n v="0.12325054245300605"/>
    <n v="0.29620171049786376"/>
    <x v="0"/>
    <x v="1"/>
    <n v="125763492"/>
    <s v="Wayne Pacelle"/>
    <x v="0"/>
    <x v="0"/>
    <s v="CEO &amp; President"/>
    <n v="301285"/>
    <m/>
    <n v="301285"/>
    <n v="46390"/>
    <n v="347675"/>
    <n v="31553"/>
    <n v="16241"/>
    <n v="395469"/>
    <x v="0"/>
    <m/>
  </r>
  <r>
    <s v="860212873"/>
    <s v="National Council of La Raza"/>
    <s v="Janet Murguia"/>
    <x v="1"/>
    <d v="2004-10-28T00:00:00"/>
    <n v="20036"/>
    <x v="3"/>
    <x v="9"/>
    <x v="11"/>
    <x v="0"/>
    <x v="0"/>
    <n v="5.8606626756336662E-2"/>
    <n v="5.8606626756336662E-2"/>
    <n v="5.8132115391073651E-2"/>
    <x v="0"/>
    <x v="6"/>
    <n v="37795184"/>
    <s v="Janet Murguia"/>
    <x v="1"/>
    <x v="0"/>
    <s v="President &amp; CEO"/>
    <n v="343936"/>
    <m/>
    <n v="343936"/>
    <n v="2652"/>
    <n v="346588"/>
    <n v="17501"/>
    <n v="16366"/>
    <n v="380455"/>
    <x v="0"/>
    <m/>
  </r>
  <r>
    <s v="061548706"/>
    <s v="American Thoracic Society"/>
    <s v="Stephen C. Crane"/>
    <x v="0"/>
    <d v="2007-09-01T00:00:00"/>
    <n v="10006"/>
    <x v="1"/>
    <x v="2"/>
    <x v="2"/>
    <x v="0"/>
    <x v="0"/>
    <n v="5.2487944384441029E-2"/>
    <n v="5.2487944384441029E-2"/>
    <n v="5.2487944384441029E-2"/>
    <x v="0"/>
    <x v="1"/>
    <n v="25408665"/>
    <s v="Stephen C. Crane"/>
    <x v="0"/>
    <x v="0"/>
    <s v="Executive Director"/>
    <n v="345937"/>
    <m/>
    <n v="345937"/>
    <m/>
    <n v="345937"/>
    <m/>
    <n v="7451"/>
    <n v="353388"/>
    <x v="0"/>
    <m/>
  </r>
  <r>
    <s v="362167755"/>
    <s v="International City/County Management Association"/>
    <s v="Robert O'Neill"/>
    <x v="0"/>
    <d v="2002-07-25T00:00:00"/>
    <n v="20002"/>
    <x v="1"/>
    <x v="13"/>
    <x v="21"/>
    <x v="0"/>
    <x v="0"/>
    <n v="-3.7504218127826144E-2"/>
    <n v="-1.1895086811968969E-2"/>
    <n v="4.7385224210347424E-2"/>
    <x v="0"/>
    <x v="7"/>
    <n v="34360797"/>
    <s v="Robert O’Neill"/>
    <x v="0"/>
    <x v="0"/>
    <s v="Executive Director"/>
    <n v="285226"/>
    <n v="35750"/>
    <n v="320976"/>
    <n v="24150"/>
    <n v="345126"/>
    <n v="42457"/>
    <n v="19256"/>
    <n v="406839"/>
    <x v="0"/>
    <m/>
  </r>
  <r>
    <s v="530226780"/>
    <s v="National League of Cities"/>
    <s v="Clarence Anthony"/>
    <x v="0"/>
    <d v="2013-01-01T00:00:00"/>
    <n v="20004"/>
    <x v="0"/>
    <x v="13"/>
    <x v="21"/>
    <x v="0"/>
    <x v="0"/>
    <n v="0.1443722010283629"/>
    <n v="0.1443722010283629"/>
    <n v="-1.0728050654981761E-2"/>
    <x v="0"/>
    <x v="6"/>
    <n v="15106953"/>
    <s v="Donald Borut"/>
    <x v="0"/>
    <x v="1"/>
    <s v="Executive Director"/>
    <n v="344971"/>
    <m/>
    <n v="344971"/>
    <m/>
    <n v="344971"/>
    <n v="24500"/>
    <n v="16235"/>
    <n v="385706"/>
    <x v="0"/>
    <m/>
  </r>
  <r>
    <s v="237337229"/>
    <s v="BrightFocus Foundation"/>
    <s v="Stacy Pagos Haller"/>
    <x v="1"/>
    <d v="2010-01-01T00:00:00"/>
    <n v="20871"/>
    <x v="3"/>
    <x v="9"/>
    <x v="11"/>
    <x v="0"/>
    <x v="1"/>
    <n v="0.25248326405235305"/>
    <n v="0.19499374569577377"/>
    <n v="0.19839395701802945"/>
    <x v="0"/>
    <x v="0"/>
    <n v="24883030"/>
    <s v="Stacy Pagos Haller"/>
    <x v="1"/>
    <x v="0"/>
    <s v="Executive Director"/>
    <n v="300100"/>
    <n v="40000"/>
    <n v="340100"/>
    <n v="1948"/>
    <n v="342048"/>
    <n v="25000"/>
    <n v="36835"/>
    <n v="403883"/>
    <x v="0"/>
    <m/>
  </r>
  <r>
    <s v="363739643"/>
    <s v="Appraisal Institute"/>
    <s v="Frederick H. Grubbe"/>
    <x v="0"/>
    <d v="2007-06-01T00:00:00"/>
    <n v="60606"/>
    <x v="0"/>
    <x v="4"/>
    <x v="4"/>
    <x v="0"/>
    <x v="0"/>
    <n v="7.3554710449567462E-2"/>
    <n v="7.7831827658095903E-2"/>
    <n v="7.5359888542510509E-2"/>
    <x v="0"/>
    <x v="1"/>
    <n v="19213421"/>
    <s v="Frederick H. Grubbe"/>
    <x v="0"/>
    <x v="0"/>
    <s v="CEO"/>
    <n v="305159"/>
    <n v="19000"/>
    <n v="324159"/>
    <n v="17000"/>
    <n v="341159"/>
    <n v="12500"/>
    <n v="16640"/>
    <n v="370299"/>
    <x v="0"/>
    <m/>
  </r>
  <r>
    <s v="520859087"/>
    <s v="AMT–The Association for Manufacturing Technology"/>
    <s v="Douglas K. Woods "/>
    <x v="0"/>
    <d v="2009-05-04T00:00:00"/>
    <n v="22102"/>
    <x v="0"/>
    <x v="6"/>
    <x v="13"/>
    <x v="0"/>
    <x v="0"/>
    <n v="4.6717557251908393E-3"/>
    <n v="-9.4152046783625726E-3"/>
    <n v="-9.1433120463935199E-3"/>
    <x v="0"/>
    <x v="1"/>
    <n v="44107423"/>
    <s v="Douglas K. Woods"/>
    <x v="0"/>
    <x v="0"/>
    <s v="President"/>
    <n v="263224"/>
    <n v="75556"/>
    <n v="338780"/>
    <n v="2259"/>
    <n v="341039"/>
    <n v="15000"/>
    <n v="3216"/>
    <n v="359255"/>
    <x v="0"/>
    <m/>
  </r>
  <r>
    <s v="530204616"/>
    <s v="National Wildlife Federation"/>
    <s v="Larry J. Schweiger"/>
    <x v="0"/>
    <d v="2004-03-01T00:00:00"/>
    <n v="20190"/>
    <x v="3"/>
    <x v="9"/>
    <x v="11"/>
    <x v="0"/>
    <x v="0"/>
    <n v="-3.9056569030628235E-2"/>
    <n v="-3.9056569030628235E-2"/>
    <n v="-3.7532378734016325E-2"/>
    <x v="0"/>
    <x v="2"/>
    <n v="84726518"/>
    <s v="Larry J. Schweiger"/>
    <x v="0"/>
    <x v="0"/>
    <s v="President, NWF"/>
    <n v="297461"/>
    <m/>
    <n v="297461"/>
    <n v="41779"/>
    <n v="339240"/>
    <n v="12253"/>
    <n v="11346"/>
    <n v="362839"/>
    <x v="0"/>
    <s v="Schweiger retiring May 2014"/>
  </r>
  <r>
    <s v="731006395"/>
    <s v="National Rural Water Association"/>
    <s v="Sam Wade"/>
    <x v="0"/>
    <m/>
    <n v="73533"/>
    <x v="0"/>
    <x v="3"/>
    <x v="22"/>
    <x v="0"/>
    <x v="0"/>
    <n v="6.7477743307196067E-2"/>
    <n v="6.7455154118241531E-2"/>
    <n v="6.7455154118241531E-2"/>
    <x v="0"/>
    <x v="9"/>
    <n v="37566948"/>
    <s v="Robert K. Johnson"/>
    <x v="0"/>
    <x v="1"/>
    <s v="CEO"/>
    <n v="337893"/>
    <n v="106"/>
    <n v="337999"/>
    <m/>
    <n v="337999"/>
    <m/>
    <n v="19119"/>
    <n v="357118"/>
    <x v="0"/>
    <m/>
  </r>
  <r>
    <s v="530232489"/>
    <s v="National Association of Insurance and Financial Advisors"/>
    <s v="Susan Waters"/>
    <x v="1"/>
    <d v="2010-03-31T00:00:00"/>
    <n v="22042"/>
    <x v="1"/>
    <x v="4"/>
    <x v="4"/>
    <x v="0"/>
    <x v="0"/>
    <m/>
    <m/>
    <m/>
    <x v="2"/>
    <x v="2"/>
    <n v="13105476"/>
    <s v="Susan B. Waters"/>
    <x v="1"/>
    <x v="0"/>
    <s v="CEO"/>
    <n v="336765"/>
    <m/>
    <n v="336765"/>
    <m/>
    <n v="336765"/>
    <n v="7275"/>
    <n v="8095"/>
    <n v="352135"/>
    <x v="0"/>
    <m/>
  </r>
  <r>
    <s v="131677290"/>
    <s v="American Institute of Aeronautics and Astronautics"/>
    <s v="Sandra H. Magnus"/>
    <x v="0"/>
    <d v="2012-10-22T00:00:00"/>
    <n v="20191"/>
    <x v="1"/>
    <x v="6"/>
    <x v="6"/>
    <x v="0"/>
    <x v="0"/>
    <n v="6.5928710913184668E-2"/>
    <n v="0.10476110617317078"/>
    <n v="0.12938670780995823"/>
    <x v="0"/>
    <x v="6"/>
    <n v="29476611"/>
    <s v="Bob Dickman"/>
    <x v="0"/>
    <x v="1"/>
    <s v="Executive Director"/>
    <n v="299672"/>
    <n v="29707"/>
    <n v="329379"/>
    <n v="7342"/>
    <n v="336721"/>
    <n v="6588"/>
    <m/>
    <n v="343309"/>
    <x v="0"/>
    <m/>
  </r>
  <r>
    <s v="521260918"/>
    <s v="AcademyHealth"/>
    <s v="Lisa Simpson"/>
    <x v="1"/>
    <d v="2011-01-17T00:00:00"/>
    <n v="20006"/>
    <x v="1"/>
    <x v="2"/>
    <x v="2"/>
    <x v="0"/>
    <x v="1"/>
    <m/>
    <m/>
    <m/>
    <x v="2"/>
    <x v="1"/>
    <n v="10778994"/>
    <s v="Lisa Simpson"/>
    <x v="1"/>
    <x v="0"/>
    <s v="President &amp; CEO"/>
    <n v="335977"/>
    <m/>
    <n v="335977"/>
    <n v="614"/>
    <n v="336591"/>
    <n v="52861"/>
    <n v="20348"/>
    <n v="409800"/>
    <x v="0"/>
    <m/>
  </r>
  <r>
    <s v="362210015"/>
    <s v="National School Boards Association"/>
    <s v="Thomas J. Gentzel"/>
    <x v="0"/>
    <d v="2012-12-01T00:00:00"/>
    <n v="22314"/>
    <x v="0"/>
    <x v="13"/>
    <x v="16"/>
    <x v="0"/>
    <x v="1"/>
    <n v="-1.0110592034637699E-4"/>
    <n v="-1.0110592034637699E-4"/>
    <n v="-1.0110592034637699E-4"/>
    <x v="0"/>
    <x v="7"/>
    <n v="20632504"/>
    <s v="Anne L. Bryant"/>
    <x v="1"/>
    <x v="1"/>
    <s v="Executive Director"/>
    <n v="336247"/>
    <m/>
    <n v="336247"/>
    <m/>
    <n v="336247"/>
    <n v="122603"/>
    <n v="7900"/>
    <n v="466750"/>
    <x v="0"/>
    <m/>
  </r>
  <r>
    <s v="381618683"/>
    <s v="American Industrial Hygiene Association"/>
    <s v="Peter O'Neil"/>
    <x v="0"/>
    <d v="2009-01-01T00:00:00"/>
    <n v="22042"/>
    <x v="1"/>
    <x v="2"/>
    <x v="2"/>
    <x v="0"/>
    <x v="0"/>
    <n v="0.10611739296150426"/>
    <n v="0.12731762201201929"/>
    <n v="-9.2425101225554668E-2"/>
    <x v="0"/>
    <x v="1"/>
    <n v="15310395"/>
    <s v="Peter O’Neil"/>
    <x v="0"/>
    <x v="0"/>
    <s v="Executive Director"/>
    <n v="313425"/>
    <n v="21226"/>
    <n v="334651"/>
    <m/>
    <n v="334651"/>
    <n v="24162"/>
    <n v="9265"/>
    <n v="368078"/>
    <x v="0"/>
    <m/>
  </r>
  <r>
    <s v="941730465"/>
    <s v="Earthjustice"/>
    <s v="Trip Van Noppen"/>
    <x v="0"/>
    <d v="2008-01-01T00:00:00"/>
    <n v="94612"/>
    <x v="3"/>
    <x v="9"/>
    <x v="11"/>
    <x v="0"/>
    <x v="0"/>
    <n v="4.3878459297620971E-2"/>
    <n v="3.8852253393440381E-2"/>
    <n v="3.8852253393440381E-2"/>
    <x v="0"/>
    <x v="7"/>
    <n v="38343960"/>
    <s v="Trip Van Noppen"/>
    <x v="0"/>
    <x v="0"/>
    <s v="President"/>
    <n v="309606"/>
    <n v="25000"/>
    <n v="334606"/>
    <m/>
    <n v="334606"/>
    <n v="28382"/>
    <n v="15663"/>
    <n v="378651"/>
    <x v="0"/>
    <m/>
  </r>
  <r>
    <s v="753148958"/>
    <s v="Americans for Prosperity"/>
    <s v="Tim Phillips"/>
    <x v="0"/>
    <d v="2006-02-01T00:00:00"/>
    <n v="20036"/>
    <x v="4"/>
    <x v="14"/>
    <x v="17"/>
    <x v="0"/>
    <x v="0"/>
    <n v="4.0600144613159798E-2"/>
    <n v="0.15611199557001454"/>
    <n v="0.15611199557001454"/>
    <x v="0"/>
    <x v="1"/>
    <n v="115126635"/>
    <s v="Tim Phillips"/>
    <x v="0"/>
    <x v="0"/>
    <s v="President"/>
    <n v="259047"/>
    <n v="75000"/>
    <n v="334047"/>
    <m/>
    <n v="334047"/>
    <n v="10021"/>
    <n v="5061"/>
    <n v="349129"/>
    <x v="0"/>
    <m/>
  </r>
  <r>
    <s v="541999773"/>
    <s v="American Association of School Administrators"/>
    <s v="Daniel A. Domenech"/>
    <x v="0"/>
    <d v="2008-07-01T00:00:00"/>
    <n v="22203"/>
    <x v="1"/>
    <x v="13"/>
    <x v="16"/>
    <x v="0"/>
    <x v="0"/>
    <n v="3.491955451340862E-2"/>
    <n v="3.491955451340862E-2"/>
    <n v="3.491955451340862E-2"/>
    <x v="0"/>
    <x v="7"/>
    <n v="10832885"/>
    <s v="Daniel A. Domenech"/>
    <x v="0"/>
    <x v="0"/>
    <s v="Executive Director"/>
    <n v="331463"/>
    <m/>
    <n v="331463"/>
    <m/>
    <n v="331463"/>
    <n v="4915"/>
    <n v="3148"/>
    <n v="339526"/>
    <x v="0"/>
    <m/>
  </r>
  <r>
    <s v="521312579"/>
    <s v="National Committee to Preserve Social Security and Medicare"/>
    <s v="Max Richtman"/>
    <x v="0"/>
    <d v="2011-08-03T00:00:00"/>
    <n v="20004"/>
    <x v="3"/>
    <x v="9"/>
    <x v="11"/>
    <x v="0"/>
    <x v="0"/>
    <m/>
    <m/>
    <m/>
    <x v="0"/>
    <x v="0"/>
    <n v="21556583"/>
    <s v="Max Richtman"/>
    <x v="0"/>
    <x v="0"/>
    <s v="President &amp; CEO"/>
    <n v="330882"/>
    <m/>
    <n v="330882"/>
    <m/>
    <n v="330882"/>
    <n v="15300"/>
    <n v="19295"/>
    <n v="365477"/>
    <x v="0"/>
    <m/>
  </r>
  <r>
    <s v="530237789"/>
    <s v="American Federation of State, County, and Municipal Employees"/>
    <s v="Lee Saunders"/>
    <x v="2"/>
    <d v="2012-06-21T00:00:00"/>
    <n v="20036"/>
    <x v="2"/>
    <x v="15"/>
    <x v="10"/>
    <x v="0"/>
    <x v="0"/>
    <m/>
    <m/>
    <m/>
    <x v="1"/>
    <x v="1"/>
    <n v="160249211"/>
    <s v="Lee Saunders"/>
    <x v="0"/>
    <x v="0"/>
    <m/>
    <n v="302569"/>
    <m/>
    <n v="302569"/>
    <n v="27486"/>
    <n v="330055"/>
    <n v="221959"/>
    <n v="25072"/>
    <n v="577086"/>
    <x v="1"/>
    <s v="Six months’ salary at CEO and six months’ salary as staff"/>
  </r>
  <r>
    <s v="521527835"/>
    <s v="International Foundation for Electoral Systems"/>
    <s v="Bill Sweeney"/>
    <x v="0"/>
    <d v="2009-06-02T00:00:00"/>
    <n v="20006"/>
    <x v="3"/>
    <x v="9"/>
    <x v="11"/>
    <x v="0"/>
    <x v="1"/>
    <n v="0.2092"/>
    <n v="0.17469841269841269"/>
    <n v="0.28481187771564404"/>
    <x v="0"/>
    <x v="6"/>
    <n v="87774915"/>
    <s v="Bill Sweeney"/>
    <x v="0"/>
    <x v="0"/>
    <s v="President"/>
    <n v="266024"/>
    <n v="30000"/>
    <n v="296024"/>
    <n v="33678"/>
    <n v="329702"/>
    <n v="33678"/>
    <m/>
    <n v="363380"/>
    <x v="0"/>
    <m/>
  </r>
  <r>
    <s v="521105189"/>
    <s v="Zero to Three"/>
    <s v="Matthew Melmed"/>
    <x v="0"/>
    <m/>
    <n v="20036"/>
    <x v="3"/>
    <x v="9"/>
    <x v="11"/>
    <x v="0"/>
    <x v="0"/>
    <n v="4.7458981712190304E-2"/>
    <n v="4.7458981712190304E-2"/>
    <n v="0.1028664110089525"/>
    <x v="0"/>
    <x v="6"/>
    <n v="21190588"/>
    <s v="Matthew Melmed"/>
    <x v="0"/>
    <x v="0"/>
    <s v="Executive Director"/>
    <n v="311927"/>
    <m/>
    <n v="311927"/>
    <n v="16500"/>
    <n v="328427"/>
    <n v="19600"/>
    <n v="17402"/>
    <n v="365429"/>
    <x v="0"/>
    <m/>
  </r>
  <r>
    <s v="360731170"/>
    <s v="American Veterinary Medical Association"/>
    <s v="W. Ron DeHaven"/>
    <x v="0"/>
    <d v="2007-03-30T00:00:00"/>
    <n v="60173"/>
    <x v="1"/>
    <x v="12"/>
    <x v="20"/>
    <x v="0"/>
    <x v="0"/>
    <n v="4.4676863551175866E-2"/>
    <n v="4.4676863551175866E-2"/>
    <n v="4.4676863551175866E-2"/>
    <x v="0"/>
    <x v="1"/>
    <n v="31373754"/>
    <s v="W. Ron DeHaven"/>
    <x v="0"/>
    <x v="0"/>
    <s v="Executive Vice President"/>
    <n v="328320"/>
    <m/>
    <n v="328320"/>
    <m/>
    <n v="328320"/>
    <n v="25000"/>
    <n v="1120"/>
    <n v="354440"/>
    <x v="0"/>
    <m/>
  </r>
  <r>
    <s v="360724760"/>
    <s v="Academy of Nutrition and Dietetics"/>
    <s v="Patricia Babjak"/>
    <x v="1"/>
    <d v="2009-01-27T00:00:00"/>
    <n v="60606"/>
    <x v="1"/>
    <x v="2"/>
    <x v="2"/>
    <x v="0"/>
    <x v="0"/>
    <n v="6.7876694473409799E-2"/>
    <n v="6.7876694473409799E-2"/>
    <n v="6.7876694473409799E-2"/>
    <x v="0"/>
    <x v="10"/>
    <n v="34706609"/>
    <s v="Patricia Babjak"/>
    <x v="1"/>
    <x v="0"/>
    <s v="CEO"/>
    <n v="327710"/>
    <m/>
    <n v="327710"/>
    <m/>
    <n v="327710"/>
    <n v="43221"/>
    <n v="17222"/>
    <n v="388153"/>
    <x v="0"/>
    <m/>
  </r>
  <r>
    <s v="131860397"/>
    <s v="Risk and Insurance Management Society"/>
    <s v="Mary Roth"/>
    <x v="1"/>
    <d v="2004-10-01T00:00:00"/>
    <n v="10018"/>
    <x v="0"/>
    <x v="5"/>
    <x v="5"/>
    <x v="0"/>
    <x v="0"/>
    <n v="0.23571038124012153"/>
    <n v="4.9405523675845268E-2"/>
    <n v="4.7528431987104859E-2"/>
    <x v="0"/>
    <x v="1"/>
    <n v="13495192"/>
    <s v="Mary Roth"/>
    <x v="1"/>
    <x v="0"/>
    <s v="Executive Director "/>
    <n v="291619"/>
    <n v="13418"/>
    <n v="305037"/>
    <n v="22500"/>
    <n v="327537"/>
    <n v="18959"/>
    <n v="2616"/>
    <n v="349112"/>
    <x v="0"/>
    <m/>
  </r>
  <r>
    <s v="131893923"/>
    <s v="American Nurses Association"/>
    <s v="Marla J. Weston"/>
    <x v="1"/>
    <d v="2009-06-14T00:00:00"/>
    <n v="20910"/>
    <x v="1"/>
    <x v="2"/>
    <x v="2"/>
    <x v="0"/>
    <x v="0"/>
    <n v="2.7948824499767041E-2"/>
    <n v="2.7948824499767041E-2"/>
    <n v="2.7983464173946343E-2"/>
    <x v="0"/>
    <x v="1"/>
    <n v="37390358"/>
    <s v="Marla J. Weston"/>
    <x v="1"/>
    <x v="0"/>
    <s v="CEO"/>
    <n v="326530"/>
    <m/>
    <n v="326530"/>
    <n v="966"/>
    <n v="327496"/>
    <n v="25926"/>
    <n v="6407"/>
    <n v="359829"/>
    <x v="0"/>
    <m/>
  </r>
  <r>
    <s v="510182830"/>
    <s v="Human Resource Certification Institute"/>
    <s v="Amy Schabaker Dufrane"/>
    <x v="1"/>
    <d v="2013-08-02T00:00:00"/>
    <n v="22314"/>
    <x v="1"/>
    <x v="1"/>
    <x v="9"/>
    <x v="0"/>
    <x v="0"/>
    <m/>
    <m/>
    <m/>
    <x v="0"/>
    <x v="1"/>
    <n v="14845462"/>
    <s v="Mary Power"/>
    <x v="1"/>
    <x v="1"/>
    <s v="Executive Director"/>
    <n v="248913"/>
    <n v="77752"/>
    <n v="326665"/>
    <m/>
    <n v="326665"/>
    <n v="67492"/>
    <m/>
    <n v="394157"/>
    <x v="1"/>
    <s v="11 months’ salary"/>
  </r>
  <r>
    <s v="521437632"/>
    <s v="Vision Council"/>
    <s v="Ed Greene"/>
    <x v="0"/>
    <d v="2006-10-01T00:00:00"/>
    <n v="22314"/>
    <x v="0"/>
    <x v="2"/>
    <x v="2"/>
    <x v="0"/>
    <x v="0"/>
    <n v="0.15336736537446463"/>
    <n v="1.1746834197432917E-3"/>
    <n v="1.1746834197432917E-3"/>
    <x v="0"/>
    <x v="1"/>
    <n v="12151126"/>
    <s v="Ed Greene"/>
    <x v="0"/>
    <x v="0"/>
    <s v="CEO"/>
    <n v="325576"/>
    <m/>
    <n v="325576"/>
    <m/>
    <n v="325576"/>
    <n v="11251"/>
    <n v="16364"/>
    <n v="353191"/>
    <x v="0"/>
    <m/>
  </r>
  <r>
    <s v="237245152"/>
    <s v="Ocean Conservancy"/>
    <s v="Janis Jones"/>
    <x v="1"/>
    <m/>
    <n v="20036"/>
    <x v="3"/>
    <x v="9"/>
    <x v="11"/>
    <x v="0"/>
    <x v="1"/>
    <n v="0.15858368226350664"/>
    <n v="0.22748975525395693"/>
    <n v="0.22081204947606081"/>
    <x v="0"/>
    <x v="7"/>
    <n v="21851502"/>
    <s v="Veronique Spruill"/>
    <x v="1"/>
    <x v="1"/>
    <s v="President &amp; CEO"/>
    <n v="285000"/>
    <n v="41500"/>
    <n v="326500"/>
    <n v="-990"/>
    <n v="325510"/>
    <n v="17100"/>
    <n v="19525"/>
    <n v="362135"/>
    <x v="0"/>
    <m/>
  </r>
  <r>
    <s v="530167933"/>
    <s v="Wilderness Society"/>
    <s v="Jamie Williams"/>
    <x v="1"/>
    <d v="2012-03-05T00:00:00"/>
    <n v="20036"/>
    <x v="3"/>
    <x v="9"/>
    <x v="11"/>
    <x v="0"/>
    <x v="0"/>
    <n v="3.0228779494675298E-2"/>
    <n v="3.0228779494675298E-2"/>
    <n v="3.7375317004218193E-2"/>
    <x v="0"/>
    <x v="6"/>
    <n v="24862909"/>
    <s v="William H. Meadows"/>
    <x v="0"/>
    <x v="1"/>
    <s v="President"/>
    <n v="315761"/>
    <m/>
    <n v="315761"/>
    <n v="8619"/>
    <n v="324380"/>
    <n v="19305"/>
    <n v="77979"/>
    <n v="421664"/>
    <x v="0"/>
    <m/>
  </r>
  <r>
    <s v="530220900"/>
    <s v="Resources for the Future"/>
    <s v="Phil Sharp"/>
    <x v="0"/>
    <d v="2005-09-01T00:00:00"/>
    <n v="20036"/>
    <x v="4"/>
    <x v="14"/>
    <x v="17"/>
    <x v="0"/>
    <x v="1"/>
    <n v="-5.8302078698112006E-2"/>
    <n v="-4.9520757379748322E-2"/>
    <n v="-4.9520757379748322E-2"/>
    <x v="0"/>
    <x v="6"/>
    <n v="11850016"/>
    <s v="Phil Sharp"/>
    <x v="0"/>
    <x v="0"/>
    <s v="President"/>
    <n v="296277"/>
    <n v="27000"/>
    <n v="323277"/>
    <m/>
    <n v="323277"/>
    <n v="36750"/>
    <n v="9051"/>
    <n v="369078"/>
    <x v="0"/>
    <m/>
  </r>
  <r>
    <s v="237045686"/>
    <s v="Infectious Diseases Society of America"/>
    <s v="Mark Leasure"/>
    <x v="0"/>
    <d v="1998-04-23T00:00:00"/>
    <n v="22209"/>
    <x v="1"/>
    <x v="2"/>
    <x v="2"/>
    <x v="0"/>
    <x v="0"/>
    <n v="4.4562074204773809E-2"/>
    <n v="4.4562074204773809E-2"/>
    <n v="5.0768945710579952E-2"/>
    <x v="0"/>
    <x v="1"/>
    <n v="16715843"/>
    <s v="Mark A. Leasure"/>
    <x v="0"/>
    <x v="0"/>
    <s v="Chief Executive Officer"/>
    <n v="319683"/>
    <m/>
    <n v="319683"/>
    <n v="3564"/>
    <n v="323247"/>
    <n v="42741"/>
    <n v="19440"/>
    <n v="385428"/>
    <x v="0"/>
    <s v="$25,000 toward SERP"/>
  </r>
  <r>
    <s v="530038250"/>
    <s v="International Union of Bricklayers and Allied Craftworkers"/>
    <s v="James Boland"/>
    <x v="0"/>
    <d v="2010-02-22T00:00:00"/>
    <n v="20004"/>
    <x v="2"/>
    <x v="8"/>
    <x v="10"/>
    <x v="0"/>
    <x v="0"/>
    <n v="3.6653586039909827E-2"/>
    <n v="3.6653586039909827E-2"/>
    <n v="2.0367834642792466E-2"/>
    <x v="0"/>
    <x v="1"/>
    <n v="35726031"/>
    <s v="James Boland"/>
    <x v="0"/>
    <x v="0"/>
    <s v="President"/>
    <n v="310400"/>
    <m/>
    <n v="310400"/>
    <n v="10772"/>
    <n v="321172"/>
    <n v="77175"/>
    <n v="29884"/>
    <n v="428231"/>
    <x v="0"/>
    <m/>
  </r>
  <r>
    <s v="420897662"/>
    <s v="National Corn Growers Association"/>
    <s v="Rick Tolman"/>
    <x v="0"/>
    <d v="2000-09-01T00:00:00"/>
    <n v="63005"/>
    <x v="0"/>
    <x v="12"/>
    <x v="20"/>
    <x v="0"/>
    <x v="0"/>
    <n v="-5.3807039317516354E-2"/>
    <n v="-3.2946343579424275E-2"/>
    <n v="-3.2946343579424275E-2"/>
    <x v="0"/>
    <x v="6"/>
    <n v="16267529"/>
    <s v="Rick Tolman"/>
    <x v="0"/>
    <x v="0"/>
    <s v="CEO"/>
    <n v="314102"/>
    <n v="6925"/>
    <n v="321027"/>
    <m/>
    <n v="321027"/>
    <n v="24500"/>
    <n v="13037"/>
    <n v="358564"/>
    <x v="0"/>
    <m/>
  </r>
  <r>
    <s v="522096845"/>
    <s v="New America Foundation"/>
    <s v="Anne-Marie Slaughter"/>
    <x v="1"/>
    <d v="2013-09-01T00:00:00"/>
    <n v="20009"/>
    <x v="4"/>
    <x v="14"/>
    <x v="17"/>
    <x v="0"/>
    <x v="0"/>
    <n v="-3.1386740025478646E-4"/>
    <n v="-2.649502049467762E-4"/>
    <n v="-2.649502049467762E-4"/>
    <x v="0"/>
    <x v="1"/>
    <n v="22258222"/>
    <s v="Steve Coll"/>
    <x v="0"/>
    <x v="1"/>
    <s v="President"/>
    <n v="270730"/>
    <n v="50000"/>
    <n v="320730"/>
    <m/>
    <n v="320730"/>
    <n v="30000"/>
    <n v="13187"/>
    <n v="363917"/>
    <x v="0"/>
    <m/>
  </r>
  <r>
    <s v="363133254"/>
    <s v="International Health, Racquet and Sportsclub Association"/>
    <s v="Joe Moore"/>
    <x v="0"/>
    <d v="2006-07-01T00:00:00"/>
    <n v="2210"/>
    <x v="0"/>
    <x v="10"/>
    <x v="7"/>
    <x v="4"/>
    <x v="0"/>
    <n v="2.1609472752215919E-2"/>
    <n v="3.782549612923522E-2"/>
    <n v="3.782549612923522E-2"/>
    <x v="0"/>
    <x v="7"/>
    <n v="13268079"/>
    <s v="Joe Moore"/>
    <x v="0"/>
    <x v="0"/>
    <s v="President &amp; CEO"/>
    <n v="315000"/>
    <n v="5000"/>
    <n v="320000"/>
    <m/>
    <n v="320000"/>
    <m/>
    <n v="27330"/>
    <n v="347330"/>
    <x v="0"/>
    <m/>
  </r>
  <r>
    <s v="521247182"/>
    <s v="Council for Christian Colleges &amp; Universities"/>
    <s v="William P. Robinson"/>
    <x v="0"/>
    <d v="2013-10-22T00:00:00"/>
    <n v="20002"/>
    <x v="0"/>
    <x v="13"/>
    <x v="16"/>
    <x v="0"/>
    <x v="0"/>
    <n v="3.5444972261900805E-2"/>
    <n v="3.5444972261900805E-2"/>
    <n v="6.2286150881971897E-2"/>
    <x v="0"/>
    <x v="7"/>
    <n v="12671512"/>
    <s v="Paul R. Corts"/>
    <x v="0"/>
    <x v="1"/>
    <s v="President"/>
    <n v="311700"/>
    <m/>
    <n v="311700"/>
    <n v="8080"/>
    <n v="319780"/>
    <n v="20767"/>
    <n v="14200"/>
    <n v="354747"/>
    <x v="0"/>
    <m/>
  </r>
  <r>
    <s v="131632524"/>
    <s v="American Lung Association"/>
    <s v="Harold Wimmer"/>
    <x v="0"/>
    <d v="2013-02-01T00:00:00"/>
    <n v="20004"/>
    <x v="3"/>
    <x v="9"/>
    <x v="11"/>
    <x v="0"/>
    <x v="0"/>
    <n v="-2.8200612893320216E-5"/>
    <n v="-0.12360288019508874"/>
    <n v="-0.12360288019508874"/>
    <x v="0"/>
    <x v="7"/>
    <n v="49656784"/>
    <s v="Charles D. Connor"/>
    <x v="0"/>
    <x v="1"/>
    <s v="President &amp; CEO"/>
    <n v="319133"/>
    <m/>
    <n v="319133"/>
    <m/>
    <n v="319133"/>
    <n v="54457"/>
    <n v="12906"/>
    <n v="386496"/>
    <x v="0"/>
    <m/>
  </r>
  <r>
    <s v="521067256"/>
    <s v="American Councils for International Education"/>
    <s v="Dan E. Davidson"/>
    <x v="0"/>
    <m/>
    <n v="20036"/>
    <x v="3"/>
    <x v="9"/>
    <x v="11"/>
    <x v="0"/>
    <x v="0"/>
    <n v="1.1045196814263709E-2"/>
    <n v="4.3820261545016552E-2"/>
    <n v="4.3820261545016552E-2"/>
    <x v="0"/>
    <x v="7"/>
    <n v="77510380"/>
    <s v="Dan E. Davidson"/>
    <x v="0"/>
    <x v="0"/>
    <s v="President"/>
    <n v="308480"/>
    <n v="10000"/>
    <n v="318480"/>
    <m/>
    <n v="318480"/>
    <n v="17150"/>
    <m/>
    <n v="335630"/>
    <x v="0"/>
    <m/>
  </r>
  <r>
    <s v="521773753"/>
    <s v="American International Health Alliance"/>
    <s v="James P. Smith"/>
    <x v="0"/>
    <m/>
    <n v="20005"/>
    <x v="3"/>
    <x v="9"/>
    <x v="11"/>
    <x v="0"/>
    <x v="0"/>
    <n v="-3.2467405156357222E-3"/>
    <n v="-3.2467405156357222E-3"/>
    <n v="0.15587736407585384"/>
    <x v="0"/>
    <x v="6"/>
    <n v="15473318"/>
    <s v="James Smith"/>
    <x v="0"/>
    <x v="0"/>
    <s v="Executive Director"/>
    <n v="254197"/>
    <m/>
    <n v="254197"/>
    <n v="64038"/>
    <n v="318235"/>
    <n v="8654"/>
    <n v="14878"/>
    <n v="341767"/>
    <x v="0"/>
    <m/>
  </r>
  <r>
    <s v="237222333"/>
    <s v="Trust for Public Land"/>
    <s v="William B. Rogers"/>
    <x v="0"/>
    <d v="1997-11-06T00:00:00"/>
    <n v="94105"/>
    <x v="3"/>
    <x v="9"/>
    <x v="11"/>
    <x v="0"/>
    <x v="0"/>
    <n v="5.1145224815627395E-2"/>
    <n v="5.1145224815627395E-2"/>
    <n v="5.1145224815627395E-2"/>
    <x v="0"/>
    <x v="0"/>
    <n v="130680540"/>
    <s v="William B. Rogers"/>
    <x v="0"/>
    <x v="0"/>
    <s v="President"/>
    <n v="318127"/>
    <m/>
    <n v="318127"/>
    <m/>
    <n v="318127"/>
    <n v="9646"/>
    <n v="25381"/>
    <n v="353154"/>
    <x v="0"/>
    <m/>
  </r>
  <r>
    <s v="131628688"/>
    <s v="American Public Health Association"/>
    <s v="Georges C. Benjamin"/>
    <x v="0"/>
    <d v="2002-11-28T00:00:00"/>
    <n v="20001"/>
    <x v="0"/>
    <x v="2"/>
    <x v="2"/>
    <x v="0"/>
    <x v="0"/>
    <n v="0.12372768386686198"/>
    <n v="0.17007519986142439"/>
    <n v="0.17636430282542773"/>
    <x v="0"/>
    <x v="5"/>
    <n v="17873113"/>
    <s v="Georges C. Benjamin"/>
    <x v="0"/>
    <x v="0"/>
    <s v="Executive Director"/>
    <n v="298416"/>
    <n v="12308"/>
    <n v="310724"/>
    <n v="6992"/>
    <n v="317716"/>
    <n v="20000"/>
    <n v="21206"/>
    <n v="358922"/>
    <x v="0"/>
    <m/>
  </r>
  <r>
    <s v="131878953"/>
    <s v="NAFSA: Association of International Educators"/>
    <s v="Marlene M. Johnson"/>
    <x v="1"/>
    <d v="1998-01-01T00:00:00"/>
    <n v="20005"/>
    <x v="1"/>
    <x v="13"/>
    <x v="16"/>
    <x v="0"/>
    <x v="0"/>
    <n v="5.9193381440725869E-2"/>
    <n v="5.9193381440725869E-2"/>
    <n v="4.343742894708226E-2"/>
    <x v="0"/>
    <x v="1"/>
    <n v="17369390"/>
    <s v="Marlene M. Johnson"/>
    <x v="1"/>
    <x v="0"/>
    <s v="Executive Director &amp; CEO"/>
    <n v="288573"/>
    <m/>
    <n v="288573"/>
    <n v="28080"/>
    <n v="316653"/>
    <m/>
    <m/>
    <n v="316653"/>
    <x v="0"/>
    <m/>
  </r>
  <r>
    <s v="530132493"/>
    <s v="National Foundation for Credit Counseling"/>
    <s v="Susan C. Keating"/>
    <x v="1"/>
    <d v="2004-03-05T00:00:00"/>
    <n v="20910"/>
    <x v="3"/>
    <x v="9"/>
    <x v="11"/>
    <x v="0"/>
    <x v="1"/>
    <n v="-5.3544346764574903E-2"/>
    <n v="-5.3544346764574903E-2"/>
    <n v="-5.1792744678095172E-2"/>
    <x v="0"/>
    <x v="1"/>
    <n v="11690515"/>
    <s v="Susan C. Keating"/>
    <x v="1"/>
    <x v="0"/>
    <s v="President and Chief Executive Officer"/>
    <n v="303923"/>
    <m/>
    <n v="303923"/>
    <n v="10860"/>
    <n v="314783"/>
    <n v="2769"/>
    <n v="19045"/>
    <n v="336597"/>
    <x v="0"/>
    <m/>
  </r>
  <r>
    <s v="132607374"/>
    <s v="Corporation for Public Broadcasting"/>
    <s v="Patricia de Stacy Harrison"/>
    <x v="1"/>
    <d v="2005-06-23T00:00:00"/>
    <n v="20004"/>
    <x v="3"/>
    <x v="9"/>
    <x v="11"/>
    <x v="0"/>
    <x v="0"/>
    <n v="2.3572537738971058E-3"/>
    <n v="0.12691070483325867"/>
    <n v="0.10989231843279951"/>
    <x v="0"/>
    <x v="6"/>
    <n v="473225376"/>
    <s v="Patricia de Stacy Harrison"/>
    <x v="1"/>
    <x v="0"/>
    <s v="President/CEO"/>
    <n v="196878"/>
    <n v="79880"/>
    <n v="276758"/>
    <n v="38023"/>
    <n v="314781"/>
    <n v="49000"/>
    <n v="28145"/>
    <n v="391926"/>
    <x v="0"/>
    <m/>
  </r>
  <r>
    <s v="522202924"/>
    <s v="Pipeline Research Council International"/>
    <s v="Cliff Johnson"/>
    <x v="0"/>
    <d v="2010-09-01T00:00:00"/>
    <n v="22209"/>
    <x v="0"/>
    <x v="3"/>
    <x v="3"/>
    <x v="0"/>
    <x v="0"/>
    <n v="0.03"/>
    <n v="0.18690548510151797"/>
    <n v="0.18268840329057193"/>
    <x v="0"/>
    <x v="1"/>
    <n v="12827614"/>
    <s v="Cliff Johnson"/>
    <x v="0"/>
    <x v="0"/>
    <s v="President"/>
    <n v="254616"/>
    <n v="59946"/>
    <n v="314562"/>
    <m/>
    <n v="314562"/>
    <n v="17000"/>
    <n v="19166"/>
    <n v="350728"/>
    <x v="0"/>
    <m/>
  </r>
  <r>
    <s v="351044487"/>
    <s v="Association of State and Territorial Health Officials"/>
    <s v="Paul E. Jarris"/>
    <x v="0"/>
    <d v="2006-06-19T00:00:00"/>
    <n v="20005"/>
    <x v="1"/>
    <x v="2"/>
    <x v="2"/>
    <x v="0"/>
    <x v="1"/>
    <n v="0"/>
    <n v="0"/>
    <n v="0"/>
    <x v="0"/>
    <x v="6"/>
    <n v="18114141"/>
    <s v="Paul Jarris"/>
    <x v="0"/>
    <x v="0"/>
    <s v="Executive Director"/>
    <n v="268466"/>
    <n v="45900"/>
    <n v="314366"/>
    <m/>
    <n v="314366"/>
    <n v="36938"/>
    <n v="22154"/>
    <n v="373458"/>
    <x v="0"/>
    <m/>
  </r>
  <r>
    <s v="520781390"/>
    <s v="African Wildlife Foundation"/>
    <s v="Patrick J. Bergin"/>
    <x v="0"/>
    <d v="2002-01-01T00:00:00"/>
    <n v="20036"/>
    <x v="3"/>
    <x v="9"/>
    <x v="11"/>
    <x v="0"/>
    <x v="0"/>
    <n v="3.2296527587153444E-3"/>
    <n v="0.3463534518254186"/>
    <n v="0.3463534518254186"/>
    <x v="0"/>
    <x v="7"/>
    <n v="19711708"/>
    <s v="Patrick Bergin"/>
    <x v="0"/>
    <x v="0"/>
    <s v="Chief Executive Officer"/>
    <n v="233905"/>
    <n v="80000"/>
    <n v="313905"/>
    <m/>
    <n v="313905"/>
    <n v="23391"/>
    <n v="4651"/>
    <n v="341947"/>
    <x v="0"/>
    <m/>
  </r>
  <r>
    <s v="363481016"/>
    <s v="National Council of State Boards of Nursing"/>
    <s v="Kathy Apple"/>
    <x v="1"/>
    <d v="2001-06-01T00:00:00"/>
    <n v="60601"/>
    <x v="1"/>
    <x v="2"/>
    <x v="2"/>
    <x v="0"/>
    <x v="0"/>
    <n v="0.16125927351882838"/>
    <n v="0.16125927351882838"/>
    <n v="0.16125927351882838"/>
    <x v="0"/>
    <x v="6"/>
    <n v="69427130"/>
    <s v="Kathy Apple"/>
    <x v="1"/>
    <x v="0"/>
    <s v="CEO"/>
    <n v="313684"/>
    <m/>
    <n v="313684"/>
    <m/>
    <n v="313684"/>
    <n v="35214"/>
    <n v="15759"/>
    <n v="364657"/>
    <x v="0"/>
    <m/>
  </r>
  <r>
    <s v="530088290"/>
    <s v="International Association of Firefighters"/>
    <s v="Harold A. Schaitberger"/>
    <x v="0"/>
    <d v="2000-01-01T00:00:00"/>
    <n v="20006"/>
    <x v="2"/>
    <x v="8"/>
    <x v="10"/>
    <x v="0"/>
    <x v="1"/>
    <n v="2.5014607069821795E-3"/>
    <n v="2.5014607069821795E-3"/>
    <n v="5.0446777688037637E-3"/>
    <x v="0"/>
    <x v="6"/>
    <n v="51000247"/>
    <s v="Harold Schaitberger"/>
    <x v="0"/>
    <x v="0"/>
    <s v="General President"/>
    <n v="274525"/>
    <m/>
    <n v="274525"/>
    <n v="39061"/>
    <n v="313586"/>
    <n v="220661"/>
    <n v="16082"/>
    <n v="550329"/>
    <x v="0"/>
    <m/>
  </r>
  <r>
    <s v="131656610"/>
    <s v="American Physical Society"/>
    <s v="Kate Kirby"/>
    <x v="1"/>
    <d v="2009-07-27T00:00:00"/>
    <n v="20740"/>
    <x v="0"/>
    <x v="13"/>
    <x v="16"/>
    <x v="0"/>
    <x v="0"/>
    <n v="2.4363193812854553E-2"/>
    <n v="2.4363193812854553E-2"/>
    <n v="2.4363193812854553E-2"/>
    <x v="0"/>
    <x v="1"/>
    <n v="50735200"/>
    <s v="Kate P. Kirby"/>
    <x v="1"/>
    <x v="0"/>
    <s v="Chief Executive Officer"/>
    <n v="313113"/>
    <m/>
    <n v="313113"/>
    <m/>
    <n v="313113"/>
    <n v="20000"/>
    <n v="13677"/>
    <n v="346790"/>
    <x v="0"/>
    <m/>
  </r>
  <r>
    <s v="362113743"/>
    <s v="American Association of Nurse Anesthetists"/>
    <s v="Wanda Wilson"/>
    <x v="1"/>
    <d v="2009-12-01T00:00:00"/>
    <n v="60068"/>
    <x v="1"/>
    <x v="2"/>
    <x v="2"/>
    <x v="0"/>
    <x v="0"/>
    <n v="3.3695298654577557E-2"/>
    <n v="3.3695298654577557E-2"/>
    <n v="3.3519091983545836E-2"/>
    <x v="0"/>
    <x v="2"/>
    <n v="24648526"/>
    <s v="Wanda Wilson"/>
    <x v="1"/>
    <x v="0"/>
    <s v="Executive Director"/>
    <n v="311471"/>
    <m/>
    <n v="311471"/>
    <n v="1584"/>
    <n v="313055"/>
    <n v="5001"/>
    <n v="9592"/>
    <n v="327648"/>
    <x v="0"/>
    <m/>
  </r>
  <r>
    <s v="522317193"/>
    <s v="American Association of Immunologists"/>
    <s v="M. Michele Hogan"/>
    <x v="1"/>
    <m/>
    <n v="20814"/>
    <x v="1"/>
    <x v="2"/>
    <x v="2"/>
    <x v="0"/>
    <x v="0"/>
    <n v="0.04"/>
    <n v="0.04"/>
    <n v="0.04"/>
    <x v="0"/>
    <x v="1"/>
    <n v="11724417"/>
    <s v="M. Michele Hogan"/>
    <x v="1"/>
    <x v="0"/>
    <s v="Executive Director"/>
    <n v="312000"/>
    <m/>
    <n v="312000"/>
    <m/>
    <n v="312000"/>
    <n v="42000"/>
    <n v="8444"/>
    <n v="362444"/>
    <x v="0"/>
    <m/>
  </r>
  <r>
    <s v="530220586"/>
    <s v="United Food and Commercial Workers"/>
    <s v="Joseph T. Hansen"/>
    <x v="0"/>
    <d v="2004-01-01T00:00:00"/>
    <n v="20006"/>
    <x v="2"/>
    <x v="8"/>
    <x v="10"/>
    <x v="0"/>
    <x v="0"/>
    <n v="1.007012161350202E-4"/>
    <n v="1.007012161350202E-4"/>
    <n v="-2.668458377186388E-2"/>
    <x v="0"/>
    <x v="1"/>
    <n v="234246172"/>
    <s v="Joseph T. Hansen"/>
    <x v="0"/>
    <x v="0"/>
    <s v="International President"/>
    <n v="297941"/>
    <m/>
    <n v="297941"/>
    <n v="12788"/>
    <n v="310729"/>
    <n v="51300"/>
    <n v="14891"/>
    <n v="376920"/>
    <x v="0"/>
    <m/>
  </r>
  <r>
    <s v="521444968"/>
    <s v="American Association of Pharmaceutical Scientists"/>
    <s v="John Lisack, Jr."/>
    <x v="0"/>
    <d v="2003-09-18T00:00:00"/>
    <n v="22201"/>
    <x v="1"/>
    <x v="2"/>
    <x v="2"/>
    <x v="0"/>
    <x v="0"/>
    <n v="5.6079499807887109E-2"/>
    <n v="5.5116893817158161E-2"/>
    <n v="5.461237290845327E-2"/>
    <x v="0"/>
    <x v="5"/>
    <n v="13088841"/>
    <s v="John Lisack, Jr."/>
    <x v="0"/>
    <x v="0"/>
    <s v="Executive Director"/>
    <n v="302345"/>
    <n v="5000"/>
    <n v="307345"/>
    <n v="2691"/>
    <n v="310036"/>
    <n v="33604"/>
    <n v="6493"/>
    <n v="350133"/>
    <x v="0"/>
    <m/>
  </r>
  <r>
    <s v="530260714"/>
    <s v="U.S. Grains Council"/>
    <s v="Tom Sleight"/>
    <x v="0"/>
    <d v="2012-07-01T00:00:00"/>
    <n v="20001"/>
    <x v="0"/>
    <x v="12"/>
    <x v="20"/>
    <x v="0"/>
    <x v="0"/>
    <n v="5.488018475031462E-3"/>
    <n v="5.488018475031462E-3"/>
    <n v="5.488018475031462E-3"/>
    <x v="0"/>
    <x v="6"/>
    <n v="19205118"/>
    <s v="Thomas Dorr"/>
    <x v="0"/>
    <x v="1"/>
    <s v="President and CEO"/>
    <n v="310000"/>
    <m/>
    <n v="310000"/>
    <m/>
    <n v="310000"/>
    <n v="25000"/>
    <m/>
    <n v="335000"/>
    <x v="0"/>
    <m/>
  </r>
  <r>
    <s v="362202880"/>
    <s v="American Public Works Association"/>
    <s v="Peter King"/>
    <x v="0"/>
    <d v="1998-11-19T00:00:00"/>
    <n v="20005"/>
    <x v="0"/>
    <x v="13"/>
    <x v="21"/>
    <x v="0"/>
    <x v="1"/>
    <n v="-6.5104452310913899E-2"/>
    <n v="-3.1865848997025145E-2"/>
    <n v="1.3973651542626136E-4"/>
    <x v="0"/>
    <x v="7"/>
    <n v="17578944"/>
    <s v="Peter B. King"/>
    <x v="0"/>
    <x v="0"/>
    <s v="Executive Director"/>
    <n v="281268"/>
    <n v="10000"/>
    <n v="291268"/>
    <n v="16497"/>
    <n v="307765"/>
    <n v="11000"/>
    <n v="41675"/>
    <n v="360440"/>
    <x v="0"/>
    <m/>
  </r>
  <r>
    <s v="541727616"/>
    <s v="USA Rice Federation"/>
    <s v="Betsy Ward"/>
    <x v="1"/>
    <d v="2007-05-01T00:00:00"/>
    <n v="22201"/>
    <x v="0"/>
    <x v="12"/>
    <x v="20"/>
    <x v="0"/>
    <x v="0"/>
    <n v="4.7772745592283679E-2"/>
    <n v="-6.4106631846776216E-2"/>
    <n v="-6.4106631846776216E-2"/>
    <x v="0"/>
    <x v="8"/>
    <n v="11156728"/>
    <s v="Betsy Ward"/>
    <x v="1"/>
    <x v="0"/>
    <s v="CEO"/>
    <n v="306769"/>
    <m/>
    <n v="306769"/>
    <m/>
    <n v="306769"/>
    <n v="36750"/>
    <n v="12795"/>
    <n v="356314"/>
    <x v="0"/>
    <m/>
  </r>
  <r>
    <s v="751875027"/>
    <s v="National Association for the Self-Employed"/>
    <s v="Keith Hall"/>
    <x v="0"/>
    <d v="2013-09-06T00:00:00"/>
    <n v="20701"/>
    <x v="0"/>
    <x v="1"/>
    <x v="1"/>
    <x v="0"/>
    <x v="0"/>
    <m/>
    <m/>
    <m/>
    <x v="0"/>
    <x v="1"/>
    <n v="16311238"/>
    <s v="Kristie Arslan"/>
    <x v="1"/>
    <x v="1"/>
    <s v="President &amp; CEO"/>
    <n v="306423"/>
    <m/>
    <n v="306423"/>
    <m/>
    <n v="306423"/>
    <n v="33094"/>
    <n v="30433"/>
    <n v="369950"/>
    <x v="0"/>
    <m/>
  </r>
  <r>
    <s v="362007481"/>
    <s v="National Cooperative Business Association"/>
    <s v="Michael Beall"/>
    <x v="0"/>
    <d v="2012-11-16T00:00:00"/>
    <n v="20005"/>
    <x v="0"/>
    <x v="1"/>
    <x v="1"/>
    <x v="0"/>
    <x v="0"/>
    <m/>
    <m/>
    <m/>
    <x v="0"/>
    <x v="1"/>
    <n v="33358233"/>
    <s v="Paul Hazen"/>
    <x v="0"/>
    <x v="1"/>
    <s v="President &amp; CEO"/>
    <n v="71057"/>
    <m/>
    <n v="71057"/>
    <n v="233896"/>
    <n v="304953"/>
    <n v="1495"/>
    <n v="347"/>
    <n v="306795"/>
    <x v="1"/>
    <s v="One month salary; $233,896 severance"/>
  </r>
  <r>
    <s v="132780784"/>
    <s v="American Council on the Teaching of Foreign Languages"/>
    <s v="Martha Abbott"/>
    <x v="2"/>
    <d v="2011-10-17T00:00:00"/>
    <n v="22314"/>
    <x v="1"/>
    <x v="13"/>
    <x v="16"/>
    <x v="0"/>
    <x v="0"/>
    <m/>
    <m/>
    <m/>
    <x v="1"/>
    <x v="7"/>
    <n v="12633674"/>
    <s v="Bret Lovejoy"/>
    <x v="0"/>
    <x v="1"/>
    <m/>
    <m/>
    <m/>
    <n v="0"/>
    <n v="304638"/>
    <n v="304638"/>
    <m/>
    <m/>
    <n v="304638"/>
    <x v="1"/>
    <s v="Seven months' salary; $304,638 in severance"/>
  </r>
  <r>
    <s v="111630900"/>
    <s v="Associated Universities"/>
    <s v="Ethan J. Schreier "/>
    <x v="0"/>
    <d v="2004-10-21T00:00:00"/>
    <n v="20036"/>
    <x v="3"/>
    <x v="9"/>
    <x v="11"/>
    <x v="0"/>
    <x v="0"/>
    <n v="1.5383942274036779E-2"/>
    <n v="1.5383942274036779E-2"/>
    <n v="1.5273932110661692E-2"/>
    <x v="0"/>
    <x v="6"/>
    <n v="122514067"/>
    <s v="Ethan Schreier"/>
    <x v="0"/>
    <x v="0"/>
    <s v="President"/>
    <n v="301699"/>
    <m/>
    <n v="301699"/>
    <n v="2273"/>
    <n v="303972"/>
    <n v="63000"/>
    <n v="22008"/>
    <n v="388980"/>
    <x v="0"/>
    <m/>
  </r>
  <r>
    <s v="135563001"/>
    <s v="National Recreation and Park Association"/>
    <s v="Barbara Tulipane"/>
    <x v="1"/>
    <d v="2008-07-21T00:00:00"/>
    <n v="20148"/>
    <x v="1"/>
    <x v="12"/>
    <x v="23"/>
    <x v="1"/>
    <x v="0"/>
    <n v="5.2011002170190328E-2"/>
    <n v="3.2880887126767989E-2"/>
    <n v="9.247379070661764E-2"/>
    <x v="0"/>
    <x v="7"/>
    <n v="14605614"/>
    <s v="Barbara Tulipane"/>
    <x v="1"/>
    <x v="0"/>
    <s v="President &amp; CEO"/>
    <n v="257405"/>
    <n v="28640"/>
    <n v="286045"/>
    <n v="17926"/>
    <n v="303971"/>
    <n v="13200"/>
    <n v="19427"/>
    <n v="336598"/>
    <x v="0"/>
    <m/>
  </r>
  <r>
    <s v="237392984"/>
    <s v="Community Associations Institute"/>
    <s v="Tom Skiba"/>
    <x v="0"/>
    <d v="2002-04-22T00:00:00"/>
    <n v="22314"/>
    <x v="0"/>
    <x v="11"/>
    <x v="19"/>
    <x v="0"/>
    <x v="1"/>
    <n v="0.29354065247402455"/>
    <n v="0.15106624932016385"/>
    <n v="0.11159225469023168"/>
    <x v="0"/>
    <x v="7"/>
    <n v="11178477"/>
    <s v="Tom Skiba"/>
    <x v="0"/>
    <x v="0"/>
    <s v="Chief Executive Officer"/>
    <n v="302651"/>
    <m/>
    <n v="302651"/>
    <m/>
    <n v="302651"/>
    <n v="22000"/>
    <n v="1460"/>
    <n v="326111"/>
    <x v="0"/>
    <m/>
  </r>
  <r>
    <s v="530175463"/>
    <s v="Office and Professional Employees International Union"/>
    <s v="Michael Goodwin"/>
    <x v="0"/>
    <d v="1994-01-01T00:00:00"/>
    <n v="20036"/>
    <x v="2"/>
    <x v="8"/>
    <x v="10"/>
    <x v="0"/>
    <x v="0"/>
    <n v="7.4903507958363952E-2"/>
    <n v="7.4903507958363952E-2"/>
    <n v="4.8031107184841507E-2"/>
    <x v="0"/>
    <x v="9"/>
    <n v="15522495"/>
    <s v="Michael Goodwin"/>
    <x v="0"/>
    <x v="0"/>
    <s v="President"/>
    <n v="301332"/>
    <m/>
    <n v="301332"/>
    <m/>
    <n v="301332"/>
    <n v="72802"/>
    <n v="24632"/>
    <n v="398766"/>
    <x v="0"/>
    <m/>
  </r>
  <r>
    <s v="521266885"/>
    <s v="Home Builders Institute"/>
    <s v="John Courson"/>
    <x v="0"/>
    <d v="2012-01-01T00:00:00"/>
    <n v="20005"/>
    <x v="0"/>
    <x v="11"/>
    <x v="14"/>
    <x v="0"/>
    <x v="0"/>
    <n v="-1.5502909665864076E-2"/>
    <n v="-1.5502909665864076E-2"/>
    <n v="-2.3358433832956934E-2"/>
    <x v="0"/>
    <x v="1"/>
    <n v="27342460"/>
    <s v="John Courson"/>
    <x v="0"/>
    <x v="0"/>
    <s v="President"/>
    <n v="300120"/>
    <m/>
    <n v="300120"/>
    <m/>
    <n v="300120"/>
    <n v="6350"/>
    <n v="3196"/>
    <n v="309666"/>
    <x v="0"/>
    <m/>
  </r>
  <r>
    <s v="620306045"/>
    <s v="National Cotton Council of America"/>
    <s v="Mark D. Lange"/>
    <x v="0"/>
    <d v="2003-02-18T00:00:00"/>
    <n v="38016"/>
    <x v="0"/>
    <x v="12"/>
    <x v="20"/>
    <x v="0"/>
    <x v="0"/>
    <n v="3.4727352794529223E-2"/>
    <n v="3.2820083097657202E-2"/>
    <n v="3.4221056513512302E-2"/>
    <x v="0"/>
    <x v="1"/>
    <n v="12371558"/>
    <s v="Mark D. Lange"/>
    <x v="0"/>
    <x v="0"/>
    <s v="President"/>
    <n v="284311"/>
    <n v="11499"/>
    <n v="295810"/>
    <n v="4262"/>
    <n v="300072"/>
    <n v="52535"/>
    <n v="26775"/>
    <n v="379382"/>
    <x v="0"/>
    <m/>
  </r>
  <r>
    <s v="530198090"/>
    <s v="Council of Chief State School Officers"/>
    <s v="Chris Minnich"/>
    <x v="0"/>
    <d v="2013-01-15T00:00:00"/>
    <n v="20001"/>
    <x v="1"/>
    <x v="13"/>
    <x v="16"/>
    <x v="0"/>
    <x v="0"/>
    <n v="8.4571039310677179E-2"/>
    <n v="8.4571039310677179E-2"/>
    <n v="8.4571039310677179E-2"/>
    <x v="0"/>
    <x v="7"/>
    <n v="26223762"/>
    <s v="H. Gene Wilhoit"/>
    <x v="0"/>
    <x v="1"/>
    <s v="Executive Director"/>
    <n v="299321"/>
    <m/>
    <n v="299321"/>
    <m/>
    <n v="299321"/>
    <n v="29932"/>
    <n v="20362"/>
    <n v="349615"/>
    <x v="0"/>
    <m/>
  </r>
  <r>
    <s v="133271855"/>
    <s v="ALS Association"/>
    <s v="Jane H. Gilbert"/>
    <x v="1"/>
    <d v="2009-03-23T00:00:00"/>
    <n v="91301"/>
    <x v="3"/>
    <x v="9"/>
    <x v="11"/>
    <x v="0"/>
    <x v="1"/>
    <n v="0.11801074055688433"/>
    <n v="0.11801074055688433"/>
    <n v="0.11801074055688433"/>
    <x v="0"/>
    <x v="13"/>
    <n v="19690252"/>
    <s v="Jane H. Gilbert"/>
    <x v="1"/>
    <x v="0"/>
    <s v="President &amp; CEO"/>
    <n v="297288"/>
    <m/>
    <n v="297288"/>
    <m/>
    <n v="297288"/>
    <n v="13188"/>
    <n v="9479"/>
    <n v="319955"/>
    <x v="0"/>
    <m/>
  </r>
  <r>
    <s v="341031303"/>
    <s v="United Transportation Union"/>
    <s v="John Previsich"/>
    <x v="0"/>
    <d v="2013-10-01T00:00:00"/>
    <n v="44107"/>
    <x v="2"/>
    <x v="8"/>
    <x v="10"/>
    <x v="0"/>
    <x v="0"/>
    <m/>
    <m/>
    <m/>
    <x v="3"/>
    <x v="1"/>
    <n v="84324547"/>
    <s v="Malcolm Futhey"/>
    <x v="0"/>
    <x v="2"/>
    <s v="President"/>
    <m/>
    <m/>
    <m/>
    <m/>
    <n v="296311"/>
    <m/>
    <m/>
    <n v="296311"/>
    <x v="0"/>
    <m/>
  </r>
  <r>
    <s v="942607722"/>
    <s v="New Israel Fund"/>
    <s v="Daniel Sokatch"/>
    <x v="0"/>
    <d v="2009-09-16T00:00:00"/>
    <n v="20005"/>
    <x v="3"/>
    <x v="9"/>
    <x v="11"/>
    <x v="0"/>
    <x v="0"/>
    <n v="1.1852514087559601E-3"/>
    <n v="1.1852514087559601E-3"/>
    <n v="1.1852514087559601E-3"/>
    <x v="0"/>
    <x v="1"/>
    <n v="29702523"/>
    <s v="Daniel Sokatch"/>
    <x v="0"/>
    <x v="0"/>
    <s v="CEO"/>
    <n v="295646"/>
    <m/>
    <n v="295646"/>
    <m/>
    <n v="295646"/>
    <m/>
    <n v="32345"/>
    <n v="327991"/>
    <x v="0"/>
    <m/>
  </r>
  <r>
    <s v="530204609"/>
    <s v="National Association of Regulatory Utility Commissioners"/>
    <s v="Charles Gray"/>
    <x v="0"/>
    <d v="1999-08-26T00:00:00"/>
    <n v="20005"/>
    <x v="1"/>
    <x v="3"/>
    <x v="3"/>
    <x v="0"/>
    <x v="0"/>
    <n v="0.17462776558862445"/>
    <n v="0.16430811415604268"/>
    <n v="0.16430811415604268"/>
    <x v="0"/>
    <x v="7"/>
    <n v="10122798"/>
    <s v="Charles D. Gray"/>
    <x v="0"/>
    <x v="0"/>
    <s v="Executive Director"/>
    <n v="280534"/>
    <n v="15000"/>
    <n v="295534"/>
    <m/>
    <n v="295534"/>
    <n v="36750"/>
    <n v="17027"/>
    <n v="349311"/>
    <x v="0"/>
    <m/>
  </r>
  <r>
    <s v="205778912"/>
    <s v="Chief Executives Organization"/>
    <s v="Mike Geiger"/>
    <x v="0"/>
    <d v="2012-06-30T00:00:00"/>
    <n v="20772"/>
    <x v="1"/>
    <x v="1"/>
    <x v="1"/>
    <x v="0"/>
    <x v="1"/>
    <m/>
    <m/>
    <m/>
    <x v="0"/>
    <x v="3"/>
    <n v="15672082"/>
    <s v="Barbara Reno"/>
    <x v="1"/>
    <x v="1"/>
    <s v="Executive Director"/>
    <n v="294800"/>
    <m/>
    <n v="294800"/>
    <m/>
    <n v="294800"/>
    <n v="9580"/>
    <n v="10429"/>
    <n v="314809"/>
    <x v="0"/>
    <m/>
  </r>
  <r>
    <s v="210735173"/>
    <s v="American Astronomical Society"/>
    <s v="Kevin Marvel"/>
    <x v="0"/>
    <d v="2006-07-01T00:00:00"/>
    <n v="20009"/>
    <x v="1"/>
    <x v="13"/>
    <x v="16"/>
    <x v="0"/>
    <x v="1"/>
    <n v="0.28626397465170195"/>
    <n v="0.28626397465170195"/>
    <n v="0.2624730623147698"/>
    <x v="0"/>
    <x v="1"/>
    <n v="12581712"/>
    <s v="Kevin B. Marvel"/>
    <x v="0"/>
    <x v="0"/>
    <s v="Executive Director"/>
    <n v="293501"/>
    <m/>
    <n v="293501"/>
    <m/>
    <n v="293501"/>
    <n v="26400"/>
    <n v="18073"/>
    <n v="337974"/>
    <x v="0"/>
    <m/>
  </r>
  <r>
    <s v="521041632"/>
    <s v="International Food Policy Research Institute"/>
    <s v="Shenggen Fan"/>
    <x v="0"/>
    <d v="2009-12-01T00:00:00"/>
    <n v="20006"/>
    <x v="3"/>
    <x v="9"/>
    <x v="11"/>
    <x v="0"/>
    <x v="0"/>
    <n v="4.8733152866698173E-2"/>
    <n v="4.8733152866698173E-2"/>
    <n v="4.8733152866698173E-2"/>
    <x v="0"/>
    <x v="1"/>
    <n v="99444565"/>
    <s v="Shenggen Fan"/>
    <x v="0"/>
    <x v="0"/>
    <s v="Director General"/>
    <n v="292886"/>
    <m/>
    <n v="292886"/>
    <m/>
    <n v="292886"/>
    <n v="47246"/>
    <n v="13815"/>
    <n v="353947"/>
    <x v="0"/>
    <m/>
  </r>
  <r>
    <s v="530172317"/>
    <s v="American Association of Motor Vehicle Administrators"/>
    <s v="Neil Schuster"/>
    <x v="0"/>
    <d v="2007-08-01T00:00:00"/>
    <n v="22203"/>
    <x v="1"/>
    <x v="13"/>
    <x v="6"/>
    <x v="0"/>
    <x v="0"/>
    <n v="9.6619588474898918E-2"/>
    <n v="9.6619588474898918E-2"/>
    <n v="9.6619588474898918E-2"/>
    <x v="0"/>
    <x v="6"/>
    <n v="36549831"/>
    <s v="Neil Schuster"/>
    <x v="0"/>
    <x v="0"/>
    <s v="President &amp; CEO"/>
    <n v="292645"/>
    <m/>
    <n v="292645"/>
    <m/>
    <n v="292645"/>
    <n v="44000"/>
    <n v="5813"/>
    <n v="342458"/>
    <x v="0"/>
    <m/>
  </r>
  <r>
    <s v="237091810"/>
    <s v="IPC - Association Connecting Electronics Industries"/>
    <s v="John W. Mitchell"/>
    <x v="0"/>
    <d v="2012-04-23T00:00:00"/>
    <n v="60015"/>
    <x v="0"/>
    <x v="6"/>
    <x v="8"/>
    <x v="0"/>
    <x v="0"/>
    <m/>
    <m/>
    <m/>
    <x v="0"/>
    <x v="1"/>
    <n v="15646992"/>
    <s v="John W. Mitchell"/>
    <x v="0"/>
    <x v="0"/>
    <s v="President"/>
    <n v="207692"/>
    <n v="71885"/>
    <n v="279577"/>
    <n v="12718"/>
    <n v="292295"/>
    <n v="19966"/>
    <n v="55871"/>
    <n v="368132"/>
    <x v="1"/>
    <s v="Eight months’ salary"/>
  </r>
  <r>
    <s v="521788738"/>
    <s v="Association of Women's Health, Obstetric and Neonatal Nurses"/>
    <s v="Lynn Erdman"/>
    <x v="1"/>
    <d v="2014-01-21T00:00:00"/>
    <n v="20036"/>
    <x v="1"/>
    <x v="2"/>
    <x v="2"/>
    <x v="0"/>
    <x v="0"/>
    <n v="7.5519910546250582E-2"/>
    <n v="7.5519910546250582E-2"/>
    <n v="0.1487719795579284"/>
    <x v="0"/>
    <x v="1"/>
    <n v="11584150"/>
    <s v="Karen Peddicord"/>
    <x v="1"/>
    <x v="1"/>
    <s v="Chief Executive Officer/Ex-Officio Member"/>
    <n v="273167"/>
    <m/>
    <n v="273167"/>
    <n v="18605"/>
    <n v="291772"/>
    <m/>
    <n v="14951"/>
    <n v="306723"/>
    <x v="0"/>
    <m/>
  </r>
  <r>
    <s v="131084135"/>
    <s v="NAACP_x000d__x000d_"/>
    <m/>
    <x v="0"/>
    <d v="2008-09-01T00:00:00"/>
    <n v="21215"/>
    <x v="3"/>
    <x v="9"/>
    <x v="11"/>
    <x v="0"/>
    <x v="0"/>
    <n v="1.8707369559188516E-2"/>
    <n v="1.8707369559188516E-2"/>
    <n v="1.8707369559188516E-2"/>
    <x v="0"/>
    <x v="1"/>
    <n v="43204225"/>
    <s v="Benjamin Jealous"/>
    <x v="0"/>
    <x v="1"/>
    <s v="President &amp; CEO"/>
    <n v="290190"/>
    <m/>
    <n v="290190"/>
    <m/>
    <n v="290190"/>
    <m/>
    <n v="30408"/>
    <n v="320598"/>
    <x v="0"/>
    <m/>
  </r>
  <r>
    <s v="135642275"/>
    <s v="Futures Industry Association"/>
    <s v="Walter Lukken"/>
    <x v="2"/>
    <d v="2012-03-01T00:00:00"/>
    <n v="20006"/>
    <x v="0"/>
    <x v="4"/>
    <x v="4"/>
    <x v="0"/>
    <x v="0"/>
    <m/>
    <m/>
    <m/>
    <x v="1"/>
    <x v="1"/>
    <n v="16312338"/>
    <s v="John Damgard"/>
    <x v="0"/>
    <x v="1"/>
    <s v="Chief Executive Officer (former)"/>
    <n v="82393"/>
    <m/>
    <n v="82393"/>
    <n v="207390"/>
    <n v="289783"/>
    <n v="9000"/>
    <n v="2397"/>
    <n v="301180"/>
    <x v="1"/>
    <s v="Two months' salary"/>
  </r>
  <r>
    <s v="360753125"/>
    <s v="Financial Services Roundtable"/>
    <s v="Tim Pawlenty"/>
    <x v="0"/>
    <d v="2012-11-01T00:00:00"/>
    <n v="20004"/>
    <x v="0"/>
    <x v="4"/>
    <x v="4"/>
    <x v="0"/>
    <x v="0"/>
    <m/>
    <m/>
    <m/>
    <x v="2"/>
    <x v="1"/>
    <n v="22734111"/>
    <s v="Tim Pawlenty"/>
    <x v="0"/>
    <x v="0"/>
    <s v="President &amp; CEO"/>
    <n v="266667"/>
    <m/>
    <n v="266667"/>
    <n v="23038"/>
    <n v="289705"/>
    <m/>
    <m/>
    <n v="289705"/>
    <x v="1"/>
    <s v="Two months’ salary"/>
  </r>
  <r>
    <s v="510184277"/>
    <s v="American Registry for Diagnostic Medical Sonography"/>
    <s v="Dale R. Cyr"/>
    <x v="0"/>
    <d v="1998-12-17T00:00:00"/>
    <n v="20850"/>
    <x v="1"/>
    <x v="2"/>
    <x v="2"/>
    <x v="0"/>
    <x v="0"/>
    <n v="9.0327149242982047E-2"/>
    <n v="8.464160219578036E-2"/>
    <n v="3.4398491532761574E-2"/>
    <x v="0"/>
    <x v="1"/>
    <n v="11969164"/>
    <s v="Dale Cyr"/>
    <x v="0"/>
    <x v="0"/>
    <s v="Executive Director"/>
    <n v="270991"/>
    <n v="16695"/>
    <n v="287686"/>
    <n v="1417"/>
    <n v="289103"/>
    <n v="13632"/>
    <n v="18300"/>
    <n v="321035"/>
    <x v="0"/>
    <m/>
  </r>
  <r>
    <s v="362376972"/>
    <s v="American Association of Colleges of Pharmacy"/>
    <s v="Lucinda L. Maine "/>
    <x v="1"/>
    <d v="2002-03-21T00:00:00"/>
    <n v="22314"/>
    <x v="0"/>
    <x v="13"/>
    <x v="16"/>
    <x v="0"/>
    <x v="0"/>
    <n v="0.15612378462979493"/>
    <n v="0.15612378462979493"/>
    <n v="8.5755529825722154E-2"/>
    <x v="0"/>
    <x v="5"/>
    <n v="13132633"/>
    <s v="Lucinda L. Maine "/>
    <x v="1"/>
    <x v="0"/>
    <s v="Executive Vice President"/>
    <n v="288824"/>
    <m/>
    <n v="288824"/>
    <m/>
    <n v="288824"/>
    <n v="29315"/>
    <n v="13486"/>
    <n v="331625"/>
    <x v="0"/>
    <m/>
  </r>
  <r>
    <s v="841521488"/>
    <s v="Financial Planning Association"/>
    <s v="Lauren M. Schadle"/>
    <x v="1"/>
    <d v="2012-10-03T00:00:00"/>
    <n v="80246"/>
    <x v="0"/>
    <x v="4"/>
    <x v="4"/>
    <x v="0"/>
    <x v="0"/>
    <n v="0.24187750812597941"/>
    <n v="0.334878703191336"/>
    <n v="0.34303955805832104"/>
    <x v="0"/>
    <x v="10"/>
    <n v="10634742"/>
    <s v="Marvin Tuttle Jr."/>
    <x v="0"/>
    <x v="1"/>
    <s v="Executive Director &amp; CEO"/>
    <n v="267067"/>
    <n v="20000"/>
    <n v="287067"/>
    <n v="1755"/>
    <n v="288822"/>
    <n v="8226"/>
    <n v="13894"/>
    <n v="310942"/>
    <x v="0"/>
    <m/>
  </r>
  <r>
    <s v="135661935"/>
    <s v="National Multiple Sclerosis Society"/>
    <s v="Cyndi Zagieboylo"/>
    <x v="1"/>
    <d v="2011-10-01T00:00:00"/>
    <n v="10017"/>
    <x v="3"/>
    <x v="9"/>
    <x v="11"/>
    <x v="0"/>
    <x v="0"/>
    <m/>
    <m/>
    <m/>
    <x v="2"/>
    <x v="6"/>
    <n v="99506786"/>
    <s v="Cynthia Zagieboylo"/>
    <x v="1"/>
    <x v="0"/>
    <s v="President &amp; CEO"/>
    <n v="286430"/>
    <m/>
    <n v="286430"/>
    <m/>
    <n v="286430"/>
    <n v="7350"/>
    <n v="1030"/>
    <n v="294810"/>
    <x v="1"/>
    <s v="Three months’ salary as CEO and nine months’ salary as staff"/>
  </r>
  <r>
    <s v="530228172"/>
    <s v="American Federation of Labor and Congress of Industrial Organizations (AFL-CIO)"/>
    <s v="Richard L. Trumka"/>
    <x v="0"/>
    <d v="2009-09-16T00:00:00"/>
    <n v="20006"/>
    <x v="2"/>
    <x v="8"/>
    <x v="10"/>
    <x v="0"/>
    <x v="0"/>
    <n v="2.8591368227731864E-2"/>
    <n v="2.8591368227731864E-2"/>
    <n v="-9.5118716607166965E-3"/>
    <x v="0"/>
    <x v="7"/>
    <n v="164339352"/>
    <s v="Richard Trumka"/>
    <x v="0"/>
    <x v="0"/>
    <s v="President"/>
    <n v="280034"/>
    <m/>
    <n v="280034"/>
    <n v="6016"/>
    <n v="286050"/>
    <n v="70785"/>
    <n v="26142"/>
    <n v="382977"/>
    <x v="0"/>
    <m/>
  </r>
  <r>
    <s v="131945157"/>
    <s v="Hudson Institute"/>
    <s v="Kenneth Weinstein"/>
    <x v="0"/>
    <d v="2005-06-01T00:00:00"/>
    <n v="20005"/>
    <x v="4"/>
    <x v="14"/>
    <x v="17"/>
    <x v="0"/>
    <x v="0"/>
    <n v="0.10851940740625861"/>
    <n v="0.10851940740625861"/>
    <n v="0.10851940740625861"/>
    <x v="0"/>
    <x v="6"/>
    <n v="15073282"/>
    <s v="Kenneth Weinstein"/>
    <x v="0"/>
    <x v="0"/>
    <s v="CEO"/>
    <n v="285906"/>
    <m/>
    <n v="285906"/>
    <m/>
    <n v="285906"/>
    <n v="20000"/>
    <n v="4590"/>
    <n v="310496"/>
    <x v="0"/>
    <m/>
  </r>
  <r>
    <s v="530243270"/>
    <s v="America-Mideast Educational and Training Services"/>
    <s v="Theodore H. Kattouf"/>
    <x v="0"/>
    <d v="2003-09-02T00:00:00"/>
    <n v="20036"/>
    <x v="3"/>
    <x v="9"/>
    <x v="11"/>
    <x v="0"/>
    <x v="0"/>
    <n v="-2.3535606525120465E-2"/>
    <n v="-2.3535606525120465E-2"/>
    <n v="-1.0337098891810344E-2"/>
    <x v="0"/>
    <x v="6"/>
    <n v="77760357"/>
    <s v="Theodore H. Kattouf"/>
    <x v="0"/>
    <x v="0"/>
    <s v="President &amp; CEO"/>
    <n v="281875"/>
    <m/>
    <n v="281875"/>
    <n v="3810"/>
    <n v="285685"/>
    <n v="18430"/>
    <n v="4542"/>
    <n v="308657"/>
    <x v="0"/>
    <m/>
  </r>
  <r>
    <s v="521353803"/>
    <s v="National Society of Professional Engineers"/>
    <s v="Mark Golden"/>
    <x v="0"/>
    <d v="2013-01-31T00:00:00"/>
    <n v="22314"/>
    <x v="1"/>
    <x v="13"/>
    <x v="9"/>
    <x v="0"/>
    <x v="0"/>
    <n v="3.8087573860128759E-2"/>
    <n v="3.770244309186481E-2"/>
    <n v="3.953575630849037E-2"/>
    <x v="0"/>
    <x v="7"/>
    <n v="10030363"/>
    <s v="Lawrence A. Jacobson"/>
    <x v="0"/>
    <x v="1"/>
    <s v="Executive Director &amp; CEO"/>
    <n v="282501"/>
    <m/>
    <n v="282501"/>
    <n v="2863"/>
    <n v="285364"/>
    <n v="14496"/>
    <n v="20019"/>
    <n v="319879"/>
    <x v="0"/>
    <m/>
  </r>
  <r>
    <s v="132590764"/>
    <s v="Association of Fundraising Professionals"/>
    <s v="Andrew Watt "/>
    <x v="0"/>
    <d v="2011-03-23T00:00:00"/>
    <n v="22203"/>
    <x v="1"/>
    <x v="1"/>
    <x v="9"/>
    <x v="0"/>
    <x v="0"/>
    <m/>
    <m/>
    <m/>
    <x v="0"/>
    <x v="1"/>
    <n v="10952372"/>
    <s v="Andrew Watt "/>
    <x v="0"/>
    <x v="0"/>
    <s v="President &amp; CEO"/>
    <n v="238972"/>
    <n v="45160"/>
    <n v="284132"/>
    <n v="719"/>
    <n v="284851"/>
    <m/>
    <n v="24199"/>
    <n v="309050"/>
    <x v="0"/>
    <m/>
  </r>
  <r>
    <s v="521800436"/>
    <s v="Association of Public Health Laboratories"/>
    <s v="Scott J. Becker"/>
    <x v="0"/>
    <d v="1997-01-01T00:00:00"/>
    <n v="20910"/>
    <x v="0"/>
    <x v="2"/>
    <x v="2"/>
    <x v="0"/>
    <x v="0"/>
    <n v="4.3227676278523738E-2"/>
    <n v="4.3227676278523738E-2"/>
    <n v="4.3227676278523738E-2"/>
    <x v="0"/>
    <x v="7"/>
    <n v="30843280"/>
    <s v="Scott Becker"/>
    <x v="0"/>
    <x v="0"/>
    <s v="Executive Director"/>
    <n v="284363"/>
    <m/>
    <n v="284363"/>
    <m/>
    <n v="284363"/>
    <n v="16500"/>
    <n v="57950"/>
    <n v="358813"/>
    <x v="0"/>
    <m/>
  </r>
  <r>
    <s v="135675095"/>
    <s v="ASRAE (American Society of Heating, Refrigerating and Air-Conditioning Engineers)"/>
    <s v="Jeff Littleton"/>
    <x v="0"/>
    <d v="2004-02-05T00:00:00"/>
    <n v="39329"/>
    <x v="1"/>
    <x v="11"/>
    <x v="14"/>
    <x v="0"/>
    <x v="1"/>
    <n v="-3.0679794972438734E-2"/>
    <n v="2.5074617989347191E-2"/>
    <n v="2.4658992566092254E-2"/>
    <x v="0"/>
    <x v="7"/>
    <n v="26474930"/>
    <s v="Jeff H. Littleton"/>
    <x v="0"/>
    <x v="0"/>
    <s v="CEO/Secretary"/>
    <n v="260783"/>
    <n v="15000"/>
    <n v="275783"/>
    <n v="7194"/>
    <n v="282977"/>
    <n v="18215"/>
    <n v="9337"/>
    <n v="310529"/>
    <x v="0"/>
    <m/>
  </r>
  <r>
    <s v="521733698"/>
    <s v="League of Conservation Voters"/>
    <s v="Gene Karpinski"/>
    <x v="0"/>
    <d v="2006-04-01T00:00:00"/>
    <n v="20036"/>
    <x v="3"/>
    <x v="9"/>
    <x v="11"/>
    <x v="0"/>
    <x v="1"/>
    <n v="-6.1684634143091291E-2"/>
    <n v="-6.1684634143091291E-2"/>
    <n v="-6.1684634143091291E-2"/>
    <x v="0"/>
    <x v="1"/>
    <n v="37022326"/>
    <s v="Gene Karpinski"/>
    <x v="0"/>
    <x v="0"/>
    <s v="President"/>
    <n v="281656"/>
    <m/>
    <n v="281656"/>
    <m/>
    <n v="281656"/>
    <n v="7090"/>
    <n v="11448"/>
    <n v="300194"/>
    <x v="0"/>
    <m/>
  </r>
  <r>
    <s v="237003537"/>
    <s v="American Educational Research Association"/>
    <s v="Felice J. Levine"/>
    <x v="1"/>
    <d v="2002-05-06T00:00:00"/>
    <n v="20036"/>
    <x v="1"/>
    <x v="13"/>
    <x v="16"/>
    <x v="0"/>
    <x v="0"/>
    <n v="3.9202733821445443E-2"/>
    <n v="3.9202733821445443E-2"/>
    <n v="3.9202733821445443E-2"/>
    <x v="0"/>
    <x v="1"/>
    <n v="10577325"/>
    <s v="Felice J. Levine"/>
    <x v="1"/>
    <x v="0"/>
    <s v="Executive Director"/>
    <n v="281599"/>
    <m/>
    <n v="281599"/>
    <m/>
    <n v="281599"/>
    <n v="28105"/>
    <n v="8774"/>
    <n v="318478"/>
    <x v="0"/>
    <m/>
  </r>
  <r>
    <s v="521945674"/>
    <s v="Association of American Colleges and Universities"/>
    <s v="Carol Geary Schneider"/>
    <x v="1"/>
    <d v="1998-01-01T00:00:00"/>
    <n v="20009"/>
    <x v="0"/>
    <x v="13"/>
    <x v="16"/>
    <x v="0"/>
    <x v="0"/>
    <n v="3.7714781731311396E-2"/>
    <n v="3.7714781731311396E-2"/>
    <n v="3.7591294725193652E-2"/>
    <x v="0"/>
    <x v="7"/>
    <n v="10142498"/>
    <s v="Carol Geary Schneider"/>
    <x v="1"/>
    <x v="0"/>
    <s v="President"/>
    <n v="279743"/>
    <m/>
    <n v="279743"/>
    <n v="1548"/>
    <n v="281291"/>
    <n v="101501"/>
    <n v="6725"/>
    <n v="389517"/>
    <x v="0"/>
    <m/>
  </r>
  <r>
    <s v="521620299"/>
    <s v="National Board for Certification in Occupational Therapy"/>
    <s v="Paul Grace"/>
    <x v="0"/>
    <d v="2001-09-06T00:00:00"/>
    <n v="20877"/>
    <x v="1"/>
    <x v="2"/>
    <x v="2"/>
    <x v="0"/>
    <x v="1"/>
    <n v="-0.16264232547581214"/>
    <n v="-0.16264232547581214"/>
    <n v="-0.16264232547581214"/>
    <x v="0"/>
    <x v="1"/>
    <n v="12550635"/>
    <s v="Paul Grace"/>
    <x v="0"/>
    <x v="0"/>
    <s v="President/CEO"/>
    <n v="280344"/>
    <m/>
    <n v="280344"/>
    <m/>
    <n v="280344"/>
    <m/>
    <m/>
    <n v="280344"/>
    <x v="0"/>
    <m/>
  </r>
  <r>
    <s v="530183181"/>
    <s v="Defenders of Wildlife"/>
    <s v="Jamie Rappaport Clark "/>
    <x v="1"/>
    <d v="2011-10-01T00:00:00"/>
    <n v="20036"/>
    <x v="3"/>
    <x v="9"/>
    <x v="11"/>
    <x v="0"/>
    <x v="0"/>
    <m/>
    <m/>
    <m/>
    <x v="2"/>
    <x v="6"/>
    <n v="24838978"/>
    <s v="Jamie Rappaport Clark"/>
    <x v="1"/>
    <x v="0"/>
    <s v="President"/>
    <n v="275888"/>
    <m/>
    <n v="275888"/>
    <m/>
    <n v="275888"/>
    <n v="18089"/>
    <n v="36111"/>
    <n v="330088"/>
    <x v="1"/>
    <s v="Three months as CEOs and nine months as staff"/>
  </r>
  <r>
    <s v="237058604"/>
    <s v="American Society of Gastrointestinal Endoscopy"/>
    <s v="Patricia Blake"/>
    <x v="1"/>
    <d v="2002-01-01T00:00:00"/>
    <n v="60515"/>
    <x v="1"/>
    <x v="2"/>
    <x v="2"/>
    <x v="0"/>
    <x v="0"/>
    <n v="4.7789739484385391E-2"/>
    <n v="9.7702316800688235E-2"/>
    <n v="9.7702316800688235E-2"/>
    <x v="0"/>
    <x v="1"/>
    <n v="15575542"/>
    <s v="Patricia Blake"/>
    <x v="1"/>
    <x v="0"/>
    <s v="Executive Director"/>
    <n v="263078"/>
    <n v="12532"/>
    <n v="275610"/>
    <m/>
    <n v="275610"/>
    <n v="17500"/>
    <n v="21897"/>
    <n v="315007"/>
    <x v="0"/>
    <m/>
  </r>
  <r>
    <s v="366214767"/>
    <s v="Institute of Real Estate Management"/>
    <s v="Russell Salzman"/>
    <x v="0"/>
    <d v="2004-10-11T00:00:00"/>
    <n v="60611"/>
    <x v="1"/>
    <x v="11"/>
    <x v="19"/>
    <x v="0"/>
    <x v="0"/>
    <n v="-1.5655053868332342E-2"/>
    <n v="-1.5300413611648333E-2"/>
    <n v="-1.5300413611648333E-2"/>
    <x v="0"/>
    <x v="1"/>
    <n v="11431963"/>
    <s v="Russell C. Salzman"/>
    <x v="0"/>
    <x v="0"/>
    <s v="Executive Vice President"/>
    <n v="250251"/>
    <n v="25200"/>
    <n v="275451"/>
    <m/>
    <n v="275451"/>
    <n v="25000"/>
    <n v="20722"/>
    <n v="321173"/>
    <x v="0"/>
    <m/>
  </r>
  <r>
    <s v="650206641"/>
    <s v="Points of Light Foundation"/>
    <s v="Tracy Hoover"/>
    <x v="1"/>
    <d v="2013-07-01T00:00:00"/>
    <n v="20005"/>
    <x v="3"/>
    <x v="9"/>
    <x v="11"/>
    <x v="0"/>
    <x v="1"/>
    <n v="-7.7977942039975434E-2"/>
    <n v="-7.7977942039975434E-2"/>
    <n v="-7.7977942039975434E-2"/>
    <x v="0"/>
    <x v="6"/>
    <n v="25471891"/>
    <s v="Michelle Nunn"/>
    <x v="1"/>
    <x v="1"/>
    <s v="CEO"/>
    <n v="274793"/>
    <m/>
    <n v="274793"/>
    <m/>
    <n v="274793"/>
    <n v="8250"/>
    <n v="16303"/>
    <n v="299346"/>
    <x v="0"/>
    <s v="Nunn taking leave of absence to run for Senate."/>
  </r>
  <r>
    <s v="911914868"/>
    <s v="Habitat for Humanity International"/>
    <s v="Jonathan T.M. Reckford"/>
    <x v="0"/>
    <d v="2005-08-04T00:00:00"/>
    <n v="31709"/>
    <x v="3"/>
    <x v="9"/>
    <x v="11"/>
    <x v="0"/>
    <x v="0"/>
    <n v="1.8614929956434729E-2"/>
    <n v="1.8614929956434729E-2"/>
    <n v="1.8552703420457374E-2"/>
    <x v="0"/>
    <x v="5"/>
    <n v="296545105"/>
    <s v="Jonathan T.M. Reckford"/>
    <x v="0"/>
    <x v="0"/>
    <s v="CEO"/>
    <n v="273328"/>
    <m/>
    <n v="273328"/>
    <n v="900"/>
    <n v="274228"/>
    <n v="8400"/>
    <n v="18255"/>
    <n v="300883"/>
    <x v="0"/>
    <m/>
  </r>
  <r>
    <s v="136068327"/>
    <s v="Council on Foundations"/>
    <s v="Vikki N. Spruill"/>
    <x v="1"/>
    <d v="2012-07-01T00:00:00"/>
    <n v="22202"/>
    <x v="0"/>
    <x v="1"/>
    <x v="1"/>
    <x v="0"/>
    <x v="0"/>
    <m/>
    <m/>
    <m/>
    <x v="2"/>
    <x v="1"/>
    <n v="17316798"/>
    <s v="Jeffrey Clarke"/>
    <x v="0"/>
    <x v="1"/>
    <s v="President &amp; CEO"/>
    <n v="272622"/>
    <m/>
    <n v="272622"/>
    <n v="1415"/>
    <n v="274037"/>
    <m/>
    <n v="11560"/>
    <n v="285597"/>
    <x v="1"/>
    <s v="Seven months’ salary as interim CEO"/>
  </r>
  <r>
    <s v="520811461"/>
    <s v="ACDI/VOCA"/>
    <s v="Carl H. Leonard"/>
    <x v="0"/>
    <d v="2005-06-28T00:00:00"/>
    <n v="20001"/>
    <x v="3"/>
    <x v="9"/>
    <x v="11"/>
    <x v="0"/>
    <x v="0"/>
    <n v="5.0950964398810097E-2"/>
    <n v="5.0950964398810097E-2"/>
    <n v="5.0950964398810097E-2"/>
    <x v="0"/>
    <x v="1"/>
    <n v="169008107"/>
    <s v="Carl H. Leonard"/>
    <x v="0"/>
    <x v="0"/>
    <s v="President &amp; CEO"/>
    <n v="273799"/>
    <m/>
    <n v="273799"/>
    <m/>
    <n v="273799"/>
    <n v="25000"/>
    <n v="4101"/>
    <n v="302900"/>
    <x v="0"/>
    <m/>
  </r>
  <r>
    <s v="237380563"/>
    <s v="RARE"/>
    <s v="Brett Jenks"/>
    <x v="0"/>
    <d v="2000-01-01T00:00:00"/>
    <n v="22201"/>
    <x v="3"/>
    <x v="9"/>
    <x v="11"/>
    <x v="0"/>
    <x v="0"/>
    <n v="0.11289907486420957"/>
    <n v="2.3072987978273625E-2"/>
    <n v="2.3072987978273625E-2"/>
    <x v="0"/>
    <x v="6"/>
    <n v="26508326"/>
    <s v="Brett Jenks"/>
    <x v="0"/>
    <x v="0"/>
    <s v="President &amp; CEO"/>
    <n v="246486"/>
    <n v="25500"/>
    <n v="271986"/>
    <m/>
    <n v="271986"/>
    <n v="44050"/>
    <n v="15149"/>
    <n v="331185"/>
    <x v="0"/>
    <m/>
  </r>
  <r>
    <s v="131395075"/>
    <s v="Transport Workers Union of America"/>
    <s v="Harry Lombardo"/>
    <x v="0"/>
    <d v="2006-03-31T00:00:00"/>
    <n v="10019"/>
    <x v="2"/>
    <x v="8"/>
    <x v="10"/>
    <x v="0"/>
    <x v="1"/>
    <n v="-7.1487845543619765E-3"/>
    <n v="-7.1487845543619765E-3"/>
    <n v="-6.3938902007083824E-3"/>
    <x v="0"/>
    <x v="2"/>
    <n v="20367166"/>
    <s v="James C. Little"/>
    <x v="0"/>
    <x v="1"/>
    <s v="President"/>
    <n v="260824"/>
    <m/>
    <n v="260824"/>
    <n v="8483"/>
    <n v="269307"/>
    <m/>
    <m/>
    <n v="269307"/>
    <x v="0"/>
    <m/>
  </r>
  <r>
    <s v="261909449"/>
    <s v="National Association for College Admission Counseling"/>
    <s v="Joyce E. Smith"/>
    <x v="1"/>
    <d v="1997-01-01T00:00:00"/>
    <n v="22201"/>
    <x v="1"/>
    <x v="13"/>
    <x v="16"/>
    <x v="0"/>
    <x v="1"/>
    <n v="-8.5448468325816165E-2"/>
    <n v="-6.5985438129493895E-2"/>
    <n v="-6.090587812544699E-2"/>
    <x v="0"/>
    <x v="1"/>
    <n v="13734329"/>
    <s v="Joyce Smith"/>
    <x v="1"/>
    <x v="0"/>
    <s v="Chief Executive Officer"/>
    <n v="255287"/>
    <n v="12438"/>
    <n v="267725"/>
    <n v="1456"/>
    <n v="269181"/>
    <n v="25000"/>
    <n v="9806"/>
    <n v="303987"/>
    <x v="0"/>
    <m/>
  </r>
  <r>
    <s v="362425015"/>
    <s v="American Rental Association"/>
    <s v="Christine Wehrman"/>
    <x v="1"/>
    <d v="2000-11-16T00:00:00"/>
    <n v="61265"/>
    <x v="0"/>
    <x v="10"/>
    <x v="19"/>
    <x v="0"/>
    <x v="0"/>
    <n v="-1.5749490457661663E-2"/>
    <n v="3.6903217837069978E-2"/>
    <n v="3.6903217837069978E-2"/>
    <x v="0"/>
    <x v="5"/>
    <n v="11245449"/>
    <s v="Christine Wehrman"/>
    <x v="1"/>
    <x v="0"/>
    <s v="CEO"/>
    <n v="254976"/>
    <n v="13640"/>
    <n v="268616"/>
    <m/>
    <n v="268616"/>
    <n v="8068"/>
    <n v="9012"/>
    <n v="285696"/>
    <x v="0"/>
    <m/>
  </r>
  <r>
    <s v="431623643"/>
    <s v="National Biodiesel Board"/>
    <s v="Joe Jobe"/>
    <x v="0"/>
    <d v="1999-01-01T00:00:00"/>
    <n v="65110"/>
    <x v="0"/>
    <x v="3"/>
    <x v="3"/>
    <x v="0"/>
    <x v="0"/>
    <n v="5.2824056986003808E-2"/>
    <n v="4.8692448779266893E-2"/>
    <n v="4.8692448779266893E-2"/>
    <x v="0"/>
    <x v="6"/>
    <n v="16420823"/>
    <s v="Joseph Jobe"/>
    <x v="0"/>
    <x v="0"/>
    <s v="Chief Executive Officer"/>
    <n v="248158"/>
    <n v="20000"/>
    <n v="268158"/>
    <m/>
    <n v="268158"/>
    <n v="12679"/>
    <n v="7149"/>
    <n v="287986"/>
    <x v="0"/>
    <m/>
  </r>
  <r>
    <s v="536001417"/>
    <s v="International Association of Machinists and Aerospace Workers"/>
    <s v="R. Thomas Buffenbarger"/>
    <x v="0"/>
    <m/>
    <n v="20772"/>
    <x v="2"/>
    <x v="8"/>
    <x v="10"/>
    <x v="0"/>
    <x v="0"/>
    <m/>
    <m/>
    <m/>
    <x v="0"/>
    <x v="1"/>
    <n v="132787899"/>
    <s v="R. Thomas Buffenbarger"/>
    <x v="0"/>
    <x v="0"/>
    <s v="International President"/>
    <n v="267948"/>
    <m/>
    <n v="267948"/>
    <m/>
    <n v="267948"/>
    <n v="5078"/>
    <n v="28962"/>
    <n v="301988"/>
    <x v="0"/>
    <m/>
  </r>
  <r>
    <s v="135660277"/>
    <s v="American Water Works Association"/>
    <s v="David B. LaFrance"/>
    <x v="0"/>
    <d v="2010-05-03T00:00:00"/>
    <n v="80235"/>
    <x v="0"/>
    <x v="3"/>
    <x v="22"/>
    <x v="0"/>
    <x v="0"/>
    <n v="5.0118563189788926E-2"/>
    <n v="0.11285040963895732"/>
    <n v="0.11238510139398508"/>
    <x v="0"/>
    <x v="1"/>
    <n v="28233496"/>
    <s v="David LaFrance"/>
    <x v="0"/>
    <x v="0"/>
    <s v="Executive Director"/>
    <n v="251097"/>
    <n v="15000"/>
    <n v="266097"/>
    <n v="990"/>
    <n v="267087"/>
    <n v="22500"/>
    <n v="6741"/>
    <n v="296328"/>
    <x v="0"/>
    <m/>
  </r>
  <r>
    <s v="526057004"/>
    <s v="National Council of Teachers of Mathematics"/>
    <s v="Bob Doucette"/>
    <x v="0"/>
    <d v="2013-08-15T00:00:00"/>
    <n v="20191"/>
    <x v="1"/>
    <x v="13"/>
    <x v="16"/>
    <x v="0"/>
    <x v="0"/>
    <n v="-3.0774924244367334E-2"/>
    <n v="-3.0774924244367334E-2"/>
    <n v="-2.4854806384130373E-2"/>
    <x v="0"/>
    <x v="10"/>
    <n v="15054494"/>
    <s v="Kichoon Yang"/>
    <x v="0"/>
    <x v="1"/>
    <s v="Executive Director"/>
    <n v="264518"/>
    <m/>
    <n v="264518"/>
    <n v="2114"/>
    <n v="266632"/>
    <n v="30250"/>
    <n v="8771"/>
    <n v="305653"/>
    <x v="0"/>
    <m/>
  </r>
  <r>
    <s v="363037240"/>
    <s v="American Association for Laboratory Accreditation"/>
    <s v="Peter S. Unger"/>
    <x v="0"/>
    <d v="1996-04-01T00:00:00"/>
    <n v="21704"/>
    <x v="0"/>
    <x v="13"/>
    <x v="16"/>
    <x v="0"/>
    <x v="0"/>
    <n v="0.16650776564662464"/>
    <n v="0.16650776564662464"/>
    <n v="0.16650776564662464"/>
    <x v="0"/>
    <x v="1"/>
    <n v="12685819"/>
    <s v="Peter S. Unger"/>
    <x v="0"/>
    <x v="0"/>
    <s v="President"/>
    <n v="265503"/>
    <m/>
    <n v="265503"/>
    <m/>
    <n v="265503"/>
    <n v="23383"/>
    <m/>
    <n v="288886"/>
    <x v="0"/>
    <m/>
  </r>
  <r>
    <s v="530244795"/>
    <s v="National Treasury Employees Union"/>
    <s v="Colleen M. Kelley"/>
    <x v="1"/>
    <m/>
    <n v="20006"/>
    <x v="2"/>
    <x v="8"/>
    <x v="10"/>
    <x v="0"/>
    <x v="1"/>
    <n v="0"/>
    <n v="0"/>
    <n v="0"/>
    <x v="0"/>
    <x v="6"/>
    <n v="29550346"/>
    <s v="Colleen M. Kelley"/>
    <x v="1"/>
    <x v="0"/>
    <s v="President"/>
    <n v="264731"/>
    <m/>
    <n v="264731"/>
    <m/>
    <n v="264731"/>
    <n v="93231"/>
    <m/>
    <n v="357962"/>
    <x v="0"/>
    <m/>
  </r>
  <r>
    <s v="360852885"/>
    <s v="Service Employees International Union"/>
    <s v="Mary Kay Henry"/>
    <x v="1"/>
    <d v="2010-05-08T00:00:00"/>
    <n v="20036"/>
    <x v="2"/>
    <x v="8"/>
    <x v="10"/>
    <x v="0"/>
    <x v="0"/>
    <n v="0"/>
    <n v="0"/>
    <n v="3.6253937337370847E-3"/>
    <x v="0"/>
    <x v="1"/>
    <n v="307310607"/>
    <s v="Mary Kay Henry"/>
    <x v="1"/>
    <x v="0"/>
    <s v="President"/>
    <n v="251234"/>
    <n v="4831"/>
    <n v="256065"/>
    <n v="7756"/>
    <n v="263821"/>
    <n v="45471"/>
    <n v="18453"/>
    <n v="327745"/>
    <x v="0"/>
    <m/>
  </r>
  <r>
    <s v="530205889"/>
    <s v="American Alliance of Museums"/>
    <s v="Ford Watson Bell"/>
    <x v="0"/>
    <d v="2007-06-01T00:00:00"/>
    <n v="20005"/>
    <x v="0"/>
    <x v="13"/>
    <x v="16"/>
    <x v="0"/>
    <x v="0"/>
    <n v="-5.2778498100889302E-3"/>
    <n v="-5.2778498100889302E-3"/>
    <n v="5.293103711274158E-3"/>
    <x v="0"/>
    <x v="1"/>
    <n v="10513973"/>
    <s v="Ford Watson Bell"/>
    <x v="0"/>
    <x v="0"/>
    <s v="President"/>
    <n v="260844"/>
    <m/>
    <n v="260844"/>
    <n v="2772"/>
    <n v="263616"/>
    <n v="12500"/>
    <n v="8900"/>
    <n v="285016"/>
    <x v="0"/>
    <m/>
  </r>
  <r>
    <s v="521522639"/>
    <s v="National Air Traffic Controllers Association"/>
    <s v="Paul Rinaldi"/>
    <x v="0"/>
    <d v="2009-10-01T00:00:00"/>
    <n v="20591"/>
    <x v="2"/>
    <x v="8"/>
    <x v="10"/>
    <x v="0"/>
    <x v="0"/>
    <m/>
    <m/>
    <m/>
    <x v="0"/>
    <x v="1"/>
    <n v="24360139"/>
    <s v="Paul Rinaldi"/>
    <x v="0"/>
    <x v="0"/>
    <s v="President"/>
    <n v="262838"/>
    <m/>
    <n v="262838"/>
    <m/>
    <n v="262838"/>
    <n v="114708"/>
    <n v="15001"/>
    <n v="392547"/>
    <x v="0"/>
    <m/>
  </r>
  <r>
    <s v="526050165"/>
    <s v="American Society for Biochemistry and Molecular Biology"/>
    <s v="Barbara A. Gordon"/>
    <x v="1"/>
    <d v="2004-01-01T00:00:00"/>
    <n v="20814"/>
    <x v="1"/>
    <x v="13"/>
    <x v="16"/>
    <x v="0"/>
    <x v="1"/>
    <n v="0"/>
    <n v="0"/>
    <n v="0"/>
    <x v="0"/>
    <x v="1"/>
    <n v="18709798"/>
    <s v="Barbara A. Gordon"/>
    <x v="1"/>
    <x v="0"/>
    <s v="Executive Director"/>
    <n v="262650"/>
    <m/>
    <n v="262650"/>
    <m/>
    <n v="262650"/>
    <n v="25000"/>
    <n v="4243"/>
    <n v="291893"/>
    <x v="0"/>
    <m/>
  </r>
  <r>
    <s v="237085097"/>
    <s v="American Immigration Lawyers Association"/>
    <s v="Crystal L. Williams"/>
    <x v="1"/>
    <d v="2009-09-30T00:00:00"/>
    <n v="20004"/>
    <x v="1"/>
    <x v="5"/>
    <x v="18"/>
    <x v="0"/>
    <x v="0"/>
    <n v="2.0018495579726129E-2"/>
    <n v="1.124666491848041E-2"/>
    <n v="1.2388162422573986E-2"/>
    <x v="0"/>
    <x v="1"/>
    <n v="12825199"/>
    <s v="Crystal Williams"/>
    <x v="1"/>
    <x v="0"/>
    <s v="Executive Director"/>
    <n v="240451"/>
    <n v="2500"/>
    <n v="242951"/>
    <n v="18887"/>
    <n v="261838"/>
    <n v="12584"/>
    <n v="10089"/>
    <n v="284511"/>
    <x v="0"/>
    <m/>
  </r>
  <r>
    <s v="521969967"/>
    <s v="Campaign for Tobacco-Free Kids"/>
    <s v="Matthew L. Myers"/>
    <x v="0"/>
    <d v="1999-12-16T00:00:00"/>
    <n v="20005"/>
    <x v="3"/>
    <x v="9"/>
    <x v="11"/>
    <x v="0"/>
    <x v="0"/>
    <m/>
    <m/>
    <m/>
    <x v="0"/>
    <x v="0"/>
    <n v="31468292"/>
    <s v="Matthew L. Myers"/>
    <x v="0"/>
    <x v="0"/>
    <s v="President"/>
    <n v="255646"/>
    <m/>
    <n v="255646"/>
    <n v="5334"/>
    <n v="260980"/>
    <n v="23999"/>
    <n v="19592"/>
    <n v="304571"/>
    <x v="0"/>
    <m/>
  </r>
  <r>
    <s v="362332840"/>
    <s v="Promotional Products Association International"/>
    <s v="Paul Bellantone"/>
    <x v="0"/>
    <d v="2011-07-01T00:00:00"/>
    <n v="75038"/>
    <x v="0"/>
    <x v="7"/>
    <x v="7"/>
    <x v="0"/>
    <x v="1"/>
    <m/>
    <m/>
    <m/>
    <x v="0"/>
    <x v="1"/>
    <n v="17217544"/>
    <s v="Paul Bellantone"/>
    <x v="0"/>
    <x v="0"/>
    <s v="President"/>
    <n v="259604"/>
    <m/>
    <n v="259604"/>
    <m/>
    <n v="259604"/>
    <n v="13750"/>
    <n v="7308"/>
    <n v="280662"/>
    <x v="0"/>
    <m/>
  </r>
  <r>
    <s v="521107937"/>
    <s v="National Institute of Building Sciences"/>
    <s v="Henry L. Green"/>
    <x v="0"/>
    <d v="2008-06-24T00:00:00"/>
    <n v="20005"/>
    <x v="1"/>
    <x v="11"/>
    <x v="14"/>
    <x v="0"/>
    <x v="0"/>
    <n v="0.18462732210507096"/>
    <n v="0.18462732210507096"/>
    <n v="0.18462732210507096"/>
    <x v="0"/>
    <x v="6"/>
    <n v="21127468"/>
    <s v="Henry L. Green"/>
    <x v="0"/>
    <x v="0"/>
    <s v="President"/>
    <n v="259540"/>
    <m/>
    <n v="259540"/>
    <m/>
    <n v="259540"/>
    <n v="22440"/>
    <n v="31061"/>
    <n v="313041"/>
    <x v="0"/>
    <m/>
  </r>
  <r>
    <s v="522175544"/>
    <s v="National Quality Forum"/>
    <s v="Christine Cassel"/>
    <x v="1"/>
    <d v="2013-07-01T00:00:00"/>
    <n v="20005"/>
    <x v="1"/>
    <x v="2"/>
    <x v="2"/>
    <x v="0"/>
    <x v="0"/>
    <m/>
    <m/>
    <m/>
    <x v="0"/>
    <x v="1"/>
    <n v="26293813"/>
    <s v="Janet M. Corrigan"/>
    <x v="1"/>
    <x v="1"/>
    <s v="President &amp; CEO"/>
    <n v="259307"/>
    <m/>
    <n v="259307"/>
    <m/>
    <n v="259307"/>
    <n v="11379"/>
    <n v="14664"/>
    <n v="285350"/>
    <x v="1"/>
    <s v="Six months’ salary"/>
  </r>
  <r>
    <s v="530225129"/>
    <s v="Water Environment Federation"/>
    <s v="Eileen O’Neill"/>
    <x v="1"/>
    <d v="2014-02-03T00:00:00"/>
    <n v="22314"/>
    <x v="3"/>
    <x v="9"/>
    <x v="11"/>
    <x v="0"/>
    <x v="1"/>
    <m/>
    <m/>
    <m/>
    <x v="0"/>
    <x v="2"/>
    <n v="22125548"/>
    <s v="Jeff Eger"/>
    <x v="0"/>
    <x v="1"/>
    <s v="Executive Director"/>
    <n v="219958"/>
    <n v="39000"/>
    <n v="258958"/>
    <m/>
    <n v="258958"/>
    <n v="23370"/>
    <n v="14506"/>
    <n v="296834"/>
    <x v="0"/>
    <m/>
  </r>
  <r>
    <s v="131846552"/>
    <s v="International Association of Fire Chiefs"/>
    <s v="Mark W. Light"/>
    <x v="0"/>
    <d v="2007-03-31T00:00:00"/>
    <n v="22033"/>
    <x v="1"/>
    <x v="13"/>
    <x v="21"/>
    <x v="0"/>
    <x v="0"/>
    <n v="8.8411887057793195E-2"/>
    <n v="8.8411887057793195E-2"/>
    <n v="8.8411887057793195E-2"/>
    <x v="0"/>
    <x v="1"/>
    <n v="10931269"/>
    <s v="Mark Light"/>
    <x v="0"/>
    <x v="0"/>
    <s v="CEO &amp; Executive Director"/>
    <n v="258500"/>
    <m/>
    <n v="258500"/>
    <m/>
    <n v="258500"/>
    <n v="39613"/>
    <n v="4407"/>
    <n v="302520"/>
    <x v="0"/>
    <m/>
  </r>
  <r>
    <s v="420688064"/>
    <s v="American Soybean Association"/>
    <s v="Steve Censky"/>
    <x v="0"/>
    <d v="1996-01-01T00:00:00"/>
    <n v="63141"/>
    <x v="0"/>
    <x v="12"/>
    <x v="20"/>
    <x v="0"/>
    <x v="0"/>
    <n v="3.5978174149758048E-2"/>
    <n v="3.5978174149758048E-2"/>
    <n v="3.5978174149758048E-2"/>
    <x v="0"/>
    <x v="6"/>
    <n v="24393985"/>
    <s v="Steve Censky"/>
    <x v="0"/>
    <x v="0"/>
    <s v="CEO"/>
    <n v="258403"/>
    <m/>
    <n v="258403"/>
    <m/>
    <n v="258403"/>
    <n v="7984"/>
    <n v="15978"/>
    <n v="282365"/>
    <x v="0"/>
    <m/>
  </r>
  <r>
    <s v="521829463"/>
    <s v="Accrediting Council for Independent Colleges and Schools"/>
    <s v="Albert Gray"/>
    <x v="0"/>
    <d v="2009-01-01T00:00:00"/>
    <n v="20002"/>
    <x v="1"/>
    <x v="13"/>
    <x v="16"/>
    <x v="0"/>
    <x v="0"/>
    <n v="6.6503038803179051E-2"/>
    <n v="5.8323083230832309E-2"/>
    <n v="5.8323083230832309E-2"/>
    <x v="0"/>
    <x v="7"/>
    <n v="14180902"/>
    <s v="Albert C. Gray"/>
    <x v="0"/>
    <x v="0"/>
    <s v="Executive Director &amp; CEO"/>
    <n v="228125"/>
    <n v="30000"/>
    <n v="258125"/>
    <m/>
    <n v="258125"/>
    <n v="26180"/>
    <n v="17201"/>
    <n v="301506"/>
    <x v="0"/>
    <m/>
  </r>
  <r>
    <s v="521426663"/>
    <s v="National Association of County and City Health Officials"/>
    <s v="Robert M. Pestronk "/>
    <x v="0"/>
    <d v="2008-11-12T00:00:00"/>
    <n v="20036"/>
    <x v="1"/>
    <x v="13"/>
    <x v="21"/>
    <x v="0"/>
    <x v="0"/>
    <n v="2.2260553367054381E-3"/>
    <n v="2.2260553367054381E-3"/>
    <n v="2.2260553367054381E-3"/>
    <x v="0"/>
    <x v="7"/>
    <n v="27928928"/>
    <s v="Robert M. Pestronk "/>
    <x v="0"/>
    <x v="0"/>
    <s v="Executive Director"/>
    <n v="257979"/>
    <m/>
    <n v="257979"/>
    <m/>
    <n v="257979"/>
    <n v="13194"/>
    <n v="14984"/>
    <n v="286157"/>
    <x v="0"/>
    <m/>
  </r>
  <r>
    <s v="530183181"/>
    <s v="Defenders of Wildlife"/>
    <s v="Jamie Rappaport Clark "/>
    <x v="2"/>
    <d v="2011-10-01T00:00:00"/>
    <n v="20036"/>
    <x v="3"/>
    <x v="9"/>
    <x v="11"/>
    <x v="0"/>
    <x v="0"/>
    <m/>
    <m/>
    <m/>
    <x v="1"/>
    <x v="6"/>
    <n v="24838978"/>
    <s v="Rodger O. Schlickeisen"/>
    <x v="0"/>
    <x v="1"/>
    <m/>
    <n v="257899"/>
    <m/>
    <n v="257899"/>
    <m/>
    <n v="257899"/>
    <n v="16910"/>
    <n v="33756"/>
    <n v="308565"/>
    <x v="1"/>
    <s v="Nine months salary"/>
  </r>
  <r>
    <s v="362169155"/>
    <s v="National PTA"/>
    <s v="Eric R. Hargis"/>
    <x v="0"/>
    <d v="2011-07-05T00:00:00"/>
    <n v="60611"/>
    <x v="3"/>
    <x v="9"/>
    <x v="11"/>
    <x v="0"/>
    <x v="0"/>
    <m/>
    <m/>
    <m/>
    <x v="0"/>
    <x v="1"/>
    <n v="11667312"/>
    <s v="Eric Hargis"/>
    <x v="0"/>
    <x v="0"/>
    <s v="Executive Director"/>
    <n v="247224"/>
    <n v="10000"/>
    <n v="257224"/>
    <m/>
    <n v="257224"/>
    <n v="12500"/>
    <n v="11050"/>
    <n v="280774"/>
    <x v="0"/>
    <m/>
  </r>
  <r>
    <s v="042535767"/>
    <s v="Union of Concerned Scientists"/>
    <s v="Kathleen Rest"/>
    <x v="1"/>
    <d v="2013-06-24T00:00:00"/>
    <n v="22389"/>
    <x v="3"/>
    <x v="9"/>
    <x v="11"/>
    <x v="0"/>
    <x v="0"/>
    <n v="6.848407027256885E-2"/>
    <n v="6.848407027256885E-2"/>
    <n v="6.848407027256885E-2"/>
    <x v="0"/>
    <x v="6"/>
    <n v="25978646"/>
    <s v="Kevin T. Knobloch"/>
    <x v="0"/>
    <x v="1"/>
    <s v="President"/>
    <n v="256293"/>
    <m/>
    <n v="256293"/>
    <m/>
    <n v="256293"/>
    <n v="20914"/>
    <n v="17134"/>
    <n v="294341"/>
    <x v="0"/>
    <s v="Interim president; Kenneth Kimmell is president as of March 4, 2014.  Kathleen Rest was serving as interim president"/>
  </r>
  <r>
    <s v="300126510"/>
    <s v="Center for American Progress"/>
    <s v="Neera Tanden"/>
    <x v="1"/>
    <d v="2011-10-24T00:00:00"/>
    <n v="20005"/>
    <x v="4"/>
    <x v="14"/>
    <x v="17"/>
    <x v="0"/>
    <x v="0"/>
    <m/>
    <m/>
    <m/>
    <x v="0"/>
    <x v="1"/>
    <n v="39201517"/>
    <s v="Neera Tanden"/>
    <x v="1"/>
    <x v="0"/>
    <s v="President"/>
    <n v="254739"/>
    <m/>
    <n v="254739"/>
    <m/>
    <n v="254739"/>
    <n v="22913"/>
    <n v="10019"/>
    <n v="287671"/>
    <x v="0"/>
    <m/>
  </r>
  <r>
    <s v="521257057"/>
    <s v="World Resources Institute"/>
    <s v="Andrew D. Steer"/>
    <x v="0"/>
    <d v="2012-08-01T00:00:00"/>
    <n v="20002"/>
    <x v="3"/>
    <x v="9"/>
    <x v="11"/>
    <x v="0"/>
    <x v="0"/>
    <m/>
    <m/>
    <m/>
    <x v="0"/>
    <x v="6"/>
    <n v="45502243"/>
    <s v="Jonathan Lash"/>
    <x v="0"/>
    <x v="1"/>
    <s v="President"/>
    <n v="216791"/>
    <m/>
    <n v="216791"/>
    <n v="37745"/>
    <n v="254536"/>
    <n v="11917"/>
    <n v="15095"/>
    <n v="281548"/>
    <x v="1"/>
    <s v="Six months’ salary"/>
  </r>
  <r>
    <s v="520886491"/>
    <s v="American Alliance of Health, Physical Education, Recreation and Dance"/>
    <s v="E. Paul Roetert"/>
    <x v="0"/>
    <d v="2010-09-01T00:00:00"/>
    <n v="20191"/>
    <x v="1"/>
    <x v="13"/>
    <x v="16"/>
    <x v="0"/>
    <x v="0"/>
    <m/>
    <m/>
    <m/>
    <x v="0"/>
    <x v="2"/>
    <n v="11511297"/>
    <s v="E. Paul Roetert"/>
    <x v="0"/>
    <x v="0"/>
    <s v="CEO"/>
    <n v="254277"/>
    <m/>
    <n v="254277"/>
    <m/>
    <n v="254277"/>
    <m/>
    <n v="8646"/>
    <n v="262923"/>
    <x v="0"/>
    <m/>
  </r>
  <r>
    <s v="131932384"/>
    <s v="National Council on Aging"/>
    <s v="James P. Firman"/>
    <x v="0"/>
    <d v="1995-01-01T00:00:00"/>
    <n v="20036"/>
    <x v="3"/>
    <x v="9"/>
    <x v="11"/>
    <x v="0"/>
    <x v="0"/>
    <n v="4.1595577137607455E-2"/>
    <n v="-8.7545714631414202E-3"/>
    <n v="-8.7545714631414202E-3"/>
    <x v="0"/>
    <x v="7"/>
    <n v="50134133"/>
    <s v="James Firman"/>
    <x v="0"/>
    <x v="0"/>
    <s v="President &amp; CEO"/>
    <n v="253966"/>
    <m/>
    <n v="253966"/>
    <m/>
    <n v="253966"/>
    <n v="37627"/>
    <n v="18107"/>
    <n v="309700"/>
    <x v="0"/>
    <m/>
  </r>
  <r>
    <s v="420796455"/>
    <s v="National Pork Producers Council"/>
    <s v="Neil Dierks"/>
    <x v="0"/>
    <d v="2003-02-12T00:00:00"/>
    <n v="20001"/>
    <x v="0"/>
    <x v="12"/>
    <x v="20"/>
    <x v="0"/>
    <x v="0"/>
    <n v="4.6524381472957425E-3"/>
    <n v="4.3895176191104661E-2"/>
    <n v="4.3895176191104661E-2"/>
    <x v="0"/>
    <x v="1"/>
    <n v="14637159"/>
    <s v="Neil Dierks"/>
    <x v="0"/>
    <x v="0"/>
    <s v="CEO"/>
    <n v="223499"/>
    <n v="29608"/>
    <n v="253107"/>
    <m/>
    <n v="253107"/>
    <n v="14981"/>
    <n v="11664"/>
    <n v="279752"/>
    <x v="0"/>
    <m/>
  </r>
  <r>
    <s v="536014540"/>
    <s v="Amalgamated Transit Union"/>
    <s v="Lawrence J. Hanley"/>
    <x v="0"/>
    <d v="2010-09-30T00:00:00"/>
    <n v="20016"/>
    <x v="2"/>
    <x v="8"/>
    <x v="10"/>
    <x v="0"/>
    <x v="1"/>
    <m/>
    <m/>
    <m/>
    <x v="0"/>
    <x v="7"/>
    <n v="27233417"/>
    <s v="Lawrence Hanley"/>
    <x v="0"/>
    <x v="0"/>
    <s v="International President"/>
    <n v="226171"/>
    <m/>
    <n v="226171"/>
    <n v="26669"/>
    <n v="252840"/>
    <n v="97853"/>
    <n v="44013"/>
    <n v="394706"/>
    <x v="0"/>
    <m/>
  </r>
  <r>
    <s v="340702551"/>
    <s v="National Postal Mail Handlers Union"/>
    <s v="John Hegarty"/>
    <x v="0"/>
    <d v="2002-07-01T00:00:00"/>
    <n v="20036"/>
    <x v="2"/>
    <x v="8"/>
    <x v="10"/>
    <x v="0"/>
    <x v="1"/>
    <n v="-3.5285176606832656E-3"/>
    <n v="-3.5285176606832656E-3"/>
    <n v="1.9175493481126233E-3"/>
    <x v="0"/>
    <x v="1"/>
    <n v="32921508"/>
    <s v="John Hegarty"/>
    <x v="0"/>
    <x v="0"/>
    <s v="National President"/>
    <n v="220276"/>
    <m/>
    <n v="220276"/>
    <n v="32091"/>
    <n v="252367"/>
    <n v="77979"/>
    <n v="24440"/>
    <n v="354786"/>
    <x v="0"/>
    <m/>
  </r>
  <r>
    <s v="530259019"/>
    <s v="American Society of Landscape Architects"/>
    <s v="Nancy C. Somerville"/>
    <x v="1"/>
    <d v="2000-08-21T00:00:00"/>
    <n v="20001"/>
    <x v="1"/>
    <x v="11"/>
    <x v="9"/>
    <x v="0"/>
    <x v="0"/>
    <n v="0.15425598162268381"/>
    <n v="0.15425598162268381"/>
    <n v="0.15425598162268381"/>
    <x v="0"/>
    <x v="1"/>
    <n v="10756494"/>
    <s v="Nancy C. Somerville"/>
    <x v="1"/>
    <x v="0"/>
    <s v="Executive Vice President &amp; CEO"/>
    <n v="250230"/>
    <m/>
    <n v="250230"/>
    <m/>
    <n v="250230"/>
    <n v="22500"/>
    <n v="8110"/>
    <n v="280840"/>
    <x v="0"/>
    <m/>
  </r>
  <r>
    <s v="237067770"/>
    <s v="American Academy of Physician Assistants"/>
    <s v="Jenna Dorn"/>
    <x v="1"/>
    <d v="2011-10-31T00:00:00"/>
    <n v="22314"/>
    <x v="1"/>
    <x v="2"/>
    <x v="2"/>
    <x v="0"/>
    <x v="0"/>
    <m/>
    <m/>
    <m/>
    <x v="2"/>
    <x v="14"/>
    <n v="19484006"/>
    <s v="James Potter"/>
    <x v="0"/>
    <x v="1"/>
    <s v="Interim CEO &amp; EVP"/>
    <n v="233943"/>
    <n v="15000"/>
    <n v="248943"/>
    <n v="690"/>
    <n v="249633"/>
    <n v="9546"/>
    <n v="26526"/>
    <n v="285705"/>
    <x v="1"/>
    <s v="Interim from Jan. 1 to Oct. 31 2011.  10 months pay as CEO and two months pay as staff."/>
  </r>
  <r>
    <s v="520851555"/>
    <s v="Amnesty International USA"/>
    <s v="Steven W. Hawkins "/>
    <x v="0"/>
    <d v="2013-09-25T00:00:00"/>
    <n v="10001"/>
    <x v="3"/>
    <x v="9"/>
    <x v="11"/>
    <x v="0"/>
    <x v="0"/>
    <n v="6.226906132310097E-2"/>
    <n v="6.226906132310097E-2"/>
    <n v="0.10668034534214453"/>
    <x v="0"/>
    <x v="6"/>
    <n v="38757103"/>
    <s v="Suzanne Nossel"/>
    <x v="1"/>
    <x v="1"/>
    <s v="Executive Director"/>
    <n v="239189"/>
    <m/>
    <n v="239189"/>
    <n v="10000"/>
    <n v="249189"/>
    <n v="200000"/>
    <n v="24424"/>
    <n v="473613"/>
    <x v="0"/>
    <m/>
  </r>
  <r>
    <s v="480643776"/>
    <s v="U.S. Wheat Associates"/>
    <s v="Alan Tracy"/>
    <x v="0"/>
    <d v="1997-01-01T00:00:00"/>
    <n v="20006"/>
    <x v="0"/>
    <x v="12"/>
    <x v="20"/>
    <x v="0"/>
    <x v="0"/>
    <n v="-9.2672457023649526E-4"/>
    <n v="-9.2672457023649526E-4"/>
    <n v="-9.2672457023649526E-4"/>
    <x v="0"/>
    <x v="7"/>
    <n v="17535083"/>
    <s v="Alan Tracy"/>
    <x v="0"/>
    <x v="0"/>
    <s v="President"/>
    <n v="249034"/>
    <m/>
    <n v="249034"/>
    <m/>
    <n v="249034"/>
    <n v="24903"/>
    <n v="22008"/>
    <n v="295945"/>
    <x v="0"/>
    <m/>
  </r>
  <r>
    <s v="237122882"/>
    <s v="Close Up Foundation"/>
    <s v="Timothy S. Davis"/>
    <x v="0"/>
    <d v="2005-07-01T00:00:00"/>
    <n v="22314"/>
    <x v="3"/>
    <x v="9"/>
    <x v="11"/>
    <x v="0"/>
    <x v="0"/>
    <n v="-1.3478517665944784E-3"/>
    <n v="-1.076209324729033E-3"/>
    <n v="-1.076209324729033E-3"/>
    <x v="0"/>
    <x v="7"/>
    <n v="26472039"/>
    <s v="Timothy Davis"/>
    <x v="0"/>
    <x v="0"/>
    <s v="President &amp; CEO"/>
    <n v="197826"/>
    <n v="50000"/>
    <n v="247826"/>
    <m/>
    <n v="247826"/>
    <m/>
    <n v="9930"/>
    <n v="257756"/>
    <x v="0"/>
    <m/>
  </r>
  <r>
    <s v="366009499"/>
    <s v="National Association for the Education of Young Children"/>
    <s v="Rhian Evans-Allvin"/>
    <x v="1"/>
    <d v="2013-08-12T00:00:00"/>
    <n v="20005"/>
    <x v="1"/>
    <x v="13"/>
    <x v="16"/>
    <x v="0"/>
    <x v="0"/>
    <m/>
    <m/>
    <m/>
    <x v="0"/>
    <x v="2"/>
    <n v="18328290"/>
    <s v="Jerlean Daniel"/>
    <x v="1"/>
    <x v="1"/>
    <s v="Executive Director"/>
    <n v="246979"/>
    <m/>
    <n v="246979"/>
    <m/>
    <n v="246979"/>
    <n v="24519"/>
    <n v="5319"/>
    <n v="276817"/>
    <x v="0"/>
    <m/>
  </r>
  <r>
    <s v="223087809"/>
    <s v="International Research and Exchanges Board"/>
    <s v="W. Robert Pearson"/>
    <x v="0"/>
    <d v="2008-11-01T00:00:00"/>
    <n v="20037"/>
    <x v="0"/>
    <x v="4"/>
    <x v="4"/>
    <x v="0"/>
    <x v="1"/>
    <n v="-9.043207709618177E-2"/>
    <n v="-9.043207709618177E-2"/>
    <n v="-9.043207709618177E-2"/>
    <x v="0"/>
    <x v="7"/>
    <n v="70513144"/>
    <s v="W. Robert Pearson"/>
    <x v="0"/>
    <x v="0"/>
    <s v="President"/>
    <n v="246150"/>
    <m/>
    <n v="246150"/>
    <m/>
    <n v="246150"/>
    <n v="52800"/>
    <n v="9956"/>
    <n v="308906"/>
    <x v="0"/>
    <m/>
  </r>
  <r>
    <s v="521516692"/>
    <s v="Drug Policy Alliance"/>
    <s v="Ethan Nadelmann"/>
    <x v="0"/>
    <d v="1994-01-01T00:00:00"/>
    <n v="10018"/>
    <x v="3"/>
    <x v="9"/>
    <x v="11"/>
    <x v="0"/>
    <x v="0"/>
    <n v="0.11607146919517533"/>
    <n v="0.11607146919517533"/>
    <n v="7.4704158214565802E-2"/>
    <x v="0"/>
    <x v="10"/>
    <n v="47135352"/>
    <s v="Ethan Nadelmann"/>
    <x v="0"/>
    <x v="0"/>
    <s v="Executive Director"/>
    <n v="245298"/>
    <m/>
    <n v="245298"/>
    <m/>
    <n v="245298"/>
    <n v="23800"/>
    <n v="9947"/>
    <n v="279045"/>
    <x v="0"/>
    <s v="$7,302 toward SERP."/>
  </r>
  <r>
    <s v="521344831"/>
    <s v="National Endowment for Democracy"/>
    <s v="Carl Gershman"/>
    <x v="0"/>
    <m/>
    <n v="20004"/>
    <x v="3"/>
    <x v="9"/>
    <x v="11"/>
    <x v="0"/>
    <x v="1"/>
    <n v="0"/>
    <n v="0"/>
    <n v="0"/>
    <x v="0"/>
    <x v="6"/>
    <n v="141705565"/>
    <s v="Carl Gershman"/>
    <x v="0"/>
    <x v="0"/>
    <s v="President"/>
    <n v="245226"/>
    <m/>
    <n v="245226"/>
    <m/>
    <n v="245226"/>
    <n v="24523"/>
    <n v="11408"/>
    <n v="281157"/>
    <x v="0"/>
    <m/>
  </r>
  <r>
    <s v="131673104"/>
    <s v="National Kidney Foundation"/>
    <s v="Bruce Skyer"/>
    <x v="2"/>
    <d v="2011-10-24T00:00:00"/>
    <n v="10016"/>
    <x v="3"/>
    <x v="9"/>
    <x v="11"/>
    <x v="0"/>
    <x v="0"/>
    <m/>
    <m/>
    <m/>
    <x v="1"/>
    <x v="7"/>
    <n v="46556654"/>
    <s v="Bruce Skyer"/>
    <x v="0"/>
    <x v="0"/>
    <m/>
    <n v="218913"/>
    <n v="25000"/>
    <n v="243913"/>
    <m/>
    <n v="243913"/>
    <n v="12800"/>
    <n v="18284"/>
    <n v="274997"/>
    <x v="1"/>
    <s v="10 months' salary as staff and two months' salary as CEO; $115,000 from change-of-control payment"/>
  </r>
  <r>
    <s v="521398742"/>
    <s v="Center for International Private Enterprise"/>
    <s v="John D. Sullivan"/>
    <x v="0"/>
    <d v="1991-01-01T00:00:00"/>
    <n v="20005"/>
    <x v="4"/>
    <x v="14"/>
    <x v="17"/>
    <x v="0"/>
    <x v="1"/>
    <n v="-1.3968775677896466E-4"/>
    <n v="-1.3968775677896466E-4"/>
    <n v="-1.3968775677896466E-4"/>
    <x v="0"/>
    <x v="6"/>
    <n v="17578600"/>
    <s v="John D. Sullivan"/>
    <x v="0"/>
    <x v="0"/>
    <s v="Executive Director"/>
    <n v="243366"/>
    <m/>
    <n v="243366"/>
    <m/>
    <n v="243366"/>
    <n v="15300"/>
    <n v="10380"/>
    <n v="269046"/>
    <x v="0"/>
    <m/>
  </r>
  <r>
    <s v="431131436"/>
    <s v="Lupus Foundation of America"/>
    <s v="Sandra C. Raymond"/>
    <x v="1"/>
    <m/>
    <n v="20036"/>
    <x v="3"/>
    <x v="9"/>
    <x v="11"/>
    <x v="0"/>
    <x v="0"/>
    <n v="-4.2983580844733797E-2"/>
    <n v="6.8091568844684007E-3"/>
    <n v="6.8091568844684007E-3"/>
    <x v="0"/>
    <x v="6"/>
    <n v="14509470"/>
    <s v="Sandra C. Raymond"/>
    <x v="1"/>
    <x v="0"/>
    <s v="President &amp; CEO"/>
    <n v="230640"/>
    <n v="12000"/>
    <n v="242640"/>
    <m/>
    <n v="242640"/>
    <n v="20700"/>
    <n v="5830"/>
    <n v="269170"/>
    <x v="0"/>
    <m/>
  </r>
  <r>
    <s v="510401308"/>
    <s v="Oceana"/>
    <s v="Andrew F. Sharpless"/>
    <x v="0"/>
    <d v="2003-06-26T00:00:00"/>
    <n v="20037"/>
    <x v="3"/>
    <x v="9"/>
    <x v="11"/>
    <x v="0"/>
    <x v="0"/>
    <n v="-5.3554361796790035E-4"/>
    <n v="-5.3554361796790035E-4"/>
    <n v="-5.3554361796790035E-4"/>
    <x v="0"/>
    <x v="1"/>
    <n v="15226982"/>
    <s v="Andrew F. Sharpless"/>
    <x v="0"/>
    <x v="0"/>
    <s v="Chief Executive Officer"/>
    <n v="242614"/>
    <m/>
    <n v="242614"/>
    <m/>
    <n v="242614"/>
    <n v="12500"/>
    <n v="15799"/>
    <n v="270913"/>
    <x v="0"/>
    <m/>
  </r>
  <r>
    <s v="521243457"/>
    <s v="Human Rights Campaign"/>
    <s v="Chad H. Griffin"/>
    <x v="0"/>
    <d v="2012-06-11T00:00:00"/>
    <n v="20036"/>
    <x v="3"/>
    <x v="9"/>
    <x v="11"/>
    <x v="0"/>
    <x v="0"/>
    <m/>
    <m/>
    <m/>
    <x v="2"/>
    <x v="0"/>
    <n v="36537048"/>
    <s v="Chad Griffin"/>
    <x v="0"/>
    <x v="0"/>
    <s v="President"/>
    <n v="221857"/>
    <n v="20000"/>
    <n v="241857"/>
    <m/>
    <n v="241857"/>
    <n v="5502"/>
    <n v="2702"/>
    <n v="250061"/>
    <x v="1"/>
    <s v="6.5 months’ salary"/>
  </r>
  <r>
    <s v="237122879"/>
    <s v="Center for Science in the Public Interest"/>
    <s v="Michael Jacobson"/>
    <x v="0"/>
    <m/>
    <n v="20009"/>
    <x v="3"/>
    <x v="9"/>
    <x v="11"/>
    <x v="0"/>
    <x v="0"/>
    <n v="7.4448656022680318E-2"/>
    <n v="7.4448656022680318E-2"/>
    <n v="7.4448656022680318E-2"/>
    <x v="0"/>
    <x v="5"/>
    <n v="19396056"/>
    <s v="Michael Jacobson"/>
    <x v="0"/>
    <x v="0"/>
    <s v="Executive Director"/>
    <n v="241795"/>
    <m/>
    <n v="241795"/>
    <m/>
    <n v="241795"/>
    <n v="18447"/>
    <n v="9206"/>
    <n v="269448"/>
    <x v="0"/>
    <m/>
  </r>
  <r>
    <s v="237079691"/>
    <s v="Council of Better Business Bureaus"/>
    <s v="Mary E. Power"/>
    <x v="1"/>
    <d v="2013-12-31T00:00:00"/>
    <n v="22203"/>
    <x v="0"/>
    <x v="1"/>
    <x v="1"/>
    <x v="0"/>
    <x v="0"/>
    <m/>
    <m/>
    <m/>
    <x v="2"/>
    <x v="1"/>
    <n v="17830268"/>
    <s v="Carrie Hurt"/>
    <x v="1"/>
    <x v="1"/>
    <s v="Interim President &amp; CEO"/>
    <n v="241000"/>
    <m/>
    <n v="241000"/>
    <m/>
    <n v="241000"/>
    <m/>
    <m/>
    <n v="241000"/>
    <x v="1"/>
    <s v="Interim CEO for 11 months and 12 days "/>
  </r>
  <r>
    <s v="840432950"/>
    <s v="American Humane Association"/>
    <s v="Robin Ganzert"/>
    <x v="1"/>
    <d v="2010-10-01T00:00:00"/>
    <n v="20036"/>
    <x v="3"/>
    <x v="9"/>
    <x v="11"/>
    <x v="0"/>
    <x v="0"/>
    <m/>
    <m/>
    <m/>
    <x v="0"/>
    <x v="7"/>
    <n v="17518564"/>
    <s v="Robin R. Ganzert"/>
    <x v="1"/>
    <x v="0"/>
    <s v="President &amp; CEO"/>
    <n v="224996"/>
    <m/>
    <n v="224996"/>
    <n v="14700"/>
    <n v="239696"/>
    <n v="2105"/>
    <n v="12300"/>
    <n v="254101"/>
    <x v="0"/>
    <m/>
  </r>
  <r>
    <s v="361707667"/>
    <s v="Rotary International"/>
    <s v="John Hewko"/>
    <x v="2"/>
    <d v="2011-07-01T00:00:00"/>
    <n v="60201"/>
    <x v="3"/>
    <x v="9"/>
    <x v="11"/>
    <x v="0"/>
    <x v="0"/>
    <m/>
    <m/>
    <m/>
    <x v="1"/>
    <x v="7"/>
    <n v="90621190"/>
    <s v="John Hewko"/>
    <x v="0"/>
    <x v="0"/>
    <s v="General Secretary"/>
    <n v="239133"/>
    <m/>
    <n v="239133"/>
    <n v="159"/>
    <n v="239292"/>
    <n v="5183"/>
    <n v="13539"/>
    <n v="258014"/>
    <x v="1"/>
    <s v="Six months' salary"/>
  </r>
  <r>
    <s v="930746782"/>
    <s v="International Society for Technology in Education"/>
    <s v="Brian Lewis"/>
    <x v="0"/>
    <d v="2012-09-01T00:00:00"/>
    <n v="20036"/>
    <x v="1"/>
    <x v="13"/>
    <x v="16"/>
    <x v="0"/>
    <x v="0"/>
    <n v="7.7976248274348051E-3"/>
    <n v="7.7976248274348051E-3"/>
    <n v="7.7976248274348051E-3"/>
    <x v="0"/>
    <x v="6"/>
    <n v="14427254"/>
    <s v="Donald Knezek"/>
    <x v="0"/>
    <x v="1"/>
    <s v="CEO"/>
    <n v="238714"/>
    <m/>
    <n v="238714"/>
    <m/>
    <n v="238714"/>
    <m/>
    <n v="11478"/>
    <n v="250192"/>
    <x v="0"/>
    <m/>
  </r>
  <r>
    <s v="362496678"/>
    <s v="Society of Nuclear Medicine and Molecular Imaging "/>
    <s v="Virginia Pappas"/>
    <x v="1"/>
    <d v="2002-04-18T00:00:00"/>
    <n v="20190"/>
    <x v="1"/>
    <x v="2"/>
    <x v="2"/>
    <x v="0"/>
    <x v="0"/>
    <n v="0"/>
    <n v="0"/>
    <n v="3.2568355676740133E-3"/>
    <x v="0"/>
    <x v="6"/>
    <n v="11273738"/>
    <s v="Virginia Pappas"/>
    <x v="1"/>
    <x v="0"/>
    <s v="CEO"/>
    <n v="237654"/>
    <m/>
    <n v="237654"/>
    <n v="774"/>
    <n v="238428"/>
    <n v="8184"/>
    <n v="22338"/>
    <n v="268950"/>
    <x v="0"/>
    <m/>
  </r>
  <r>
    <s v="042751357"/>
    <s v="Land Trust Alliance"/>
    <s v="Rand Wentworth"/>
    <x v="0"/>
    <d v="2002-04-04T00:00:00"/>
    <n v="20036"/>
    <x v="3"/>
    <x v="9"/>
    <x v="11"/>
    <x v="0"/>
    <x v="0"/>
    <n v="-7.9303360992659319E-3"/>
    <n v="-7.9303360992659319E-3"/>
    <n v="1.9377198074230887E-3"/>
    <x v="0"/>
    <x v="1"/>
    <n v="18481589"/>
    <s v="Rand Wentworth"/>
    <x v="0"/>
    <x v="0"/>
    <s v="President"/>
    <n v="232182"/>
    <m/>
    <n v="232182"/>
    <n v="2568"/>
    <n v="234750"/>
    <n v="124400"/>
    <n v="18632"/>
    <n v="377782"/>
    <x v="0"/>
    <m/>
  </r>
  <r>
    <s v="132982969"/>
    <s v="Child Trends"/>
    <s v="Carol Emig"/>
    <x v="1"/>
    <d v="2006-01-01T00:00:00"/>
    <n v="20008"/>
    <x v="3"/>
    <x v="9"/>
    <x v="11"/>
    <x v="0"/>
    <x v="0"/>
    <n v="7.488555981391537E-2"/>
    <n v="7.488555981391537E-2"/>
    <n v="7.488555981391537E-2"/>
    <x v="0"/>
    <x v="1"/>
    <n v="11073546"/>
    <s v="Carol Emig"/>
    <x v="1"/>
    <x v="0"/>
    <s v="President &amp; CEO"/>
    <n v="230822"/>
    <m/>
    <n v="230822"/>
    <m/>
    <n v="230822"/>
    <n v="24000"/>
    <n v="11922"/>
    <n v="266744"/>
    <x v="0"/>
    <m/>
  </r>
  <r>
    <s v="381612715"/>
    <s v="Trout Unlimited"/>
    <s v="Chris Wood"/>
    <x v="0"/>
    <d v="2010-02-01T00:00:00"/>
    <n v="22209"/>
    <x v="3"/>
    <x v="9"/>
    <x v="11"/>
    <x v="0"/>
    <x v="0"/>
    <n v="8.5481023830538388E-3"/>
    <n v="8.5481023830538388E-3"/>
    <n v="8.5481023830538388E-3"/>
    <x v="0"/>
    <x v="6"/>
    <n v="34011522"/>
    <s v="Chris Wood"/>
    <x v="0"/>
    <x v="0"/>
    <s v="CEO &amp; President"/>
    <n v="228537"/>
    <m/>
    <n v="228537"/>
    <m/>
    <n v="228537"/>
    <n v="19138"/>
    <n v="17061"/>
    <n v="264736"/>
    <x v="0"/>
    <m/>
  </r>
  <r>
    <s v="521338892"/>
    <s v="National Democratic Institute for International Affairs"/>
    <s v="Kenneth Wollack"/>
    <x v="0"/>
    <d v="1993-03-01T00:00:00"/>
    <n v="20036"/>
    <x v="3"/>
    <x v="9"/>
    <x v="11"/>
    <x v="0"/>
    <x v="1"/>
    <n v="-9.3404616031669635E-2"/>
    <n v="-9.3404616031669635E-2"/>
    <n v="-8.5792815391816796E-2"/>
    <x v="0"/>
    <x v="6"/>
    <n v="139087359"/>
    <s v="Kenneth Wollack"/>
    <x v="0"/>
    <x v="0"/>
    <s v="President"/>
    <n v="209089"/>
    <m/>
    <n v="209089"/>
    <n v="19418"/>
    <n v="228507"/>
    <n v="20162"/>
    <n v="14123"/>
    <n v="262792"/>
    <x v="0"/>
    <m/>
  </r>
  <r>
    <s v="520976257"/>
    <s v="Reading Is Fundamental"/>
    <s v="Carol H. Rasco "/>
    <x v="1"/>
    <d v="2001-11-01T00:00:00"/>
    <n v="20037"/>
    <x v="3"/>
    <x v="9"/>
    <x v="11"/>
    <x v="0"/>
    <x v="0"/>
    <n v="6.0020454156312327E-3"/>
    <n v="5.6906054337715707E-2"/>
    <n v="5.6906054337715707E-2"/>
    <x v="0"/>
    <x v="6"/>
    <n v="22517378"/>
    <s v="Carol H. Rasco "/>
    <x v="1"/>
    <x v="0"/>
    <s v="President &amp; CEO"/>
    <n v="217390"/>
    <n v="11000"/>
    <n v="228390"/>
    <m/>
    <n v="228390"/>
    <n v="11000"/>
    <n v="8610"/>
    <n v="248000"/>
    <x v="0"/>
    <m/>
  </r>
  <r>
    <s v="521328557"/>
    <s v="National Center for Missing and Exploited Children"/>
    <s v="John Ryan"/>
    <x v="0"/>
    <d v="2012-07-01T00:00:00"/>
    <n v="22314"/>
    <x v="3"/>
    <x v="9"/>
    <x v="11"/>
    <x v="0"/>
    <x v="0"/>
    <m/>
    <m/>
    <m/>
    <x v="2"/>
    <x v="1"/>
    <n v="48006661"/>
    <s v="John Ryan"/>
    <x v="0"/>
    <x v="0"/>
    <s v="President &amp; CEO"/>
    <n v="227763"/>
    <m/>
    <n v="227763"/>
    <m/>
    <n v="227763"/>
    <m/>
    <n v="546"/>
    <n v="228309"/>
    <x v="1"/>
    <s v="Six months’ salary"/>
  </r>
  <r>
    <s v="521898636"/>
    <s v="INFORMS: Institute for Operations Research and the Management Sciences"/>
    <s v="Melissa Moore"/>
    <x v="1"/>
    <d v="2011-02-23T00:00:00"/>
    <n v="21228"/>
    <x v="1"/>
    <x v="1"/>
    <x v="1"/>
    <x v="0"/>
    <x v="0"/>
    <m/>
    <m/>
    <m/>
    <x v="0"/>
    <x v="1"/>
    <n v="10819218"/>
    <s v="Melissa Moore"/>
    <x v="1"/>
    <x v="0"/>
    <s v="Executive Director"/>
    <n v="227660"/>
    <m/>
    <n v="227660"/>
    <m/>
    <n v="227660"/>
    <n v="21814"/>
    <n v="7530"/>
    <n v="257004"/>
    <x v="0"/>
    <s v="10 months’ salary"/>
  </r>
  <r>
    <s v="730684309"/>
    <s v="National Council of Architectural Registration Boards"/>
    <s v="Michael Armstrong"/>
    <x v="2"/>
    <d v="2011-06-01T00:00:00"/>
    <n v="20006"/>
    <x v="1"/>
    <x v="11"/>
    <x v="9"/>
    <x v="0"/>
    <x v="0"/>
    <m/>
    <m/>
    <m/>
    <x v="1"/>
    <x v="7"/>
    <n v="22576883"/>
    <s v="Lenore M. Lucey"/>
    <x v="1"/>
    <x v="1"/>
    <m/>
    <n v="184664"/>
    <n v="25000"/>
    <n v="209664"/>
    <n v="16500"/>
    <n v="226164"/>
    <m/>
    <m/>
    <n v="226164"/>
    <x v="1"/>
    <s v="Five months’ salary; $25,000 severance"/>
  </r>
  <r>
    <s v="362166947"/>
    <s v="American Library Association"/>
    <s v="Keith Michael Fiels"/>
    <x v="0"/>
    <d v="2002-07-01T00:00:00"/>
    <n v="60611"/>
    <x v="1"/>
    <x v="13"/>
    <x v="16"/>
    <x v="0"/>
    <x v="0"/>
    <n v="7.6595062091459583E-3"/>
    <n v="7.6595062091459583E-3"/>
    <n v="7.6595062091459583E-3"/>
    <x v="0"/>
    <x v="2"/>
    <n v="48793543"/>
    <s v="Keith Fiels"/>
    <x v="0"/>
    <x v="0"/>
    <s v="Executive Director"/>
    <n v="226146"/>
    <m/>
    <n v="226146"/>
    <m/>
    <n v="226146"/>
    <n v="32339"/>
    <n v="7838"/>
    <n v="266323"/>
    <x v="0"/>
    <m/>
  </r>
  <r>
    <s v="526055229"/>
    <s v="National Science Teachers Association"/>
    <s v="David L. Evans"/>
    <x v="0"/>
    <d v="2013-02-01T00:00:00"/>
    <n v="22201"/>
    <x v="1"/>
    <x v="13"/>
    <x v="16"/>
    <x v="0"/>
    <x v="0"/>
    <n v="-5.6966479302327649E-3"/>
    <n v="-5.6966479302327649E-3"/>
    <n v="-4.2139913337392882E-3"/>
    <x v="0"/>
    <x v="10"/>
    <n v="28954337"/>
    <s v="Francis Q. Eberle"/>
    <x v="0"/>
    <x v="1"/>
    <s v="Executive Director"/>
    <n v="223239"/>
    <m/>
    <n v="223239"/>
    <n v="2432"/>
    <n v="225671"/>
    <n v="24895"/>
    <n v="16464"/>
    <n v="267030"/>
    <x v="0"/>
    <m/>
  </r>
  <r>
    <s v="521243457"/>
    <s v="Human Rights Campaign"/>
    <s v="Chad H. Griffin"/>
    <x v="2"/>
    <d v="2012-06-11T00:00:00"/>
    <n v="20036"/>
    <x v="3"/>
    <x v="9"/>
    <x v="11"/>
    <x v="0"/>
    <x v="0"/>
    <m/>
    <m/>
    <m/>
    <x v="1"/>
    <x v="0"/>
    <n v="36537048"/>
    <s v="Joseph Solmonese"/>
    <x v="0"/>
    <x v="1"/>
    <m/>
    <n v="224998"/>
    <m/>
    <n v="224998"/>
    <m/>
    <n v="224998"/>
    <n v="10548"/>
    <n v="2783"/>
    <n v="238329"/>
    <x v="1"/>
    <s v="5.5 months’ salary"/>
  </r>
  <r>
    <s v="530183102"/>
    <s v="Utility Workers Union of America"/>
    <s v="Michael Langford"/>
    <x v="0"/>
    <d v="2006-12-01T00:00:00"/>
    <n v="20006"/>
    <x v="2"/>
    <x v="8"/>
    <x v="10"/>
    <x v="0"/>
    <x v="0"/>
    <n v="2.5023202867412917E-2"/>
    <n v="2.5023202867412917E-2"/>
    <n v="1.2112084126225412E-2"/>
    <x v="0"/>
    <x v="1"/>
    <n v="11972333"/>
    <s v="Michael Langford"/>
    <x v="0"/>
    <x v="0"/>
    <s v="President"/>
    <n v="199899"/>
    <m/>
    <n v="199899"/>
    <n v="24549"/>
    <n v="224448"/>
    <n v="39980"/>
    <n v="7371"/>
    <n v="271799"/>
    <x v="0"/>
    <m/>
  </r>
  <r>
    <s v="237391796"/>
    <s v="National Governors Association, Center for Best Practice"/>
    <s v="Dan Crippen "/>
    <x v="0"/>
    <d v="2011-04-01T00:00:00"/>
    <n v="20003"/>
    <x v="1"/>
    <x v="13"/>
    <x v="21"/>
    <x v="0"/>
    <x v="0"/>
    <m/>
    <m/>
    <m/>
    <x v="2"/>
    <x v="7"/>
    <n v="11458210"/>
    <s v="Dan Crippen "/>
    <x v="0"/>
    <x v="0"/>
    <s v="CEO &amp; Executive Director"/>
    <n v="224069"/>
    <m/>
    <n v="224069"/>
    <m/>
    <n v="224069"/>
    <m/>
    <n v="4821"/>
    <n v="228890"/>
    <x v="1"/>
    <s v="Nine months' salary"/>
  </r>
  <r>
    <s v="541915490"/>
    <s v="Recreational Boating and Fishing Foundation"/>
    <s v="Frank Peterson Jr. "/>
    <x v="0"/>
    <d v="2007-02-16T00:00:00"/>
    <n v="22314"/>
    <x v="3"/>
    <x v="9"/>
    <x v="11"/>
    <x v="0"/>
    <x v="0"/>
    <n v="2.9764962093974071E-2"/>
    <n v="3.4367220111188063E-2"/>
    <n v="3.5154443131006838E-2"/>
    <x v="0"/>
    <x v="0"/>
    <n v="13002075"/>
    <s v="Frank Peterson Jr. "/>
    <x v="0"/>
    <x v="0"/>
    <s v="President and CEO"/>
    <n v="200487"/>
    <n v="20549"/>
    <n v="221036"/>
    <n v="515"/>
    <n v="221551"/>
    <n v="21403"/>
    <n v="21345"/>
    <n v="264299"/>
    <x v="0"/>
    <m/>
  </r>
  <r>
    <s v="530227813"/>
    <s v="International Association of Chiefs of Police"/>
    <s v="Bart R. Johnson"/>
    <x v="0"/>
    <d v="2011-12-05T00:00:00"/>
    <n v="22314"/>
    <x v="1"/>
    <x v="13"/>
    <x v="21"/>
    <x v="0"/>
    <x v="0"/>
    <m/>
    <m/>
    <m/>
    <x v="0"/>
    <x v="6"/>
    <n v="26305440"/>
    <s v="Daniel N. Rosenblatt"/>
    <x v="0"/>
    <x v="1"/>
    <s v="Executive Director"/>
    <n v="221456"/>
    <m/>
    <n v="221456"/>
    <m/>
    <n v="221456"/>
    <n v="3542"/>
    <n v="21526"/>
    <n v="246524"/>
    <x v="1"/>
    <s v="10 months’ salary."/>
  </r>
  <r>
    <s v="521792772"/>
    <s v="Family Research Council"/>
    <s v="Tony Perkins"/>
    <x v="0"/>
    <d v="2003-09-01T00:00:00"/>
    <n v="20001"/>
    <x v="4"/>
    <x v="14"/>
    <x v="17"/>
    <x v="0"/>
    <x v="0"/>
    <n v="-4.3338285024766908E-2"/>
    <n v="-4.3338285024766908E-2"/>
    <n v="2.9429087019821994E-2"/>
    <x v="0"/>
    <x v="6"/>
    <n v="14122495"/>
    <s v="Tony Perkins"/>
    <x v="0"/>
    <x v="0"/>
    <s v="President &amp; CEO"/>
    <n v="188691"/>
    <m/>
    <n v="188691"/>
    <n v="29794"/>
    <n v="218485"/>
    <n v="12410"/>
    <n v="0"/>
    <n v="230895"/>
    <x v="0"/>
    <m/>
  </r>
  <r>
    <s v="366000818"/>
    <s v="Council of State Governments"/>
    <s v="David Adkins"/>
    <x v="0"/>
    <d v="2008-11-03T00:00:00"/>
    <n v="40511"/>
    <x v="0"/>
    <x v="13"/>
    <x v="21"/>
    <x v="0"/>
    <x v="0"/>
    <n v="4.9659360616514041E-2"/>
    <n v="4.9659360616514041E-2"/>
    <n v="4.9659360616514041E-2"/>
    <x v="0"/>
    <x v="7"/>
    <n v="31063505"/>
    <s v="David Adkins"/>
    <x v="0"/>
    <x v="0"/>
    <s v="Executive Director"/>
    <n v="218474"/>
    <m/>
    <n v="218474"/>
    <m/>
    <n v="218474"/>
    <n v="62388"/>
    <n v="20565"/>
    <n v="301427"/>
    <x v="0"/>
    <m/>
  </r>
  <r>
    <s v="526043929"/>
    <s v="Air Force Association"/>
    <s v="Craig R. McKinley"/>
    <x v="0"/>
    <d v="2012-09-12T00:00:00"/>
    <n v="22209"/>
    <x v="1"/>
    <x v="13"/>
    <x v="21"/>
    <x v="0"/>
    <x v="0"/>
    <m/>
    <m/>
    <m/>
    <x v="2"/>
    <x v="1"/>
    <n v="11870964"/>
    <s v="Michael Dunn"/>
    <x v="0"/>
    <x v="1"/>
    <s v="CEO &amp; President"/>
    <n v="156895"/>
    <n v="33991"/>
    <n v="190886"/>
    <n v="27264"/>
    <n v="218150"/>
    <n v="300"/>
    <n v="1763"/>
    <n v="220213"/>
    <x v="1"/>
    <s v="Seven months’ salary"/>
  </r>
  <r>
    <s v="526054268"/>
    <s v="Pan American Development Foundation"/>
    <s v="John A. Sanbrailo"/>
    <x v="0"/>
    <d v="1999-01-01T00:00:00"/>
    <n v="20006"/>
    <x v="3"/>
    <x v="9"/>
    <x v="11"/>
    <x v="0"/>
    <x v="0"/>
    <n v="3.6635602377093464E-2"/>
    <n v="3.6635602377093464E-2"/>
    <n v="3.6635602377093464E-2"/>
    <x v="0"/>
    <x v="6"/>
    <n v="53886970"/>
    <s v="John Sanbrailo"/>
    <x v="0"/>
    <x v="0"/>
    <s v="Executive Director"/>
    <n v="214907"/>
    <m/>
    <n v="214907"/>
    <m/>
    <n v="214907"/>
    <n v="21600"/>
    <n v="6066"/>
    <n v="242573"/>
    <x v="0"/>
    <m/>
  </r>
  <r>
    <s v="520914250"/>
    <s v="National Center for State Courts"/>
    <s v="Mary C. McQueen"/>
    <x v="1"/>
    <d v="2004-08-09T00:00:00"/>
    <n v="23185"/>
    <x v="3"/>
    <x v="9"/>
    <x v="11"/>
    <x v="0"/>
    <x v="0"/>
    <n v="4.5814158975642394E-2"/>
    <n v="4.5814158975642394E-2"/>
    <n v="4.200074879779056E-2"/>
    <x v="0"/>
    <x v="1"/>
    <n v="31315784"/>
    <s v="Mary C. McQueen"/>
    <x v="1"/>
    <x v="0"/>
    <s v="Presdient &amp; CEO"/>
    <n v="204761"/>
    <m/>
    <n v="204761"/>
    <n v="9540"/>
    <n v="214301"/>
    <n v="18466"/>
    <n v="9647"/>
    <n v="242414"/>
    <x v="0"/>
    <m/>
  </r>
  <r>
    <s v="314115710"/>
    <s v="American Motorcyclist Association"/>
    <s v="Rob Dingman"/>
    <x v="0"/>
    <d v="2006-11-27T00:00:00"/>
    <n v="43147"/>
    <x v="0"/>
    <x v="6"/>
    <x v="6"/>
    <x v="0"/>
    <x v="0"/>
    <n v="2.430832970534343E-2"/>
    <n v="2.430832970534343E-2"/>
    <n v="2.430832970534343E-2"/>
    <x v="0"/>
    <x v="6"/>
    <n v="12394851"/>
    <s v="Rob Dingman"/>
    <x v="0"/>
    <x v="0"/>
    <s v="President &amp; Chief Executive Officer"/>
    <n v="214104"/>
    <m/>
    <n v="214104"/>
    <m/>
    <n v="214104"/>
    <m/>
    <n v="22021"/>
    <n v="236125"/>
    <x v="0"/>
    <m/>
  </r>
  <r>
    <s v="520856660"/>
    <s v="Epilepsy Foundation of America"/>
    <s v="Philip M. Gattone"/>
    <x v="0"/>
    <d v="2012-07-09T00:00:00"/>
    <n v="20785"/>
    <x v="3"/>
    <x v="9"/>
    <x v="11"/>
    <x v="0"/>
    <x v="0"/>
    <m/>
    <m/>
    <m/>
    <x v="0"/>
    <x v="7"/>
    <n v="10053381"/>
    <s v="Richard Denness"/>
    <x v="0"/>
    <x v="1"/>
    <s v="CEO"/>
    <n v="210376"/>
    <m/>
    <n v="210376"/>
    <m/>
    <n v="210376"/>
    <m/>
    <n v="3487"/>
    <n v="213863"/>
    <x v="0"/>
    <m/>
  </r>
  <r>
    <s v="237116952"/>
    <s v="Africare"/>
    <s v="Darius Mans "/>
    <x v="0"/>
    <d v="2010-01-04T00:00:00"/>
    <n v="20001"/>
    <x v="3"/>
    <x v="9"/>
    <x v="11"/>
    <x v="0"/>
    <x v="0"/>
    <n v="3.1844310138459946E-2"/>
    <n v="3.1844310138459946E-2"/>
    <n v="3.1844310138459946E-2"/>
    <x v="0"/>
    <x v="7"/>
    <n v="67907911"/>
    <s v="Darius Mans"/>
    <x v="0"/>
    <x v="0"/>
    <s v="President"/>
    <n v="209484"/>
    <m/>
    <n v="209484"/>
    <m/>
    <n v="209484"/>
    <n v="8124"/>
    <n v="5172"/>
    <n v="222780"/>
    <x v="0"/>
    <m/>
  </r>
  <r>
    <s v="526006937"/>
    <s v="National Association of Secondary School Principals"/>
    <s v="JoAnn Bartoletti"/>
    <x v="2"/>
    <d v="2011-08-01T00:00:00"/>
    <n v="20191"/>
    <x v="1"/>
    <x v="13"/>
    <x v="16"/>
    <x v="0"/>
    <x v="0"/>
    <m/>
    <m/>
    <m/>
    <x v="1"/>
    <x v="7"/>
    <n v="19987988"/>
    <s v="JoAnn Bartoletti"/>
    <x v="1"/>
    <x v="0"/>
    <m/>
    <n v="129248"/>
    <n v="80000"/>
    <n v="209248"/>
    <m/>
    <n v="209248"/>
    <n v="35596"/>
    <n v="2796"/>
    <n v="247640"/>
    <x v="1"/>
    <s v="Five months’ salary "/>
  </r>
  <r>
    <s v="520784740"/>
    <s v="National Association of State Mental Health Program Directors"/>
    <s v="Robert W. Glover "/>
    <x v="0"/>
    <d v="1993-09-01T00:00:00"/>
    <n v="22314"/>
    <x v="1"/>
    <x v="2"/>
    <x v="2"/>
    <x v="0"/>
    <x v="0"/>
    <n v="3.0317555422408628E-2"/>
    <n v="3.0317555422408628E-2"/>
    <n v="2.5124131082423038E-2"/>
    <x v="0"/>
    <x v="6"/>
    <n v="12420313"/>
    <s v="Robert W. Glover "/>
    <x v="0"/>
    <x v="0"/>
    <s v="Executive Director"/>
    <n v="171960"/>
    <m/>
    <n v="171960"/>
    <n v="34500"/>
    <n v="206460"/>
    <n v="22589"/>
    <n v="7868"/>
    <n v="236917"/>
    <x v="0"/>
    <m/>
  </r>
  <r>
    <s v="521234565"/>
    <s v="Center on Budget and Policy Priorities"/>
    <s v="Robert Greenstein"/>
    <x v="0"/>
    <m/>
    <n v="20002"/>
    <x v="3"/>
    <x v="9"/>
    <x v="11"/>
    <x v="0"/>
    <x v="0"/>
    <n v="1.2689250665810009E-2"/>
    <n v="3.7621592137294317E-2"/>
    <n v="3.7621592137294317E-2"/>
    <x v="0"/>
    <x v="1"/>
    <n v="22247145"/>
    <s v="Robert Greenstein"/>
    <x v="0"/>
    <x v="0"/>
    <s v="Founder and Executive Director"/>
    <n v="195447"/>
    <n v="10000"/>
    <n v="205447"/>
    <m/>
    <n v="205447"/>
    <n v="13904"/>
    <n v="5453"/>
    <n v="224804"/>
    <x v="0"/>
    <m/>
  </r>
  <r>
    <s v="521254948"/>
    <s v="Center for the Study of Social Policy"/>
    <s v="Frank Farrow"/>
    <x v="0"/>
    <d v="2001-01-01T00:00:00"/>
    <n v="20005"/>
    <x v="4"/>
    <x v="14"/>
    <x v="17"/>
    <x v="0"/>
    <x v="0"/>
    <n v="2.5739935094838469E-2"/>
    <n v="2.4146904256076115E-2"/>
    <n v="2.9549059825605479E-2"/>
    <x v="0"/>
    <x v="1"/>
    <n v="12594775"/>
    <s v="Frank Farrow"/>
    <x v="0"/>
    <x v="0"/>
    <s v="President &amp; Director"/>
    <n v="189328"/>
    <n v="12177"/>
    <n v="201505"/>
    <n v="2286"/>
    <n v="203791"/>
    <n v="22279"/>
    <n v="26238"/>
    <n v="252308"/>
    <x v="0"/>
    <m/>
  </r>
  <r>
    <s v="521340267"/>
    <s v="International Republican Institute"/>
    <s v="Mark Green"/>
    <x v="0"/>
    <d v="2014-01-01T00:00:00"/>
    <n v="20005"/>
    <x v="3"/>
    <x v="9"/>
    <x v="11"/>
    <x v="0"/>
    <x v="0"/>
    <n v="-1.5223024701697687E-3"/>
    <n v="-1.5223024701697687E-3"/>
    <n v="-5.6571484451398398E-3"/>
    <x v="0"/>
    <x v="6"/>
    <n v="66125157"/>
    <s v="Lorne W. Craner"/>
    <x v="0"/>
    <x v="1"/>
    <s v="President"/>
    <n v="202673"/>
    <m/>
    <n v="202673"/>
    <n v="690"/>
    <n v="203363"/>
    <n v="37500"/>
    <n v="20366"/>
    <n v="261229"/>
    <x v="0"/>
    <m/>
  </r>
  <r>
    <s v="530246709"/>
    <s v="Communications Workers of America"/>
    <s v="Lawrence Cohen"/>
    <x v="0"/>
    <d v="2005-08-29T00:00:00"/>
    <n v="20001"/>
    <x v="2"/>
    <x v="8"/>
    <x v="10"/>
    <x v="0"/>
    <x v="0"/>
    <m/>
    <m/>
    <m/>
    <x v="0"/>
    <x v="10"/>
    <n v="70735921"/>
    <s v="Lawrence Cohen"/>
    <x v="0"/>
    <x v="0"/>
    <s v="President"/>
    <n v="202872"/>
    <m/>
    <n v="202872"/>
    <m/>
    <n v="202872"/>
    <n v="3600"/>
    <n v="16343"/>
    <n v="222815"/>
    <x v="0"/>
    <m/>
  </r>
  <r>
    <s v="431201653"/>
    <s v="National Alliance on Mental Illness"/>
    <s v="Michael J. Fitzpatrick"/>
    <x v="0"/>
    <d v="2004-08-05T00:00:00"/>
    <n v="22201"/>
    <x v="3"/>
    <x v="9"/>
    <x v="11"/>
    <x v="0"/>
    <x v="0"/>
    <n v="-2.7853850456114635E-2"/>
    <n v="-5.1929976348444311E-2"/>
    <n v="-5.1929976348444311E-2"/>
    <x v="0"/>
    <x v="1"/>
    <n v="10406343"/>
    <s v="Michael Fitzpatrick"/>
    <x v="0"/>
    <x v="0"/>
    <s v="Executive Director"/>
    <n v="201627"/>
    <m/>
    <n v="201627"/>
    <m/>
    <n v="201627"/>
    <n v="9481"/>
    <n v="13440"/>
    <n v="224548"/>
    <x v="0"/>
    <m/>
  </r>
  <r>
    <s v="530114650"/>
    <s v="National Association of Letter Carriers"/>
    <s v="Fredric V. Rolando"/>
    <x v="0"/>
    <m/>
    <n v="20001"/>
    <x v="2"/>
    <x v="8"/>
    <x v="10"/>
    <x v="0"/>
    <x v="0"/>
    <m/>
    <m/>
    <m/>
    <x v="3"/>
    <x v="15"/>
    <n v="145622881"/>
    <s v="Fredric V. Rolando"/>
    <x v="0"/>
    <x v="0"/>
    <s v="CEO"/>
    <m/>
    <m/>
    <m/>
    <m/>
    <n v="215768"/>
    <n v="129063"/>
    <n v="11952"/>
    <n v="356783"/>
    <x v="0"/>
    <s v="Revenue figure is adjusted to exclude pass through monies received by NALC for its affiliated branches and state associations."/>
  </r>
  <r>
    <s v="840445578"/>
    <s v="School Nutrition Association"/>
    <s v="Patricia Montague, CAE"/>
    <x v="2"/>
    <d v="2013-04-17T00:00:00"/>
    <n v="22314"/>
    <x v="0"/>
    <x v="12"/>
    <x v="15"/>
    <x v="0"/>
    <x v="0"/>
    <m/>
    <m/>
    <m/>
    <x v="1"/>
    <x v="8"/>
    <n v="10535209"/>
    <s v="Barbara Belmont"/>
    <x v="1"/>
    <x v="1"/>
    <m/>
    <n v="147162"/>
    <n v="15000"/>
    <n v="162162"/>
    <n v="36829"/>
    <n v="198991"/>
    <n v="59580"/>
    <m/>
    <n v="258571"/>
    <x v="1"/>
    <s v="Seven months’ salary"/>
  </r>
  <r>
    <s v="521622336"/>
    <s v="Computing Research Association"/>
    <s v="Andrew Bernat"/>
    <x v="0"/>
    <d v="2002-08-01T00:00:00"/>
    <n v="20036"/>
    <x v="0"/>
    <x v="13"/>
    <x v="8"/>
    <x v="0"/>
    <x v="0"/>
    <n v="1.5003628261602772E-2"/>
    <n v="1.5003628261602772E-2"/>
    <n v="1.5003628261602772E-2"/>
    <x v="0"/>
    <x v="7"/>
    <n v="13009339"/>
    <s v="Andrew C. Bernat"/>
    <x v="0"/>
    <x v="0"/>
    <s v="Executive Director"/>
    <n v="198622"/>
    <m/>
    <n v="198622"/>
    <m/>
    <n v="198622"/>
    <m/>
    <n v="17714"/>
    <n v="216336"/>
    <x v="0"/>
    <m/>
  </r>
  <r>
    <s v="520882226"/>
    <s v="American Near East Refugee AID (ANERA)"/>
    <s v="William D. Corcoran"/>
    <x v="0"/>
    <d v="2007-01-08T00:00:00"/>
    <n v="20005"/>
    <x v="3"/>
    <x v="9"/>
    <x v="11"/>
    <x v="0"/>
    <x v="0"/>
    <n v="2.9855636219915545E-2"/>
    <n v="2.9855636219915545E-2"/>
    <n v="2.9855636219915545E-2"/>
    <x v="0"/>
    <x v="10"/>
    <n v="39349807"/>
    <s v="William D. Corcoran"/>
    <x v="0"/>
    <x v="0"/>
    <s v="President &amp; CEO"/>
    <n v="198033"/>
    <m/>
    <n v="198033"/>
    <m/>
    <n v="198033"/>
    <n v="27057"/>
    <n v="22311"/>
    <n v="247401"/>
    <x v="0"/>
    <m/>
  </r>
  <r>
    <s v="521503251"/>
    <s v="Endowment of the U.S. Institute of Peace"/>
    <s v="Kristin Lord"/>
    <x v="1"/>
    <d v="2014-01-11T00:00:00"/>
    <n v="20037"/>
    <x v="3"/>
    <x v="9"/>
    <x v="11"/>
    <x v="0"/>
    <x v="1"/>
    <n v="-7.5258962645460864E-2"/>
    <n v="-7.5258962645460864E-2"/>
    <n v="-7.5258962645460864E-2"/>
    <x v="0"/>
    <x v="6"/>
    <n v="17839447"/>
    <s v="Richard H. Solomon"/>
    <x v="0"/>
    <x v="1"/>
    <s v="President"/>
    <n v="196759"/>
    <m/>
    <n v="196759"/>
    <m/>
    <n v="196759"/>
    <m/>
    <m/>
    <n v="196759"/>
    <x v="0"/>
    <m/>
  </r>
  <r>
    <s v="941153307"/>
    <s v="Sierra Club"/>
    <s v="Michael Brune"/>
    <x v="0"/>
    <d v="2010-03-01T00:00:00"/>
    <n v="94115"/>
    <x v="3"/>
    <x v="9"/>
    <x v="11"/>
    <x v="0"/>
    <x v="0"/>
    <n v="4.640858705133933E-2"/>
    <n v="4.640858705133933E-2"/>
    <n v="4.640858705133933E-2"/>
    <x v="0"/>
    <x v="1"/>
    <n v="104015974"/>
    <s v="Michael Brune"/>
    <x v="0"/>
    <x v="0"/>
    <s v="Executive Director"/>
    <n v="196729"/>
    <m/>
    <n v="196729"/>
    <m/>
    <n v="196729"/>
    <n v="2869"/>
    <n v="29802"/>
    <n v="229400"/>
    <x v="0"/>
    <m/>
  </r>
  <r>
    <s v="626046706"/>
    <s v="Cotton Council International"/>
    <s v="Kevin Latner"/>
    <x v="0"/>
    <d v="2011-12-01T00:00:00"/>
    <n v="20036"/>
    <x v="0"/>
    <x v="12"/>
    <x v="20"/>
    <x v="0"/>
    <x v="1"/>
    <m/>
    <m/>
    <m/>
    <x v="0"/>
    <x v="1"/>
    <n v="30160673"/>
    <s v="Kevin Latner"/>
    <x v="0"/>
    <x v="0"/>
    <s v="Executive Director"/>
    <n v="195803"/>
    <m/>
    <n v="195803"/>
    <m/>
    <n v="195803"/>
    <n v="18466"/>
    <n v="12885"/>
    <n v="227154"/>
    <x v="0"/>
    <m/>
  </r>
  <r>
    <s v="520880375"/>
    <s v="Urban Institute"/>
    <s v="Sarah Rosen Wartell"/>
    <x v="2"/>
    <d v="2012-02-28T00:00:00"/>
    <n v="20007"/>
    <x v="3"/>
    <x v="9"/>
    <x v="17"/>
    <x v="0"/>
    <x v="0"/>
    <m/>
    <m/>
    <m/>
    <x v="1"/>
    <x v="1"/>
    <n v="85862039"/>
    <s v="Robert D. Reischauer"/>
    <x v="0"/>
    <x v="1"/>
    <m/>
    <n v="194253"/>
    <m/>
    <n v="194253"/>
    <m/>
    <n v="194253"/>
    <n v="17212"/>
    <n v="9571"/>
    <n v="221036"/>
    <x v="1"/>
    <s v="Two months’ salary"/>
  </r>
  <r>
    <s v="362386176"/>
    <s v="American Nuclear Society"/>
    <s v="Robert C. Fine"/>
    <x v="0"/>
    <d v="2012-02-06T00:00:00"/>
    <n v="60526"/>
    <x v="1"/>
    <x v="13"/>
    <x v="16"/>
    <x v="0"/>
    <x v="0"/>
    <m/>
    <m/>
    <m/>
    <x v="0"/>
    <x v="1"/>
    <n v="12189315"/>
    <s v="Robert C. Fine"/>
    <x v="0"/>
    <x v="0"/>
    <s v="Executive Director"/>
    <n v="193428"/>
    <m/>
    <n v="193428"/>
    <n v="581"/>
    <n v="194009"/>
    <n v="3000"/>
    <n v="10670"/>
    <n v="207679"/>
    <x v="1"/>
    <s v="11 months’ salary"/>
  </r>
  <r>
    <s v="136068327"/>
    <s v="Council on Foundations"/>
    <s v="Vikki N. Spruill"/>
    <x v="2"/>
    <d v="2012-07-01T00:00:00"/>
    <n v="22202"/>
    <x v="0"/>
    <x v="1"/>
    <x v="1"/>
    <x v="0"/>
    <x v="0"/>
    <m/>
    <m/>
    <m/>
    <x v="1"/>
    <x v="1"/>
    <n v="17316798"/>
    <s v="Vikki Spruill"/>
    <x v="1"/>
    <x v="0"/>
    <m/>
    <n v="191236"/>
    <m/>
    <n v="191236"/>
    <n v="1806"/>
    <n v="193042"/>
    <m/>
    <n v="10200"/>
    <n v="203242"/>
    <x v="1"/>
    <s v="Six months’ salary"/>
  </r>
  <r>
    <s v="521469738"/>
    <s v="Equal Justice Works"/>
    <s v="David Stern"/>
    <x v="0"/>
    <d v="1995-06-01T00:00:00"/>
    <n v="20037"/>
    <x v="3"/>
    <x v="9"/>
    <x v="11"/>
    <x v="0"/>
    <x v="0"/>
    <n v="6.1820167617689013E-2"/>
    <n v="5.3018413315944209E-2"/>
    <n v="1.5595019826887819E-2"/>
    <x v="0"/>
    <x v="7"/>
    <n v="10558458"/>
    <s v="David Stern"/>
    <x v="0"/>
    <x v="0"/>
    <s v="Executive Director"/>
    <n v="190550"/>
    <m/>
    <n v="190550"/>
    <m/>
    <n v="190550"/>
    <n v="12000"/>
    <n v="15998"/>
    <n v="218548"/>
    <x v="0"/>
    <m/>
  </r>
  <r>
    <s v="541282616"/>
    <s v="Good360"/>
    <s v="Cindy Hallberlin"/>
    <x v="1"/>
    <d v="2009-06-01T00:00:00"/>
    <n v="22314"/>
    <x v="3"/>
    <x v="9"/>
    <x v="11"/>
    <x v="0"/>
    <x v="0"/>
    <n v="-1.1679014791680788E-2"/>
    <n v="-1.1679014791680788E-2"/>
    <n v="-1.1679014791680788E-2"/>
    <x v="0"/>
    <x v="1"/>
    <n v="298677645"/>
    <s v="Cindy Hallberlin"/>
    <x v="1"/>
    <x v="0"/>
    <s v="President &amp; CEO"/>
    <n v="189557"/>
    <m/>
    <n v="189557"/>
    <m/>
    <n v="189557"/>
    <m/>
    <n v="11319"/>
    <n v="200876"/>
    <x v="0"/>
    <m/>
  </r>
  <r>
    <s v="380679801"/>
    <s v="UAW-International Union"/>
    <s v="Bob King"/>
    <x v="0"/>
    <d v="2010-06-16T00:00:00"/>
    <n v="48214"/>
    <x v="2"/>
    <x v="8"/>
    <x v="10"/>
    <x v="0"/>
    <x v="0"/>
    <n v="9.4298334247524471E-2"/>
    <n v="9.4298334247524471E-2"/>
    <n v="9.4298334247524471E-2"/>
    <x v="0"/>
    <x v="1"/>
    <n v="178523909"/>
    <s v="Bob King"/>
    <x v="0"/>
    <x v="0"/>
    <s v="President"/>
    <n v="189527"/>
    <m/>
    <n v="189527"/>
    <m/>
    <n v="189527"/>
    <n v="30354"/>
    <n v="1706"/>
    <n v="221587"/>
    <x v="0"/>
    <m/>
  </r>
  <r>
    <s v="521148078"/>
    <s v="NeighborhoodWorks (Neighborhood Reinvestment Corporation)"/>
    <s v="Eileen M. Fitzgerald"/>
    <x v="1"/>
    <d v="2011-06-01T00:00:00"/>
    <n v="20005"/>
    <x v="3"/>
    <x v="9"/>
    <x v="11"/>
    <x v="0"/>
    <x v="0"/>
    <m/>
    <m/>
    <m/>
    <x v="0"/>
    <x v="6"/>
    <n v="244359925"/>
    <s v="Eileen M. Fitzgerald"/>
    <x v="1"/>
    <x v="0"/>
    <s v="Chief Executive Officer"/>
    <n v="165358"/>
    <n v="23000"/>
    <n v="188358"/>
    <n v="1005"/>
    <n v="189363"/>
    <n v="26633"/>
    <n v="41983"/>
    <n v="257979"/>
    <x v="1"/>
    <s v="Seven months’ salary as CEO and five months’ salary as staff"/>
  </r>
  <r>
    <s v="911568650"/>
    <s v="National Alliance of State and Territorial AIDS Directors"/>
    <s v="Julie Scofield"/>
    <x v="1"/>
    <d v="1993-01-01T00:00:00"/>
    <n v="20001"/>
    <x v="1"/>
    <x v="2"/>
    <x v="2"/>
    <x v="0"/>
    <x v="0"/>
    <n v="-4.1506840203099707E-2"/>
    <n v="-4.1506840203099707E-2"/>
    <n v="3.5992217898832682E-2"/>
    <x v="0"/>
    <x v="6"/>
    <n v="11948907"/>
    <s v="Julie Scofield"/>
    <x v="1"/>
    <x v="0"/>
    <s v="Executive Director"/>
    <n v="172916"/>
    <m/>
    <n v="172916"/>
    <n v="14524"/>
    <n v="187440"/>
    <n v="26660"/>
    <n v="15354"/>
    <n v="229454"/>
    <x v="0"/>
    <m/>
  </r>
  <r>
    <s v="530025740"/>
    <s v="American Federation of Government Employees"/>
    <s v="J. David Cox"/>
    <x v="2"/>
    <d v="2012-08-15T00:00:00"/>
    <n v="20001"/>
    <x v="2"/>
    <x v="8"/>
    <x v="10"/>
    <x v="0"/>
    <x v="0"/>
    <m/>
    <m/>
    <m/>
    <x v="1"/>
    <x v="1"/>
    <n v="70721340"/>
    <s v="John Gage"/>
    <x v="0"/>
    <x v="1"/>
    <m/>
    <n v="125274"/>
    <n v="1438"/>
    <n v="126712"/>
    <n v="55154"/>
    <n v="181866"/>
    <n v="50685"/>
    <n v="17039"/>
    <n v="249590"/>
    <x v="1"/>
    <s v="7.5 months’ salary"/>
  </r>
  <r>
    <s v="520845105"/>
    <s v="National Association of State Departments of Agriculture"/>
    <s v="Stephen Haterius"/>
    <x v="0"/>
    <d v="2008-09-10T00:00:00"/>
    <n v="20005"/>
    <x v="0"/>
    <x v="13"/>
    <x v="21"/>
    <x v="0"/>
    <x v="0"/>
    <n v="8.8798363340752695E-2"/>
    <n v="8.8798363340752695E-2"/>
    <n v="8.8798363340752695E-2"/>
    <x v="0"/>
    <x v="7"/>
    <n v="36732457"/>
    <s v="Stephen B. Haterius"/>
    <x v="0"/>
    <x v="0"/>
    <s v="Chief Executive Officer"/>
    <n v="181482"/>
    <m/>
    <n v="181482"/>
    <m/>
    <n v="181482"/>
    <n v="7270"/>
    <n v="4833"/>
    <n v="193585"/>
    <x v="0"/>
    <m/>
  </r>
  <r>
    <s v="250818080"/>
    <s v="United Steelworkers"/>
    <s v="Leo W. Gerard"/>
    <x v="0"/>
    <m/>
    <n v="15222"/>
    <x v="2"/>
    <x v="8"/>
    <x v="10"/>
    <x v="0"/>
    <x v="0"/>
    <n v="0.01"/>
    <n v="0.01"/>
    <n v="1.6573893840567337E-2"/>
    <x v="0"/>
    <x v="1"/>
    <n v="495692578"/>
    <s v="Leo W. Gerard"/>
    <x v="0"/>
    <x v="0"/>
    <s v="President"/>
    <n v="168569"/>
    <m/>
    <n v="168569"/>
    <n v="10041"/>
    <n v="178610"/>
    <n v="35956"/>
    <n v="24550"/>
    <n v="239116"/>
    <x v="0"/>
    <m/>
  </r>
  <r>
    <s v="530159200"/>
    <s v="United Mine Workers of America"/>
    <s v="Cecil E. Roberts"/>
    <x v="0"/>
    <d v="1995-10-22T00:00:00"/>
    <n v="22031"/>
    <x v="2"/>
    <x v="8"/>
    <x v="10"/>
    <x v="0"/>
    <x v="0"/>
    <n v="8.4022566686750289E-2"/>
    <n v="8.4022566686750289E-2"/>
    <n v="5.8210205500204969E-2"/>
    <x v="0"/>
    <x v="1"/>
    <n v="31928933"/>
    <s v="Cecil E. Roberts"/>
    <x v="0"/>
    <x v="0"/>
    <s v="President"/>
    <n v="178119"/>
    <m/>
    <n v="178119"/>
    <m/>
    <n v="178119"/>
    <n v="23527"/>
    <n v="18030"/>
    <n v="219676"/>
    <x v="0"/>
    <m/>
  </r>
  <r>
    <s v="131656647"/>
    <s v="Freedom House"/>
    <s v="David Kramer"/>
    <x v="0"/>
    <d v="2010-10-01T00:00:00"/>
    <n v="20036"/>
    <x v="4"/>
    <x v="14"/>
    <x v="17"/>
    <x v="0"/>
    <x v="1"/>
    <m/>
    <m/>
    <m/>
    <x v="0"/>
    <x v="7"/>
    <n v="45249648"/>
    <s v="David J. Kramer"/>
    <x v="0"/>
    <x v="0"/>
    <s v="President"/>
    <n v="175000"/>
    <m/>
    <n v="175000"/>
    <n v="90"/>
    <n v="175090"/>
    <m/>
    <n v="5614"/>
    <n v="180704"/>
    <x v="0"/>
    <m/>
  </r>
  <r>
    <s v="131946868"/>
    <s v="Paralyzed Veterans of America"/>
    <s v="Homer Townsend"/>
    <x v="0"/>
    <d v="2008-04-02T00:00:00"/>
    <n v="20006"/>
    <x v="3"/>
    <x v="9"/>
    <x v="11"/>
    <x v="0"/>
    <x v="1"/>
    <n v="-7.7310924369747902E-2"/>
    <n v="-9.5403822490269491E-2"/>
    <n v="-8.559713237500198E-2"/>
    <x v="0"/>
    <x v="6"/>
    <n v="103577105"/>
    <s v="Homer Townsend"/>
    <x v="0"/>
    <x v="0"/>
    <s v="Executive Director"/>
    <n v="171288"/>
    <m/>
    <n v="171288"/>
    <n v="2433"/>
    <n v="173721"/>
    <n v="10423"/>
    <n v="8345"/>
    <n v="192489"/>
    <x v="0"/>
    <m/>
  </r>
  <r>
    <s v="520888113"/>
    <s v="Center for Community Change"/>
    <s v="Deepak Bhargava"/>
    <x v="0"/>
    <d v="2002-10-31T00:00:00"/>
    <n v="20009"/>
    <x v="3"/>
    <x v="9"/>
    <x v="11"/>
    <x v="0"/>
    <x v="0"/>
    <n v="-2.1205700420354738E-2"/>
    <n v="-2.1205700420354738E-2"/>
    <n v="-2.1205700420354738E-2"/>
    <x v="0"/>
    <x v="6"/>
    <n v="17536805"/>
    <s v="Deepak Bhargava"/>
    <x v="0"/>
    <x v="0"/>
    <s v="Executive Director"/>
    <n v="171843"/>
    <m/>
    <n v="171843"/>
    <m/>
    <n v="171843"/>
    <n v="8959"/>
    <n v="12638"/>
    <n v="193440"/>
    <x v="0"/>
    <m/>
  </r>
  <r>
    <s v="521923733"/>
    <s v="Pharmacy Technician Certification Board"/>
    <s v="Everett McAllister"/>
    <x v="1"/>
    <d v="2012-03-05T00:00:00"/>
    <n v="20037"/>
    <x v="1"/>
    <x v="2"/>
    <x v="2"/>
    <x v="0"/>
    <x v="0"/>
    <m/>
    <m/>
    <m/>
    <x v="0"/>
    <x v="1"/>
    <n v="12632325"/>
    <s v="Everett McAllister"/>
    <x v="1"/>
    <x v="0"/>
    <s v="Executive Director"/>
    <n v="169912"/>
    <m/>
    <n v="169912"/>
    <n v="372"/>
    <n v="170284"/>
    <n v="5803"/>
    <n v="3917"/>
    <n v="180004"/>
    <x v="1"/>
    <s v="10 months’ salary"/>
  </r>
  <r>
    <s v="521267965"/>
    <s v="Association of Corporate Counsel"/>
    <s v="Veta Richardson"/>
    <x v="1"/>
    <d v="2011-07-01T00:00:00"/>
    <n v="20036"/>
    <x v="1"/>
    <x v="5"/>
    <x v="18"/>
    <x v="0"/>
    <x v="0"/>
    <m/>
    <m/>
    <m/>
    <x v="0"/>
    <x v="6"/>
    <n v="18228818"/>
    <s v="Veta Richardson"/>
    <x v="1"/>
    <x v="0"/>
    <s v="President"/>
    <n v="163120"/>
    <n v="6000"/>
    <n v="169120"/>
    <n v="225"/>
    <n v="169345"/>
    <m/>
    <n v="5044"/>
    <n v="174389"/>
    <x v="1"/>
    <s v="Six months’ salary"/>
  </r>
  <r>
    <s v="237079691"/>
    <s v="Council of Better Business Bureaus"/>
    <s v="Mary E. Power"/>
    <x v="2"/>
    <d v="2013-12-31T00:00:00"/>
    <n v="22203"/>
    <x v="0"/>
    <x v="1"/>
    <x v="1"/>
    <x v="0"/>
    <x v="0"/>
    <m/>
    <m/>
    <m/>
    <x v="1"/>
    <x v="1"/>
    <n v="17830268"/>
    <s v="Stephen Cox"/>
    <x v="0"/>
    <x v="1"/>
    <m/>
    <n v="169034"/>
    <m/>
    <n v="169034"/>
    <m/>
    <n v="169034"/>
    <m/>
    <m/>
    <n v="169034"/>
    <x v="1"/>
    <s v="Salary 19 days; severance $150,000."/>
  </r>
  <r>
    <s v="520788987"/>
    <s v="United Planning Organization"/>
    <s v="Dana M. Jones"/>
    <x v="0"/>
    <d v="2005-01-01T00:00:00"/>
    <n v="20001"/>
    <x v="3"/>
    <x v="9"/>
    <x v="11"/>
    <x v="0"/>
    <x v="1"/>
    <n v="0"/>
    <n v="0"/>
    <n v="0"/>
    <x v="0"/>
    <x v="6"/>
    <n v="36890955"/>
    <s v="Dana M. Jones"/>
    <x v="0"/>
    <x v="0"/>
    <s v="President &amp; CEO"/>
    <n v="138237"/>
    <m/>
    <n v="138237"/>
    <n v="30000"/>
    <n v="168237"/>
    <n v="9253"/>
    <m/>
    <n v="177490"/>
    <x v="0"/>
    <m/>
  </r>
  <r>
    <s v="731502797"/>
    <s v="Grameen Foundation USA"/>
    <s v="Alex Counts"/>
    <x v="0"/>
    <d v="1997-01-01T00:00:00"/>
    <n v="20001"/>
    <x v="3"/>
    <x v="9"/>
    <x v="11"/>
    <x v="0"/>
    <x v="0"/>
    <n v="3.0282192020604892E-2"/>
    <n v="3.0282192020604892E-2"/>
    <n v="3.0282192020604892E-2"/>
    <x v="0"/>
    <x v="0"/>
    <n v="18688200"/>
    <s v="Alex Counts"/>
    <x v="0"/>
    <x v="0"/>
    <s v="President &amp; CEO"/>
    <n v="164806"/>
    <m/>
    <n v="164806"/>
    <m/>
    <n v="164806"/>
    <n v="4799"/>
    <n v="5863"/>
    <n v="175468"/>
    <x v="0"/>
    <m/>
  </r>
  <r>
    <s v="370730118"/>
    <s v="American Society for Engineering Education"/>
    <s v="Norman Fortenberry"/>
    <x v="0"/>
    <d v="2011-05-01T00:00:00"/>
    <n v="20036"/>
    <x v="1"/>
    <x v="13"/>
    <x v="16"/>
    <x v="0"/>
    <x v="0"/>
    <m/>
    <m/>
    <m/>
    <x v="0"/>
    <x v="6"/>
    <n v="87989622"/>
    <s v="Norman Fortenberry"/>
    <x v="0"/>
    <x v="0"/>
    <s v="Executive Director"/>
    <n v="163707"/>
    <n v="200"/>
    <n v="163907"/>
    <n v="276"/>
    <n v="164183"/>
    <n v="12279"/>
    <n v="7949"/>
    <n v="184411"/>
    <x v="1"/>
    <s v="Eight months’ salary"/>
  </r>
  <r>
    <s v="522007028"/>
    <s v="College Summit"/>
    <s v="J.B. Schramm"/>
    <x v="0"/>
    <d v="1993-01-01T00:00:00"/>
    <n v="20009"/>
    <x v="3"/>
    <x v="9"/>
    <x v="11"/>
    <x v="0"/>
    <x v="0"/>
    <n v="1.0405692634691804E-2"/>
    <n v="1.0405692634691804E-2"/>
    <n v="1.0405692634691804E-2"/>
    <x v="0"/>
    <x v="14"/>
    <n v="12696501"/>
    <s v="J.B. Schramm"/>
    <x v="0"/>
    <x v="0"/>
    <s v="CEO"/>
    <n v="164004"/>
    <m/>
    <n v="164004"/>
    <m/>
    <n v="164004"/>
    <n v="6609"/>
    <n v="6791"/>
    <n v="177404"/>
    <x v="0"/>
    <m/>
  </r>
  <r>
    <s v="132780784"/>
    <s v="American Council on the Teaching of Foreign Languages"/>
    <s v="Martha Abbott"/>
    <x v="1"/>
    <d v="2011-10-17T00:00:00"/>
    <n v="22314"/>
    <x v="1"/>
    <x v="13"/>
    <x v="16"/>
    <x v="0"/>
    <x v="0"/>
    <m/>
    <m/>
    <m/>
    <x v="2"/>
    <x v="7"/>
    <n v="12633674"/>
    <s v="Martha Abbott"/>
    <x v="1"/>
    <x v="0"/>
    <s v="Executive Director"/>
    <n v="160146"/>
    <n v="1015"/>
    <n v="161161"/>
    <m/>
    <n v="161161"/>
    <n v="6941"/>
    <n v="6907"/>
    <n v="175009"/>
    <x v="1"/>
    <s v="9.5 months as staff and 2.5 months as CEO"/>
  </r>
  <r>
    <s v="520913725"/>
    <s v="American Postal Workers Union"/>
    <s v="Mark Dimondstein"/>
    <x v="0"/>
    <d v="2010-11-12T00:00:00"/>
    <n v="20005"/>
    <x v="2"/>
    <x v="8"/>
    <x v="10"/>
    <x v="0"/>
    <x v="0"/>
    <n v="1.1527377521613833E-3"/>
    <n v="1.0835197282963395E-3"/>
    <n v="-1.2372409526755336E-2"/>
    <x v="0"/>
    <x v="1"/>
    <n v="55699237"/>
    <s v="Clifford Guffey"/>
    <x v="0"/>
    <x v="1"/>
    <s v="President"/>
    <n v="149382"/>
    <n v="8608"/>
    <n v="157990"/>
    <n v="1660"/>
    <n v="159650"/>
    <n v="40333"/>
    <m/>
    <n v="199983"/>
    <x v="0"/>
    <m/>
  </r>
  <r>
    <s v="730684309"/>
    <s v="National Council of Architectural Registration Boards"/>
    <s v="Michael Armstrong"/>
    <x v="0"/>
    <d v="2011-06-01T00:00:00"/>
    <n v="20006"/>
    <x v="1"/>
    <x v="11"/>
    <x v="9"/>
    <x v="0"/>
    <x v="0"/>
    <m/>
    <m/>
    <m/>
    <x v="2"/>
    <x v="7"/>
    <n v="22576883"/>
    <s v="Michael J. Armstrong"/>
    <x v="0"/>
    <x v="0"/>
    <s v="CEO"/>
    <n v="156629"/>
    <m/>
    <n v="156629"/>
    <m/>
    <n v="156629"/>
    <n v="4569"/>
    <n v="1909"/>
    <n v="163107"/>
    <x v="1"/>
    <s v="Seven months' salary"/>
  </r>
  <r>
    <s v="530025740"/>
    <s v="American Federation of Government Employees"/>
    <s v="J. David Cox"/>
    <x v="0"/>
    <d v="2012-08-15T00:00:00"/>
    <n v="20001"/>
    <x v="2"/>
    <x v="8"/>
    <x v="10"/>
    <x v="0"/>
    <x v="0"/>
    <m/>
    <m/>
    <m/>
    <x v="2"/>
    <x v="1"/>
    <n v="70721340"/>
    <s v="J. David Cox"/>
    <x v="0"/>
    <x v="0"/>
    <s v="National President"/>
    <n v="145359"/>
    <n v="2079"/>
    <n v="147438"/>
    <n v="7296"/>
    <n v="154734"/>
    <n v="43465"/>
    <n v="23522"/>
    <n v="221721"/>
    <x v="1"/>
    <s v="4.5 months’ salary as CEO and 7.5 months salary as staff"/>
  </r>
  <r>
    <s v="541564919"/>
    <s v="60-Plus Association"/>
    <s v="Amy Noone Frederick"/>
    <x v="1"/>
    <d v="2010-01-01T00:00:00"/>
    <n v="22209"/>
    <x v="3"/>
    <x v="9"/>
    <x v="11"/>
    <x v="0"/>
    <x v="1"/>
    <n v="-0.10285881135030393"/>
    <n v="0"/>
    <n v="0"/>
    <x v="0"/>
    <x v="7"/>
    <n v="11804973"/>
    <s v="Amy Noone Frederick"/>
    <x v="1"/>
    <x v="0"/>
    <s v="President"/>
    <n v="135192"/>
    <n v="15500"/>
    <n v="150692"/>
    <m/>
    <n v="150692"/>
    <m/>
    <m/>
    <n v="150692"/>
    <x v="0"/>
    <m/>
  </r>
  <r>
    <s v="320160439"/>
    <s v="Food and Water Watch "/>
    <s v="Wenonah Hauter"/>
    <x v="1"/>
    <m/>
    <n v="20036"/>
    <x v="3"/>
    <x v="9"/>
    <x v="11"/>
    <x v="0"/>
    <x v="0"/>
    <n v="6.4133958017806345E-2"/>
    <n v="6.4133958017806345E-2"/>
    <n v="6.4133958017806345E-2"/>
    <x v="0"/>
    <x v="1"/>
    <n v="11998609"/>
    <s v="Wenonah Hauter"/>
    <x v="1"/>
    <x v="0"/>
    <s v="Executive Director"/>
    <n v="150360"/>
    <m/>
    <n v="150360"/>
    <m/>
    <n v="150360"/>
    <n v="15877"/>
    <n v="11256"/>
    <n v="177493"/>
    <x v="0"/>
    <m/>
  </r>
  <r>
    <s v="366107533"/>
    <s v="Academy of General Dentistry"/>
    <s v="John A. Thorner"/>
    <x v="0"/>
    <d v="2013-02-13T00:00:00"/>
    <n v="60661"/>
    <x v="1"/>
    <x v="2"/>
    <x v="2"/>
    <x v="0"/>
    <x v="0"/>
    <m/>
    <m/>
    <m/>
    <x v="0"/>
    <x v="1"/>
    <n v="12929679"/>
    <s v="Charles J. Macfarlane"/>
    <x v="0"/>
    <x v="1"/>
    <s v="Executive Director"/>
    <n v="145138"/>
    <n v="5000"/>
    <n v="150138"/>
    <m/>
    <n v="150138"/>
    <m/>
    <n v="40357"/>
    <n v="190495"/>
    <x v="1"/>
    <s v="Eight months’ salary"/>
  </r>
  <r>
    <s v="840445578"/>
    <s v="School Nutrition Association"/>
    <s v="Patricia Montague, CAE"/>
    <x v="1"/>
    <d v="2013-04-17T00:00:00"/>
    <n v="22314"/>
    <x v="0"/>
    <x v="12"/>
    <x v="15"/>
    <x v="0"/>
    <x v="0"/>
    <m/>
    <m/>
    <m/>
    <x v="2"/>
    <x v="8"/>
    <n v="10535209"/>
    <s v="Frank DiPasquale"/>
    <x v="0"/>
    <x v="1"/>
    <s v="CEO (former)"/>
    <n v="149692"/>
    <m/>
    <n v="149692"/>
    <m/>
    <n v="149692"/>
    <n v="4550"/>
    <m/>
    <n v="154242"/>
    <x v="1"/>
    <s v="Five months’ salary"/>
  </r>
  <r>
    <s v="221476432"/>
    <s v="American Federation of Musicians of the U.S. and Canada"/>
    <s v="Ray Hair"/>
    <x v="0"/>
    <d v="2010-08-01T00:00:00"/>
    <n v="10036"/>
    <x v="0"/>
    <x v="7"/>
    <x v="7"/>
    <x v="0"/>
    <x v="0"/>
    <n v="6.1538688413384258E-2"/>
    <n v="6.1538688413384258E-2"/>
    <n v="6.1538688413384258E-2"/>
    <x v="0"/>
    <x v="1"/>
    <n v="11890790"/>
    <s v="Ray Hair"/>
    <x v="0"/>
    <x v="0"/>
    <s v="President"/>
    <n v="143968"/>
    <m/>
    <n v="143968"/>
    <m/>
    <n v="143968"/>
    <n v="17262"/>
    <m/>
    <n v="161230"/>
    <x v="0"/>
    <m/>
  </r>
  <r>
    <s v="521541501"/>
    <s v="Greenpeace"/>
    <s v="Phil Radford"/>
    <x v="0"/>
    <d v="2009-04-16T00:00:00"/>
    <n v="20001"/>
    <x v="3"/>
    <x v="9"/>
    <x v="11"/>
    <x v="0"/>
    <x v="1"/>
    <n v="-6.4692000444528705E-2"/>
    <n v="-6.4692000444528705E-2"/>
    <n v="-0.10516045506570183"/>
    <x v="0"/>
    <x v="1"/>
    <n v="32791149"/>
    <s v="Phil Radford"/>
    <x v="0"/>
    <x v="0"/>
    <s v="Executive Director"/>
    <n v="143075"/>
    <m/>
    <n v="143075"/>
    <m/>
    <n v="143075"/>
    <n v="8584"/>
    <n v="4647"/>
    <n v="156306"/>
    <x v="0"/>
    <m/>
  </r>
  <r>
    <s v="522187678"/>
    <s v="BioOne"/>
    <s v="Susan Skomal"/>
    <x v="1"/>
    <d v="2005-09-15T00:00:00"/>
    <n v="20036"/>
    <x v="0"/>
    <x v="2"/>
    <x v="2"/>
    <x v="0"/>
    <x v="0"/>
    <n v="6.6616766467065866E-2"/>
    <n v="6.6616766467065866E-2"/>
    <n v="6.6616766467065866E-2"/>
    <x v="0"/>
    <x v="1"/>
    <n v="10580826"/>
    <s v="Susan B. Skomal"/>
    <x v="1"/>
    <x v="0"/>
    <s v="President &amp; CEO"/>
    <n v="142500"/>
    <m/>
    <n v="142500"/>
    <m/>
    <n v="142500"/>
    <n v="20040"/>
    <n v="9569"/>
    <n v="172109"/>
    <x v="0"/>
    <m/>
  </r>
  <r>
    <s v="135612621"/>
    <s v="United Spinal Association"/>
    <s v="Paul Tobin"/>
    <x v="0"/>
    <d v="2003-07-01T00:00:00"/>
    <n v="11370"/>
    <x v="3"/>
    <x v="9"/>
    <x v="11"/>
    <x v="0"/>
    <x v="0"/>
    <n v="1.3340583650534711E-2"/>
    <n v="1.3340583650534711E-2"/>
    <n v="1.3340583650534711E-2"/>
    <x v="0"/>
    <x v="7"/>
    <n v="20108105"/>
    <s v="Paul Tobin"/>
    <x v="0"/>
    <x v="1"/>
    <s v="President &amp; CEO"/>
    <n v="139765"/>
    <m/>
    <n v="139765"/>
    <m/>
    <n v="139765"/>
    <m/>
    <n v="17817"/>
    <n v="157582"/>
    <x v="0"/>
    <m/>
  </r>
  <r>
    <s v="521984713"/>
    <s v="American Center for International Labor Solidarity"/>
    <s v="Shawna Bader-Blau"/>
    <x v="1"/>
    <d v="2011-10-03T00:00:00"/>
    <n v="20006"/>
    <x v="2"/>
    <x v="8"/>
    <x v="10"/>
    <x v="0"/>
    <x v="0"/>
    <m/>
    <m/>
    <m/>
    <x v="0"/>
    <x v="1"/>
    <n v="31684508"/>
    <s v="Shawna Bader-Blau"/>
    <x v="1"/>
    <x v="0"/>
    <s v="Executive Director"/>
    <n v="138824"/>
    <m/>
    <n v="138824"/>
    <m/>
    <n v="138824"/>
    <n v="36400"/>
    <n v="34479"/>
    <n v="209703"/>
    <x v="0"/>
    <m/>
  </r>
  <r>
    <s v="510147724"/>
    <s v="National Right to Work Committee"/>
    <s v="Mark A. Mix"/>
    <x v="0"/>
    <m/>
    <n v="22160"/>
    <x v="3"/>
    <x v="9"/>
    <x v="11"/>
    <x v="0"/>
    <x v="0"/>
    <n v="0.10252616843243931"/>
    <n v="0.10252616843243931"/>
    <n v="0.10252616843243931"/>
    <x v="0"/>
    <x v="1"/>
    <n v="16236323"/>
    <s v="Mark A. Mix"/>
    <x v="0"/>
    <x v="0"/>
    <s v="President"/>
    <n v="138614"/>
    <m/>
    <n v="138614"/>
    <m/>
    <n v="138614"/>
    <n v="14697"/>
    <n v="17019"/>
    <n v="170330"/>
    <x v="0"/>
    <m/>
  </r>
  <r>
    <s v="730125920"/>
    <s v="American Association of Petroleum Geologists"/>
    <s v="David Curtiss"/>
    <x v="0"/>
    <d v="2011-08-23T00:00:00"/>
    <n v="74119"/>
    <x v="1"/>
    <x v="3"/>
    <x v="3"/>
    <x v="0"/>
    <x v="0"/>
    <m/>
    <m/>
    <m/>
    <x v="0"/>
    <x v="7"/>
    <n v="17469502"/>
    <s v="Rick Fritz"/>
    <x v="0"/>
    <x v="1"/>
    <s v="Executive Director"/>
    <n v="45752"/>
    <n v="90942"/>
    <n v="136694"/>
    <m/>
    <n v="136694"/>
    <m/>
    <n v="17589"/>
    <n v="154283"/>
    <x v="1"/>
    <s v="Three months’ salary"/>
  </r>
  <r>
    <s v="530116149"/>
    <s v="National Rural Letter Carriers' Association"/>
    <s v="Jeanette Dwyer"/>
    <x v="1"/>
    <d v="2011-10-11T00:00:00"/>
    <n v="22314"/>
    <x v="2"/>
    <x v="8"/>
    <x v="10"/>
    <x v="0"/>
    <x v="0"/>
    <n v="3.2505811693206071E-2"/>
    <n v="3.2505811693206071E-2"/>
    <n v="3.0909790489411303E-2"/>
    <x v="0"/>
    <x v="5"/>
    <n v="23967724"/>
    <s v="Jeanette Dwyer"/>
    <x v="1"/>
    <x v="0"/>
    <s v="President"/>
    <n v="130136"/>
    <m/>
    <n v="130136"/>
    <n v="6508"/>
    <n v="136644"/>
    <m/>
    <n v="25721"/>
    <n v="162365"/>
    <x v="0"/>
    <m/>
  </r>
  <r>
    <s v="132574963"/>
    <s v="Lutheran World Relief"/>
    <s v="John Arthur Nunes"/>
    <x v="0"/>
    <d v="2007-07-01T00:00:00"/>
    <n v="21230"/>
    <x v="3"/>
    <x v="9"/>
    <x v="11"/>
    <x v="0"/>
    <x v="0"/>
    <n v="2.6429337261704482E-2"/>
    <n v="2.6429337261704482E-2"/>
    <n v="2.6429337261704482E-2"/>
    <x v="0"/>
    <x v="6"/>
    <n v="39502456"/>
    <s v="John Arthur Nunes"/>
    <x v="0"/>
    <x v="0"/>
    <s v="President"/>
    <n v="117753"/>
    <m/>
    <n v="117753"/>
    <m/>
    <n v="117753"/>
    <n v="17942"/>
    <n v="90700"/>
    <n v="226395"/>
    <x v="0"/>
    <m/>
  </r>
  <r>
    <s v="510255908"/>
    <s v="Ashoka Innovators for the Public"/>
    <s v="Bill Drayton"/>
    <x v="0"/>
    <m/>
    <n v="22209"/>
    <x v="3"/>
    <x v="9"/>
    <x v="11"/>
    <x v="0"/>
    <x v="1"/>
    <n v="-6.3054306888591913E-2"/>
    <n v="-6.3054306888591913E-2"/>
    <n v="-6.3054306888591913E-2"/>
    <x v="0"/>
    <x v="2"/>
    <n v="30653653"/>
    <s v="Bill Drayton"/>
    <x v="0"/>
    <x v="0"/>
    <s v="CEO and founder"/>
    <n v="115680"/>
    <m/>
    <n v="115680"/>
    <m/>
    <n v="115680"/>
    <m/>
    <n v="6166"/>
    <n v="121846"/>
    <x v="0"/>
    <m/>
  </r>
  <r>
    <s v="520895622"/>
    <s v="Children's Defense Fund/Action Council"/>
    <s v="Marian Wright Edelman"/>
    <x v="1"/>
    <m/>
    <n v="20001"/>
    <x v="3"/>
    <x v="9"/>
    <x v="11"/>
    <x v="0"/>
    <x v="0"/>
    <n v="-6.7786934960219775E-3"/>
    <n v="-6.7786934960219775E-3"/>
    <n v="-6.7786934960219775E-3"/>
    <x v="0"/>
    <x v="1"/>
    <n v="18662098"/>
    <s v="Marian Wright Edelman"/>
    <x v="1"/>
    <x v="0"/>
    <s v="CEO and Founder"/>
    <n v="111356"/>
    <m/>
    <n v="111356"/>
    <m/>
    <n v="111356"/>
    <m/>
    <n v="17685"/>
    <n v="129041"/>
    <x v="0"/>
    <m/>
  </r>
  <r>
    <s v="530114700"/>
    <s v="National Active and Retired Federal Employees Association"/>
    <s v="Joseph A. Beaudoin"/>
    <x v="0"/>
    <d v="2011-01-11T00:00:00"/>
    <n v="22314"/>
    <x v="2"/>
    <x v="8"/>
    <x v="10"/>
    <x v="0"/>
    <x v="0"/>
    <m/>
    <m/>
    <m/>
    <x v="0"/>
    <x v="1"/>
    <n v="11851714"/>
    <s v="Joseph A. Beaudoin"/>
    <x v="0"/>
    <x v="0"/>
    <s v="National President"/>
    <n v="110969"/>
    <m/>
    <n v="110969"/>
    <m/>
    <n v="110969"/>
    <m/>
    <n v="1760"/>
    <n v="112729"/>
    <x v="0"/>
    <m/>
  </r>
  <r>
    <s v="521007647"/>
    <s v="American Public Transportation Association"/>
    <s v="Michael P. Melaniphy"/>
    <x v="2"/>
    <d v="2011-11-01T00:00:00"/>
    <n v="20006"/>
    <x v="0"/>
    <x v="6"/>
    <x v="6"/>
    <x v="0"/>
    <x v="0"/>
    <m/>
    <m/>
    <m/>
    <x v="1"/>
    <x v="7"/>
    <n v="27528232"/>
    <s v="Michael P. Melaniphy"/>
    <x v="0"/>
    <x v="0"/>
    <m/>
    <n v="100613"/>
    <m/>
    <n v="100613"/>
    <m/>
    <n v="100613"/>
    <m/>
    <n v="35214"/>
    <n v="135827"/>
    <x v="1"/>
    <s v="Two months’ salary"/>
  </r>
  <r>
    <s v="237391796"/>
    <s v="National Governors Association, Center for Best Practice"/>
    <s v="Dan Crippen "/>
    <x v="2"/>
    <d v="2011-04-01T00:00:00"/>
    <n v="20003"/>
    <x v="1"/>
    <x v="13"/>
    <x v="21"/>
    <x v="0"/>
    <x v="0"/>
    <m/>
    <m/>
    <m/>
    <x v="1"/>
    <x v="7"/>
    <n v="11458210"/>
    <s v="Raymond C. Scheppach, Ph.D."/>
    <x v="0"/>
    <x v="1"/>
    <m/>
    <n v="98363"/>
    <m/>
    <n v="98363"/>
    <m/>
    <n v="98363"/>
    <m/>
    <n v="6265"/>
    <n v="104628"/>
    <x v="1"/>
    <s v="Three months' salary"/>
  </r>
  <r>
    <s v="530190321"/>
    <s v="National Association of Counties"/>
    <s v="Matthew D. Chase"/>
    <x v="0"/>
    <d v="2012-09-17T00:00:00"/>
    <n v="20001"/>
    <x v="0"/>
    <x v="13"/>
    <x v="21"/>
    <x v="0"/>
    <x v="0"/>
    <m/>
    <m/>
    <m/>
    <x v="2"/>
    <x v="1"/>
    <n v="14126349"/>
    <s v="Matthew D. Chase"/>
    <x v="0"/>
    <x v="0"/>
    <s v="Executive Director"/>
    <n v="75351"/>
    <m/>
    <n v="75351"/>
    <n v="8372"/>
    <n v="83723"/>
    <m/>
    <n v="6687"/>
    <n v="90410"/>
    <x v="1"/>
    <s v="3.5 months' salary"/>
  </r>
  <r>
    <s v="526043929"/>
    <s v="Air Force Association"/>
    <s v="Craig R. McKinley"/>
    <x v="2"/>
    <d v="2012-09-12T00:00:00"/>
    <n v="22209"/>
    <x v="1"/>
    <x v="13"/>
    <x v="21"/>
    <x v="0"/>
    <x v="0"/>
    <m/>
    <m/>
    <m/>
    <x v="1"/>
    <x v="1"/>
    <n v="11870964"/>
    <s v="Craig R. McKinley"/>
    <x v="0"/>
    <x v="0"/>
    <m/>
    <n v="78576"/>
    <m/>
    <n v="78576"/>
    <m/>
    <n v="78576"/>
    <m/>
    <n v="395"/>
    <n v="78971"/>
    <x v="1"/>
    <s v="3.5 months’ salary"/>
  </r>
  <r>
    <s v="510161670"/>
    <s v="American Association of Diabetes Educators"/>
    <s v="Charles Macfarlane"/>
    <x v="0"/>
    <d v="2012-09-03T00:00:00"/>
    <n v="60606"/>
    <x v="1"/>
    <x v="2"/>
    <x v="2"/>
    <x v="0"/>
    <x v="0"/>
    <m/>
    <m/>
    <m/>
    <x v="0"/>
    <x v="1"/>
    <n v="12933627"/>
    <s v="Charles MacFarlane"/>
    <x v="0"/>
    <x v="0"/>
    <s v="Executive Director"/>
    <n v="77655"/>
    <m/>
    <n v="77655"/>
    <m/>
    <n v="77655"/>
    <m/>
    <n v="3245"/>
    <n v="80900"/>
    <x v="1"/>
    <s v="Four months’ salary"/>
  </r>
  <r>
    <s v="520907625"/>
    <s v="National Public Radio"/>
    <s v="vacant 3/3/2014"/>
    <x v="2"/>
    <m/>
    <n v="20001"/>
    <x v="3"/>
    <x v="9"/>
    <x v="11"/>
    <x v="0"/>
    <x v="0"/>
    <m/>
    <m/>
    <m/>
    <x v="1"/>
    <x v="6"/>
    <n v="190468098"/>
    <s v="Gary E. Knell"/>
    <x v="0"/>
    <x v="1"/>
    <m/>
    <n v="75796"/>
    <m/>
    <n v="75796"/>
    <m/>
    <n v="75796"/>
    <m/>
    <n v="52"/>
    <n v="75848"/>
    <x v="1"/>
    <s v="One month’s salary"/>
  </r>
  <r>
    <s v="237067770"/>
    <s v="American Academy of Physician Assistants"/>
    <s v="Jenna Dorn"/>
    <x v="2"/>
    <d v="2011-10-31T00:00:00"/>
    <n v="22314"/>
    <x v="1"/>
    <x v="2"/>
    <x v="2"/>
    <x v="0"/>
    <x v="0"/>
    <m/>
    <m/>
    <m/>
    <x v="4"/>
    <x v="14"/>
    <n v="19484006"/>
    <s v="Jenna Dorn"/>
    <x v="1"/>
    <x v="0"/>
    <s v="Executive Vice President"/>
    <n v="49222"/>
    <m/>
    <n v="49222"/>
    <m/>
    <n v="49222"/>
    <m/>
    <n v="2804"/>
    <n v="52026"/>
    <x v="1"/>
    <s v="Two months’ salary"/>
  </r>
  <r>
    <s v="131665552"/>
    <s v="Muscular Dystrophy Association"/>
    <s v="Steven M. Derks"/>
    <x v="0"/>
    <d v="2012-12-03T00:00:00"/>
    <n v="85718"/>
    <x v="3"/>
    <x v="9"/>
    <x v="11"/>
    <x v="0"/>
    <x v="0"/>
    <m/>
    <m/>
    <m/>
    <x v="2"/>
    <x v="1"/>
    <n v="152115051"/>
    <s v="Steven M. Derks"/>
    <x v="0"/>
    <x v="0"/>
    <s v="President &amp; CEO"/>
    <n v="17115"/>
    <m/>
    <n v="17115"/>
    <m/>
    <n v="17115"/>
    <m/>
    <n v="10820"/>
    <n v="27935"/>
    <x v="1"/>
    <s v="One month's salar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4">
  <r>
    <s v="National Football League"/>
    <s v="Roger Goodell"/>
    <x v="0"/>
    <d v="2006-09-01T00:00:00"/>
    <n v="10017"/>
    <x v="0"/>
    <x v="0"/>
    <x v="0"/>
    <x v="0"/>
    <x v="0"/>
    <n v="0.12287455887070901"/>
    <n v="0.72516321875245815"/>
    <n v="0.49926917978177371"/>
    <x v="0"/>
    <x v="0"/>
    <n v="326882787"/>
    <s v="Roger Goodell"/>
    <x v="0"/>
    <x v="0"/>
    <s v="Commissioner"/>
    <n v="3500000"/>
    <n v="40364000"/>
    <n v="43864000"/>
    <n v="243000"/>
    <n v="44107000"/>
    <n v="38000"/>
    <n v="38000"/>
    <n v="44183000"/>
    <x v="0"/>
    <m/>
    <x v="0"/>
  </r>
  <r>
    <s v="U.S. Chamber of Commerce"/>
    <s v="Thomas J. Donohue"/>
    <x v="0"/>
    <d v="1997-01-01T00:00:00"/>
    <n v="20062"/>
    <x v="0"/>
    <x v="1"/>
    <x v="1"/>
    <x v="0"/>
    <x v="0"/>
    <n v="-1.3785048058052687E-3"/>
    <n v="0.1037607242475492"/>
    <n v="0.10896639141385327"/>
    <x v="0"/>
    <x v="1"/>
    <n v="188374764"/>
    <s v="Thomas J. Donohue"/>
    <x v="0"/>
    <x v="0"/>
    <s v="CEO &amp; President"/>
    <n v="1053312"/>
    <n v="4250000"/>
    <n v="5303312"/>
    <n v="149000"/>
    <n v="5452312"/>
    <n v="15100"/>
    <n v="15285"/>
    <n v="5482697"/>
    <x v="0"/>
    <m/>
    <x v="0"/>
  </r>
  <r>
    <s v="National Association of Chain Drug Stores"/>
    <s v="Steve Anderson"/>
    <x v="0"/>
    <d v="2007-02-23T00:00:00"/>
    <n v="22209"/>
    <x v="0"/>
    <x v="2"/>
    <x v="2"/>
    <x v="0"/>
    <x v="0"/>
    <n v="2.9905390014116229E-2"/>
    <n v="2.9932684706069471E-2"/>
    <n v="1.9529827920544662"/>
    <x v="0"/>
    <x v="1"/>
    <n v="36416824"/>
    <s v="Steve Anderson"/>
    <x v="0"/>
    <x v="0"/>
    <s v="CEO"/>
    <n v="1087818"/>
    <n v="453364"/>
    <n v="1541182"/>
    <n v="3048586"/>
    <n v="4589768"/>
    <n v="616371"/>
    <n v="54467"/>
    <n v="5260606"/>
    <x v="0"/>
    <m/>
    <x v="1"/>
  </r>
  <r>
    <s v="Edison Electric Institute"/>
    <s v="Thomas R. Kuhn"/>
    <x v="0"/>
    <d v="1990-01-01T00:00:00"/>
    <n v="20004"/>
    <x v="0"/>
    <x v="3"/>
    <x v="3"/>
    <x v="0"/>
    <x v="0"/>
    <n v="3.5203990345467229E-2"/>
    <n v="3.3218633475992132E-2"/>
    <n v="-0.4056663668628232"/>
    <x v="0"/>
    <x v="1"/>
    <n v="85368962"/>
    <s v="Thomas R. Kuhn"/>
    <x v="0"/>
    <x v="0"/>
    <s v="President"/>
    <n v="850506"/>
    <n v="664643"/>
    <n v="1515149"/>
    <n v="2488655"/>
    <n v="4003804"/>
    <n v="53596"/>
    <n v="26418"/>
    <n v="4083818"/>
    <x v="0"/>
    <s v="This largely reflects the value of the required reporting, for FICA purposes only, of a deferred SERP accrual"/>
    <x v="2"/>
  </r>
  <r>
    <s v="Institute of International Finance"/>
    <s v="Tim Adams"/>
    <x v="0"/>
    <d v="2013-01-01T00:00:00"/>
    <n v="20005"/>
    <x v="0"/>
    <x v="4"/>
    <x v="4"/>
    <x v="0"/>
    <x v="1"/>
    <n v="0.34614101278803694"/>
    <n v="0.13084742918803827"/>
    <n v="5.8485616837548632E-4"/>
    <x v="0"/>
    <x v="1"/>
    <n v="33667070"/>
    <s v="Charles H. Dallara"/>
    <x v="0"/>
    <x v="1"/>
    <s v="Managing Director"/>
    <n v="1758989"/>
    <n v="2150000"/>
    <n v="3908989"/>
    <n v="24191"/>
    <n v="3933180"/>
    <n v="25000"/>
    <n v="18619"/>
    <n v="3976799"/>
    <x v="0"/>
    <m/>
    <x v="1"/>
  </r>
  <r>
    <s v="Blue Cross and Blue Shield Association"/>
    <s v="Scott Serota"/>
    <x v="0"/>
    <d v="2000-06-01T00:00:00"/>
    <n v="60601"/>
    <x v="0"/>
    <x v="5"/>
    <x v="5"/>
    <x v="0"/>
    <x v="0"/>
    <n v="3.31535301549492E-2"/>
    <n v="-0.15966515405573525"/>
    <n v="-6.6062348062553219E-2"/>
    <x v="0"/>
    <x v="1"/>
    <n v="402665404"/>
    <s v="Scott Serota"/>
    <x v="0"/>
    <x v="0"/>
    <s v="CEO &amp; President"/>
    <n v="955947"/>
    <n v="1937741"/>
    <n v="2893688"/>
    <n v="1012255"/>
    <n v="3905943"/>
    <n v="1275518"/>
    <n v="26223"/>
    <n v="5207684"/>
    <x v="0"/>
    <m/>
    <x v="0"/>
  </r>
  <r>
    <s v="Airlines for America"/>
    <s v="Nicholas E. Calio"/>
    <x v="0"/>
    <d v="2011-01-01T00:00:00"/>
    <n v="20004"/>
    <x v="0"/>
    <x v="6"/>
    <x v="6"/>
    <x v="0"/>
    <x v="0"/>
    <n v="-2.4932104536752592E-4"/>
    <n v="-7.3353876785135354E-5"/>
    <n v="4.5876557364134488E-3"/>
    <x v="0"/>
    <x v="1"/>
    <n v="32477585"/>
    <s v="Nicholas E. Calio"/>
    <x v="0"/>
    <x v="0"/>
    <s v="President/CEO"/>
    <n v="898216"/>
    <n v="2155250"/>
    <n v="3053466"/>
    <n v="542562"/>
    <n v="3596028"/>
    <n v="12500"/>
    <n v="19022"/>
    <n v="3627550"/>
    <x v="0"/>
    <m/>
    <x v="1"/>
  </r>
  <r>
    <s v="American Petroleum Institute"/>
    <s v="Jack Gerard"/>
    <x v="0"/>
    <d v="2008-11-01T00:00:00"/>
    <n v="20005"/>
    <x v="0"/>
    <x v="3"/>
    <x v="3"/>
    <x v="0"/>
    <x v="0"/>
    <n v="6.051640233579262E-2"/>
    <n v="-1.7465773702681667E-2"/>
    <n v="-9.9023149266795202E-3"/>
    <x v="0"/>
    <x v="1"/>
    <n v="237908312"/>
    <s v="Jack Gerard"/>
    <x v="0"/>
    <x v="0"/>
    <s v="President/CEO"/>
    <n v="2434864"/>
    <n v="1000000"/>
    <n v="3434864"/>
    <n v="146452"/>
    <n v="3581316"/>
    <n v="1565062"/>
    <n v="38967"/>
    <n v="5185345"/>
    <x v="0"/>
    <s v="$1,658,422 toward SERP"/>
    <x v="0"/>
  </r>
  <r>
    <s v="Motion Picture Association of America"/>
    <s v="Chris Dodd"/>
    <x v="0"/>
    <d v="2011-03-17T00:00:00"/>
    <n v="20005"/>
    <x v="0"/>
    <x v="7"/>
    <x v="7"/>
    <x v="0"/>
    <x v="0"/>
    <m/>
    <m/>
    <m/>
    <x v="0"/>
    <x v="1"/>
    <n v="68122250"/>
    <s v="Chris Dodd"/>
    <x v="0"/>
    <x v="0"/>
    <s v="Chairman and CEO"/>
    <n v="2992600"/>
    <n v="250000"/>
    <n v="3242600"/>
    <n v="41930"/>
    <n v="3284530"/>
    <n v="13750"/>
    <n v="19585"/>
    <n v="3317865"/>
    <x v="0"/>
    <m/>
    <x v="2"/>
  </r>
  <r>
    <s v="National Cable and Telecommunications Association"/>
    <s v="Michael K. Powell"/>
    <x v="0"/>
    <d v="2011-04-25T00:00:00"/>
    <n v="20001"/>
    <x v="0"/>
    <x v="3"/>
    <x v="8"/>
    <x v="0"/>
    <x v="0"/>
    <m/>
    <m/>
    <m/>
    <x v="0"/>
    <x v="1"/>
    <n v="69427688"/>
    <s v="Michael K. Powell"/>
    <x v="0"/>
    <x v="0"/>
    <s v="President &amp; CEO"/>
    <n v="2547904"/>
    <n v="400000"/>
    <n v="2947904"/>
    <n v="56618"/>
    <n v="3004522"/>
    <n v="280245"/>
    <n v="28031"/>
    <n v="3312798"/>
    <x v="0"/>
    <m/>
    <x v="2"/>
  </r>
  <r>
    <s v="ASAE"/>
    <s v="John H. Graham IV"/>
    <x v="0"/>
    <d v="2003-08-01T00:00:00"/>
    <n v="20005"/>
    <x v="1"/>
    <x v="1"/>
    <x v="9"/>
    <x v="0"/>
    <x v="0"/>
    <n v="4.4410144327313605E-2"/>
    <n v="4.7152523061293791E-2"/>
    <n v="2.4753911029883398"/>
    <x v="0"/>
    <x v="2"/>
    <n v="28416586"/>
    <s v="John H. Graham IV"/>
    <x v="0"/>
    <x v="0"/>
    <s v="President/CEO"/>
    <n v="600187"/>
    <n v="146083"/>
    <n v="746270"/>
    <n v="2130836"/>
    <n v="2877106"/>
    <n v="21392"/>
    <n v="49900"/>
    <n v="2948398"/>
    <x v="0"/>
    <s v="$2,093,272 SERP payout"/>
    <x v="3"/>
  </r>
  <r>
    <s v="Securities Industry and Financial Markets Association"/>
    <s v="Kenneth Bentsen"/>
    <x v="0"/>
    <d v="2013-12-12T00:00:00"/>
    <n v="10271"/>
    <x v="0"/>
    <x v="4"/>
    <x v="4"/>
    <x v="0"/>
    <x v="0"/>
    <n v="0"/>
    <n v="-3.393884762679214E-2"/>
    <n v="-3.393884762679214E-2"/>
    <x v="0"/>
    <x v="3"/>
    <n v="60883284"/>
    <s v="Timothy Ryan, Jr."/>
    <x v="0"/>
    <x v="1"/>
    <s v="President &amp; CEO"/>
    <n v="2510476"/>
    <n v="336000"/>
    <n v="2846476"/>
    <m/>
    <n v="2846476"/>
    <n v="29400"/>
    <n v="11390"/>
    <n v="2887266"/>
    <x v="0"/>
    <m/>
    <x v="2"/>
  </r>
  <r>
    <s v="National Football League Players Association"/>
    <s v="DeMaurice Smith"/>
    <x v="0"/>
    <d v="2009-03-05T00:00:00"/>
    <n v="20036"/>
    <x v="2"/>
    <x v="8"/>
    <x v="10"/>
    <x v="0"/>
    <x v="1"/>
    <n v="0.45159642428206004"/>
    <m/>
    <n v="-0.1969111629391172"/>
    <x v="0"/>
    <x v="4"/>
    <n v="60544702"/>
    <s v="Demaurice Smith"/>
    <x v="0"/>
    <x v="0"/>
    <s v="Executive Director"/>
    <n v="2727885"/>
    <m/>
    <n v="2727885"/>
    <n v="10301"/>
    <n v="2738186"/>
    <n v="38250"/>
    <n v="41710"/>
    <n v="2818146"/>
    <x v="0"/>
    <m/>
    <x v="2"/>
  </r>
  <r>
    <s v="Alzheimer's Association"/>
    <s v="Harry Johns"/>
    <x v="0"/>
    <d v="2005-09-06T00:00:00"/>
    <n v="60601"/>
    <x v="3"/>
    <x v="9"/>
    <x v="11"/>
    <x v="0"/>
    <x v="0"/>
    <m/>
    <m/>
    <m/>
    <x v="0"/>
    <x v="5"/>
    <n v="119030729"/>
    <s v="Harry Johns"/>
    <x v="0"/>
    <x v="0"/>
    <s v="President &amp; CEO"/>
    <m/>
    <m/>
    <m/>
    <m/>
    <n v="2731016"/>
    <n v="57000"/>
    <n v="21658"/>
    <n v="2809674"/>
    <x v="0"/>
    <s v="$240,132 toward SERP and approximately $1.8 million SERP payout"/>
    <x v="0"/>
  </r>
  <r>
    <s v="Nuclear Energy Institute"/>
    <s v="Marvin S. Fertel"/>
    <x v="0"/>
    <d v="2009-02-11T00:00:00"/>
    <n v="20006"/>
    <x v="0"/>
    <x v="3"/>
    <x v="3"/>
    <x v="0"/>
    <x v="0"/>
    <n v="8.3131572129258202E-2"/>
    <n v="0.11381556237159728"/>
    <n v="0.13334366104451889"/>
    <x v="0"/>
    <x v="1"/>
    <n v="52434623"/>
    <s v="Marvin S. Fertel"/>
    <x v="0"/>
    <x v="0"/>
    <s v="Presdient &amp; CEO"/>
    <n v="969888"/>
    <n v="495000"/>
    <n v="1464888"/>
    <n v="1168827"/>
    <n v="2633715"/>
    <n v="-3945"/>
    <n v="17645"/>
    <n v="2647415"/>
    <x v="0"/>
    <s v="$1,163,493 SERP payout"/>
    <x v="2"/>
  </r>
  <r>
    <s v="Financial Industry Regulatory Authority"/>
    <s v="Richard G. Ketchum"/>
    <x v="0"/>
    <d v="2009-03-01T00:00:00"/>
    <n v="20006"/>
    <x v="0"/>
    <x v="4"/>
    <x v="4"/>
    <x v="0"/>
    <x v="0"/>
    <n v="-1.7328970814257517E-3"/>
    <n v="2.2158283414271177E-2"/>
    <n v="-0.17565627715738072"/>
    <x v="0"/>
    <x v="1"/>
    <n v="750425103"/>
    <s v="Richard G. Ketchum"/>
    <x v="0"/>
    <x v="0"/>
    <s v="CEO"/>
    <n v="978164"/>
    <n v="1250000"/>
    <n v="2228164"/>
    <n v="327290"/>
    <n v="2555454"/>
    <n v="47607"/>
    <n v="26644"/>
    <n v="2629705"/>
    <x v="0"/>
    <m/>
    <x v="0"/>
  </r>
  <r>
    <s v="NACS—The Association for Convenience &amp; Fuel Retailing"/>
    <s v="Henry O. Armour"/>
    <x v="0"/>
    <d v="2004-09-30T00:00:00"/>
    <n v="22314"/>
    <x v="0"/>
    <x v="10"/>
    <x v="12"/>
    <x v="0"/>
    <x v="1"/>
    <n v="0.39711875152620368"/>
    <n v="0.39711875152620368"/>
    <n v="0.39711875152620368"/>
    <x v="0"/>
    <x v="1"/>
    <n v="28698307"/>
    <s v="Henry O. Armour"/>
    <x v="0"/>
    <x v="0"/>
    <s v="President and CEO"/>
    <n v="2494522"/>
    <m/>
    <n v="2494522"/>
    <m/>
    <n v="2494522"/>
    <n v="33000"/>
    <n v="28166"/>
    <n v="2555688"/>
    <x v="0"/>
    <m/>
    <x v="3"/>
  </r>
  <r>
    <s v="American Hospital Association"/>
    <s v="Richard Umbdenstock"/>
    <x v="0"/>
    <d v="2006-04-13T00:00:00"/>
    <n v="60606"/>
    <x v="0"/>
    <x v="2"/>
    <x v="2"/>
    <x v="0"/>
    <x v="0"/>
    <n v="2.3826220511731961E-2"/>
    <n v="2.3476230959828596E-2"/>
    <n v="-4.9560465889513225E-2"/>
    <x v="0"/>
    <x v="1"/>
    <n v="118032174"/>
    <s v="Richard Umbdenstock"/>
    <x v="0"/>
    <x v="0"/>
    <s v="CEO &amp; President"/>
    <n v="921246"/>
    <n v="92411"/>
    <n v="1013657"/>
    <n v="1441833"/>
    <n v="2455490"/>
    <n v="204495"/>
    <n v="202438"/>
    <n v="2862423"/>
    <x v="0"/>
    <s v="$464,473 SERP payout"/>
    <x v="0"/>
  </r>
  <r>
    <s v="American Chemistry Council"/>
    <s v="Calvin M. Dooley"/>
    <x v="0"/>
    <d v="2008-09-08T00:00:00"/>
    <n v="20002"/>
    <x v="0"/>
    <x v="6"/>
    <x v="13"/>
    <x v="0"/>
    <x v="1"/>
    <m/>
    <n v="4.5808287271071023E-2"/>
    <n v="4.4033185558687307E-2"/>
    <x v="0"/>
    <x v="1"/>
    <n v="111218582"/>
    <s v="Calvin M. Dooley"/>
    <x v="0"/>
    <x v="0"/>
    <s v="President/CEO"/>
    <n v="1393737"/>
    <n v="838089"/>
    <n v="2231826"/>
    <n v="126954"/>
    <n v="2358780"/>
    <n v="249094"/>
    <n v="35439"/>
    <n v="2643313"/>
    <x v="0"/>
    <s v="$219,094 toward SERP"/>
    <x v="0"/>
  </r>
  <r>
    <s v="National Association of Home Builders"/>
    <s v="Jerry M. Howard"/>
    <x v="0"/>
    <d v="2001-01-01T00:00:00"/>
    <n v="20005"/>
    <x v="0"/>
    <x v="11"/>
    <x v="14"/>
    <x v="0"/>
    <x v="0"/>
    <n v="-1.6826679315025923E-2"/>
    <n v="0.80106602858641907"/>
    <n v="0.81352125979510026"/>
    <x v="0"/>
    <x v="1"/>
    <n v="55388506"/>
    <s v="Jerry M. Howard"/>
    <x v="0"/>
    <x v="0"/>
    <s v="Executive Vice President &amp; CEO"/>
    <n v="901683"/>
    <n v="1363950"/>
    <n v="2265633"/>
    <n v="23000"/>
    <n v="2288633"/>
    <n v="10000"/>
    <n v="20438"/>
    <n v="2319071"/>
    <x v="0"/>
    <m/>
    <x v="2"/>
  </r>
  <r>
    <s v="Managed Funds Association"/>
    <s v="Richard H. Baker"/>
    <x v="0"/>
    <d v="2008-02-01T00:00:00"/>
    <n v="20005"/>
    <x v="0"/>
    <x v="4"/>
    <x v="4"/>
    <x v="0"/>
    <x v="1"/>
    <n v="0.5012843565373748"/>
    <n v="0.1250040067955252"/>
    <n v="0.10073118885855932"/>
    <x v="0"/>
    <x v="6"/>
    <n v="19876583"/>
    <s v="Richard H. Baker"/>
    <x v="0"/>
    <x v="0"/>
    <s v="President"/>
    <n v="1496192"/>
    <n v="750000"/>
    <n v="2246192"/>
    <n v="2724"/>
    <n v="2248916"/>
    <n v="32500"/>
    <n v="13701"/>
    <n v="2295117"/>
    <x v="0"/>
    <m/>
    <x v="4"/>
  </r>
  <r>
    <s v="Association of American Railroads"/>
    <s v="Edward Hamberger"/>
    <x v="0"/>
    <d v="1998-07-02T00:00:00"/>
    <n v="20024"/>
    <x v="0"/>
    <x v="6"/>
    <x v="6"/>
    <x v="0"/>
    <x v="0"/>
    <n v="3.0619167278575731E-2"/>
    <n v="0.8377732354135734"/>
    <n v="0.82061219186919099"/>
    <x v="0"/>
    <x v="1"/>
    <n v="63798613"/>
    <s v="Edward R. Hamberger"/>
    <x v="0"/>
    <x v="0"/>
    <s v="CEO &amp; President"/>
    <n v="811256"/>
    <n v="1396880"/>
    <n v="2208136"/>
    <n v="12969"/>
    <n v="2221105"/>
    <n v="678866"/>
    <n v="62197"/>
    <n v="2962168"/>
    <x v="0"/>
    <s v="$633,069 toward SERP"/>
    <x v="2"/>
  </r>
  <r>
    <s v="Pharmaceutical Research and Manufacturers of America"/>
    <s v="John Castellani"/>
    <x v="0"/>
    <d v="2010-09-01T00:00:00"/>
    <n v="20004"/>
    <x v="0"/>
    <x v="2"/>
    <x v="2"/>
    <x v="0"/>
    <x v="0"/>
    <n v="-1.541659885587591E-3"/>
    <n v="0.20048881263907078"/>
    <n v="0.21909341429972376"/>
    <x v="0"/>
    <x v="1"/>
    <n v="204219082"/>
    <s v="John Castellani"/>
    <x v="0"/>
    <x v="0"/>
    <s v="President and CEO"/>
    <n v="1466283"/>
    <n v="644833"/>
    <n v="2111116"/>
    <n v="61879"/>
    <n v="2172995"/>
    <n v="806967"/>
    <n v="21633"/>
    <n v="3001595"/>
    <x v="0"/>
    <s v="$718,875 toward a SERP"/>
    <x v="0"/>
  </r>
  <r>
    <s v="Business Roundtable"/>
    <s v="John Engler"/>
    <x v="0"/>
    <d v="2011-01-15T00:00:00"/>
    <n v="20001"/>
    <x v="0"/>
    <x v="1"/>
    <x v="1"/>
    <x v="0"/>
    <x v="0"/>
    <m/>
    <m/>
    <m/>
    <x v="0"/>
    <x v="1"/>
    <n v="31447745"/>
    <s v="John Engler"/>
    <x v="0"/>
    <x v="0"/>
    <s v="President"/>
    <n v="1670000"/>
    <n v="425000"/>
    <n v="2095000"/>
    <n v="16546"/>
    <n v="2111546"/>
    <n v="57946"/>
    <n v="22645"/>
    <n v="2192137"/>
    <x v="0"/>
    <m/>
    <x v="1"/>
  </r>
  <r>
    <s v="Healthcare Distribution Management Association"/>
    <s v="John M. Gray"/>
    <x v="0"/>
    <d v="2004-03-18T00:00:00"/>
    <n v="22203"/>
    <x v="0"/>
    <x v="2"/>
    <x v="2"/>
    <x v="0"/>
    <x v="0"/>
    <n v="4.8461375333860635E-2"/>
    <n v="0.13836919530271685"/>
    <n v="1.4995333367272481"/>
    <x v="0"/>
    <x v="1"/>
    <n v="12377035"/>
    <s v="John M. Gray"/>
    <x v="0"/>
    <x v="0"/>
    <s v="President &amp; CEO"/>
    <n v="731717"/>
    <n v="182801"/>
    <n v="914518"/>
    <n v="1147612"/>
    <n v="2062130"/>
    <n v="42000"/>
    <n v="36443"/>
    <n v="2140573"/>
    <x v="0"/>
    <s v="$1,126,312 SERP payout and $201,132 toward SERP"/>
    <x v="4"/>
  </r>
  <r>
    <s v="Grocery Manufacturers Association"/>
    <s v="Pamela Bailey"/>
    <x v="1"/>
    <d v="2008-12-09T00:00:00"/>
    <n v="20005"/>
    <x v="0"/>
    <x v="12"/>
    <x v="15"/>
    <x v="0"/>
    <x v="0"/>
    <n v="3.3322994191446041E-2"/>
    <n v="3.6179189444971366E-2"/>
    <n v="4.0372397822476022E-2"/>
    <x v="0"/>
    <x v="1"/>
    <n v="50759080"/>
    <s v="Pamela Bailey"/>
    <x v="1"/>
    <x v="0"/>
    <s v="CEO &amp; President"/>
    <n v="1146011"/>
    <n v="861982"/>
    <n v="2007993"/>
    <n v="51420"/>
    <n v="2059413"/>
    <n v="33245"/>
    <n v="40694"/>
    <n v="2133352"/>
    <x v="0"/>
    <m/>
    <x v="2"/>
  </r>
  <r>
    <s v="National Association of Manufacturers"/>
    <s v="Jay Timmons"/>
    <x v="0"/>
    <d v="2011-01-01T00:00:00"/>
    <n v="20001"/>
    <x v="0"/>
    <x v="6"/>
    <x v="13"/>
    <x v="0"/>
    <x v="0"/>
    <n v="6.0151541300115748E-2"/>
    <n v="1.0082236792096186"/>
    <n v="1.0254534729689875"/>
    <x v="0"/>
    <x v="1"/>
    <n v="41923094"/>
    <s v="Jay Timmons"/>
    <x v="0"/>
    <x v="0"/>
    <s v="President &amp; CEO"/>
    <n v="964440"/>
    <n v="1017000"/>
    <n v="1981440"/>
    <n v="17000"/>
    <n v="1998440"/>
    <n v="247847"/>
    <n v="14737"/>
    <n v="2261024"/>
    <x v="0"/>
    <s v="$250,000 toward SERP"/>
    <x v="1"/>
  </r>
  <r>
    <s v="Financial Services Roundtable"/>
    <s v="Tim Pawlenty"/>
    <x v="2"/>
    <d v="2012-11-01T00:00:00"/>
    <n v="20004"/>
    <x v="0"/>
    <x v="4"/>
    <x v="4"/>
    <x v="0"/>
    <x v="0"/>
    <m/>
    <m/>
    <m/>
    <x v="1"/>
    <x v="1"/>
    <n v="22734111"/>
    <s v="Steve Bartlett"/>
    <x v="0"/>
    <x v="1"/>
    <m/>
    <n v="1000000"/>
    <n v="850000"/>
    <n v="1850000"/>
    <n v="71499"/>
    <n v="1921499"/>
    <n v="52000"/>
    <n v="14344"/>
    <n v="1987843"/>
    <x v="1"/>
    <s v="10 months’ salary"/>
    <x v="3"/>
  </r>
  <r>
    <s v="Investment Company Institute"/>
    <s v="Paul Schott Stevens"/>
    <x v="0"/>
    <d v="2004-06-01T00:00:00"/>
    <n v="20005"/>
    <x v="0"/>
    <x v="4"/>
    <x v="4"/>
    <x v="0"/>
    <x v="0"/>
    <n v="1.2054357443537791E-2"/>
    <n v="6.9455937890254726E-2"/>
    <n v="6.2984272982837888E-2"/>
    <x v="0"/>
    <x v="6"/>
    <n v="63124563"/>
    <s v="Paul Schott Stevens"/>
    <x v="0"/>
    <x v="0"/>
    <s v="President"/>
    <n v="905902"/>
    <n v="800000"/>
    <n v="1705902"/>
    <n v="205129"/>
    <n v="1911031"/>
    <n v="225475"/>
    <n v="24826"/>
    <n v="2161332"/>
    <x v="0"/>
    <s v="$180,000 toward SERP and $180,000 SERP payout"/>
    <x v="2"/>
  </r>
  <r>
    <s v="National Rural Electric Cooperative Association"/>
    <s v="Jo Ann Emerson"/>
    <x v="1"/>
    <d v="2013-03-01T00:00:00"/>
    <n v="22203"/>
    <x v="0"/>
    <x v="3"/>
    <x v="3"/>
    <x v="0"/>
    <x v="0"/>
    <n v="8.5365874536269024E-2"/>
    <n v="8.5358567953561545E-2"/>
    <n v="8.5413295237985742E-2"/>
    <x v="0"/>
    <x v="1"/>
    <n v="170722072"/>
    <s v="Glenn L. English"/>
    <x v="0"/>
    <x v="1"/>
    <s v="Executive Director &amp; CEO"/>
    <n v="1267970"/>
    <n v="100"/>
    <n v="1268070"/>
    <n v="620001"/>
    <n v="1888071"/>
    <n v="81251"/>
    <n v="30331"/>
    <n v="1999653"/>
    <x v="0"/>
    <m/>
    <x v="0"/>
  </r>
  <r>
    <s v="Consumer Electronics Association"/>
    <s v="Gary Shapiro"/>
    <x v="0"/>
    <d v="2000-01-01T00:00:00"/>
    <n v="22202"/>
    <x v="0"/>
    <x v="6"/>
    <x v="8"/>
    <x v="0"/>
    <x v="0"/>
    <n v="5.0214000000000002E-2"/>
    <n v="2.4849629629629631E-2"/>
    <n v="-2.2022286000482768E-3"/>
    <x v="0"/>
    <x v="1"/>
    <n v="81109944"/>
    <s v="Gary Shapiro"/>
    <x v="0"/>
    <x v="0"/>
    <s v="President &amp; CEO"/>
    <n v="1050214"/>
    <n v="333333"/>
    <n v="1383547"/>
    <n v="493133"/>
    <n v="1876680"/>
    <n v="530000"/>
    <n v="37503"/>
    <n v="2444183"/>
    <x v="0"/>
    <s v="$487,500 SERP payout"/>
    <x v="2"/>
  </r>
  <r>
    <s v="Graduate Management Admission Council"/>
    <s v="David A. Wilson"/>
    <x v="0"/>
    <d v="1995-07-01T00:00:00"/>
    <n v="22102"/>
    <x v="0"/>
    <x v="13"/>
    <x v="16"/>
    <x v="0"/>
    <x v="1"/>
    <n v="0.35789473684210527"/>
    <n v="0.34771886559802712"/>
    <n v="1.2928673320332666"/>
    <x v="0"/>
    <x v="1"/>
    <n v="125146849"/>
    <s v="David A. Wilson"/>
    <x v="0"/>
    <x v="1"/>
    <s v="President &amp; CEO"/>
    <n v="645000"/>
    <n v="448000"/>
    <n v="1093000"/>
    <n v="781176"/>
    <n v="1874176"/>
    <n v="25000"/>
    <n v="15669"/>
    <n v="1914845"/>
    <x v="0"/>
    <s v="$745,485 SERP payout"/>
    <x v="0"/>
  </r>
  <r>
    <s v="AdvaMed (Advanced Medical Technology Association)"/>
    <s v="Stephen J. Ubl"/>
    <x v="0"/>
    <d v="2005-08-04T00:00:00"/>
    <n v="20004"/>
    <x v="0"/>
    <x v="2"/>
    <x v="2"/>
    <x v="0"/>
    <x v="0"/>
    <n v="9.3151259758601501E-2"/>
    <n v="0.40236432630651897"/>
    <n v="0.39182256998355136"/>
    <x v="0"/>
    <x v="1"/>
    <n v="30615049"/>
    <s v="Stephen J. Ubl"/>
    <x v="0"/>
    <x v="0"/>
    <s v="CEO &amp; President"/>
    <n v="1047240"/>
    <n v="721844"/>
    <n v="1769084"/>
    <n v="41705"/>
    <n v="1810789"/>
    <n v="29197"/>
    <n v="18356"/>
    <n v="1858342"/>
    <x v="0"/>
    <m/>
    <x v="1"/>
  </r>
  <r>
    <s v="International Swaps and Derivatives Association"/>
    <s v="Robert G. Pickel"/>
    <x v="0"/>
    <d v="2012-01-01T00:00:00"/>
    <n v="20004"/>
    <x v="0"/>
    <x v="4"/>
    <x v="4"/>
    <x v="0"/>
    <x v="0"/>
    <n v="0"/>
    <n v="0.502092050209205"/>
    <n v="0.502092050209205"/>
    <x v="0"/>
    <x v="1"/>
    <n v="47126267"/>
    <s v="Robert G. Pickel"/>
    <x v="0"/>
    <x v="0"/>
    <s v="Executive Director and CEO"/>
    <n v="500000"/>
    <n v="1295000"/>
    <n v="1795000"/>
    <m/>
    <n v="1795000"/>
    <n v="5000"/>
    <n v="26902"/>
    <n v="1826902"/>
    <x v="0"/>
    <m/>
    <x v="1"/>
  </r>
  <r>
    <s v="Ad Council"/>
    <s v="Peggy Conlon"/>
    <x v="1"/>
    <d v="1999-04-08T00:00:00"/>
    <n v="10016"/>
    <x v="3"/>
    <x v="9"/>
    <x v="11"/>
    <x v="0"/>
    <x v="1"/>
    <n v="0.11045749365663296"/>
    <n v="2.732461449282134E-2"/>
    <n v="1.3448850811261446"/>
    <x v="0"/>
    <x v="7"/>
    <n v="40009773"/>
    <s v="Peggy Conlon"/>
    <x v="1"/>
    <x v="0"/>
    <s v="President &amp; CEO"/>
    <n v="575941"/>
    <n v="127650"/>
    <n v="703591"/>
    <n v="1085289"/>
    <n v="1788880"/>
    <n v="197150"/>
    <n v="18188"/>
    <n v="2004218"/>
    <x v="0"/>
    <s v="$986,061 SERP payout and $180,000 toward SERP"/>
    <x v="1"/>
  </r>
  <r>
    <s v="Boy Scouts of America National Council"/>
    <s v="Wayne Brock"/>
    <x v="2"/>
    <d v="2012-09-01T00:00:00"/>
    <n v="75015"/>
    <x v="3"/>
    <x v="9"/>
    <x v="11"/>
    <x v="0"/>
    <x v="0"/>
    <m/>
    <m/>
    <m/>
    <x v="1"/>
    <x v="1"/>
    <n v="191960296"/>
    <s v="Robert J. Mazzuca"/>
    <x v="0"/>
    <x v="1"/>
    <m/>
    <n v="311828"/>
    <n v="43707"/>
    <n v="355535"/>
    <n v="1425557"/>
    <n v="1781092"/>
    <n v="119430"/>
    <n v="21457"/>
    <n v="1921979"/>
    <x v="1"/>
    <s v="$851,681 SERP payout; $324,995 in severance"/>
    <x v="0"/>
  </r>
  <r>
    <s v="American Bankers Association"/>
    <s v="Frank Keating"/>
    <x v="0"/>
    <d v="2011-01-01T00:00:00"/>
    <n v="20036"/>
    <x v="0"/>
    <x v="4"/>
    <x v="4"/>
    <x v="0"/>
    <x v="1"/>
    <n v="0.21762278128760529"/>
    <m/>
    <n v="0.34910604793703665"/>
    <x v="2"/>
    <x v="2"/>
    <n v="80976056"/>
    <s v="Frank Keating"/>
    <x v="0"/>
    <x v="0"/>
    <s v="CEO &amp; President"/>
    <n v="1295161"/>
    <n v="425000"/>
    <n v="1720161"/>
    <n v="43354"/>
    <n v="1763515"/>
    <n v="160350"/>
    <n v="41538"/>
    <n v="1965403"/>
    <x v="0"/>
    <s v="$138,300 toward SERP"/>
    <x v="2"/>
  </r>
  <r>
    <s v="National Association of Broadcasters"/>
    <s v="Gordon Smith"/>
    <x v="0"/>
    <d v="2009-11-01T00:00:00"/>
    <n v="20036"/>
    <x v="0"/>
    <x v="7"/>
    <x v="7"/>
    <x v="0"/>
    <x v="1"/>
    <n v="0.24981875887413346"/>
    <n v="0.21406140413654906"/>
    <n v="0.22151322559252618"/>
    <x v="0"/>
    <x v="0"/>
    <n v="57000814"/>
    <s v="Gordon Smith"/>
    <x v="0"/>
    <x v="0"/>
    <s v="President &amp; CEO"/>
    <n v="1496408"/>
    <n v="200000"/>
    <n v="1696408"/>
    <n v="33168"/>
    <n v="1729576"/>
    <n v="8500"/>
    <n v="14147"/>
    <n v="1752223"/>
    <x v="0"/>
    <m/>
    <x v="2"/>
  </r>
  <r>
    <s v="Cato Institute"/>
    <s v="John A. Allison"/>
    <x v="0"/>
    <d v="2012-10-01T00:00:00"/>
    <n v="20001"/>
    <x v="4"/>
    <x v="14"/>
    <x v="17"/>
    <x v="0"/>
    <x v="0"/>
    <m/>
    <m/>
    <m/>
    <x v="0"/>
    <x v="0"/>
    <n v="22006365"/>
    <s v="Edward H. Crane"/>
    <x v="0"/>
    <x v="1"/>
    <s v="founder and president"/>
    <n v="470273"/>
    <n v="2212"/>
    <n v="472485"/>
    <n v="1188525"/>
    <n v="1661010"/>
    <n v="22500"/>
    <n v="14727"/>
    <n v="1698237"/>
    <x v="1"/>
    <s v="Nine months’ salary; compensation includes vested portion of his deferred compensation and $200,000 toward SERP"/>
    <x v="3"/>
  </r>
  <r>
    <s v="National Committee for Quality Assurance"/>
    <s v="Margaret E. O'Kane"/>
    <x v="1"/>
    <d v="1990-01-01T00:00:00"/>
    <n v="20036"/>
    <x v="3"/>
    <x v="9"/>
    <x v="11"/>
    <x v="0"/>
    <x v="0"/>
    <n v="-4.0420514792494028E-3"/>
    <n v="4.8102477305683171E-2"/>
    <n v="1.5787234507098264"/>
    <x v="0"/>
    <x v="1"/>
    <n v="46217174"/>
    <s v="Margaret E. O’Kane"/>
    <x v="1"/>
    <x v="0"/>
    <s v="President"/>
    <n v="450664"/>
    <n v="202024"/>
    <n v="652688"/>
    <n v="1000823"/>
    <n v="1653511"/>
    <n v="222844"/>
    <n v="41832"/>
    <n v="1918187"/>
    <x v="0"/>
    <s v="$914,963 SERP payout"/>
    <x v="1"/>
  </r>
  <r>
    <s v="International Association of Bridge, Structural, Ornamental and Reinforcing Iron Workers"/>
    <s v="Walter Wise"/>
    <x v="2"/>
    <d v="2011-02-01T00:00:00"/>
    <n v="20006"/>
    <x v="2"/>
    <x v="8"/>
    <x v="10"/>
    <x v="0"/>
    <x v="0"/>
    <m/>
    <m/>
    <m/>
    <x v="1"/>
    <x v="7"/>
    <n v="48027429"/>
    <s v="Joseph Hunt"/>
    <x v="0"/>
    <x v="1"/>
    <m/>
    <n v="140650"/>
    <m/>
    <n v="140650"/>
    <n v="1511327"/>
    <n v="1651977"/>
    <m/>
    <n v="20466"/>
    <n v="1672443"/>
    <x v="1"/>
    <s v="One month’s salary"/>
    <x v="1"/>
  </r>
  <r>
    <s v="Independent Community Bankers of America"/>
    <s v="Camden R. Fine"/>
    <x v="0"/>
    <d v="2003-01-01T00:00:00"/>
    <n v="20036"/>
    <x v="0"/>
    <x v="4"/>
    <x v="4"/>
    <x v="0"/>
    <x v="1"/>
    <n v="0.3260445983979216"/>
    <n v="0.54254167568737821"/>
    <n v="0.52737810129642504"/>
    <x v="0"/>
    <x v="1"/>
    <n v="36605059"/>
    <s v="Camden R. Fine"/>
    <x v="0"/>
    <x v="0"/>
    <s v="CEO &amp; President"/>
    <n v="1225000"/>
    <n v="200000"/>
    <n v="1425000"/>
    <n v="192359"/>
    <n v="1617359"/>
    <n v="142000"/>
    <n v="22582"/>
    <n v="1781941"/>
    <x v="0"/>
    <m/>
    <x v="1"/>
  </r>
  <r>
    <s v="Institute for Legal Reform, U.S. Chamber of Commerce"/>
    <s v="Lisa Rickard"/>
    <x v="1"/>
    <d v="2003-03-01T00:00:00"/>
    <n v="20062"/>
    <x v="0"/>
    <x v="5"/>
    <x v="18"/>
    <x v="0"/>
    <x v="0"/>
    <n v="9.2062651485834163E-4"/>
    <n v="7.7811258201197553E-2"/>
    <n v="8.1663272888765306E-2"/>
    <x v="0"/>
    <x v="1"/>
    <n v="43854035"/>
    <s v="Lisa Rickard"/>
    <x v="1"/>
    <x v="0"/>
    <s v="President"/>
    <n v="491422"/>
    <n v="900000"/>
    <n v="1391422"/>
    <n v="211206"/>
    <n v="1602628"/>
    <n v="110200"/>
    <n v="21936"/>
    <n v="1734764"/>
    <x v="0"/>
    <s v="$211,206 pension payout"/>
    <x v="1"/>
  </r>
  <r>
    <s v="USTelecom"/>
    <s v="Walter B. McCormick Jr."/>
    <x v="0"/>
    <d v="2001-06-14T00:00:00"/>
    <n v="20005"/>
    <x v="0"/>
    <x v="3"/>
    <x v="8"/>
    <x v="0"/>
    <x v="0"/>
    <n v="2.0194827477826086E-2"/>
    <n v="2.1800322794920921E-2"/>
    <n v="1.9830049971445798E-2"/>
    <x v="0"/>
    <x v="1"/>
    <n v="14553913"/>
    <s v="Walter McCormick"/>
    <x v="0"/>
    <x v="0"/>
    <s v="President &amp; CEO"/>
    <n v="989994"/>
    <n v="499047"/>
    <n v="1489041"/>
    <n v="112803"/>
    <n v="1601844"/>
    <n v="42805"/>
    <n v="31542"/>
    <n v="1676191"/>
    <x v="0"/>
    <m/>
    <x v="4"/>
  </r>
  <r>
    <s v="American Institute for CPAs"/>
    <s v="Barry C. Melancon "/>
    <x v="0"/>
    <d v="1995-07-01T00:00:00"/>
    <n v="10036"/>
    <x v="1"/>
    <x v="4"/>
    <x v="4"/>
    <x v="0"/>
    <x v="0"/>
    <n v="9.3689447187270639E-2"/>
    <n v="9.6450909202386456E-2"/>
    <n v="6.0871086581799315E-2"/>
    <x v="0"/>
    <x v="8"/>
    <n v="213213314"/>
    <s v="Barry C. Melancon"/>
    <x v="0"/>
    <x v="0"/>
    <s v="President &amp; CEO"/>
    <n v="1101202"/>
    <n v="472500"/>
    <n v="1573702"/>
    <n v="27092"/>
    <n v="1600794"/>
    <n v="8389"/>
    <n v="24885"/>
    <n v="1634068"/>
    <x v="0"/>
    <m/>
    <x v="0"/>
  </r>
  <r>
    <s v="Property Casualty Insurers Association of America"/>
    <s v="David A. Sampson"/>
    <x v="0"/>
    <d v="2007-09-04T00:00:00"/>
    <n v="60631"/>
    <x v="0"/>
    <x v="5"/>
    <x v="5"/>
    <x v="0"/>
    <x v="0"/>
    <n v="2.8571428571428571E-2"/>
    <n v="0.38481807282970854"/>
    <n v="0.36378431215778112"/>
    <x v="0"/>
    <x v="1"/>
    <n v="40269164"/>
    <s v="David A. Sampson"/>
    <x v="0"/>
    <x v="0"/>
    <s v="President and CEO"/>
    <n v="900000"/>
    <n v="606250"/>
    <n v="1506250"/>
    <n v="80078"/>
    <n v="1586328"/>
    <n v="27000"/>
    <n v="26680"/>
    <n v="1640008"/>
    <x v="0"/>
    <m/>
    <x v="1"/>
  </r>
  <r>
    <s v="Biotechnology Industry Organization"/>
    <s v="James C. Greenwood"/>
    <x v="0"/>
    <d v="2004-08-05T00:00:00"/>
    <n v="20024"/>
    <x v="0"/>
    <x v="2"/>
    <x v="2"/>
    <x v="0"/>
    <x v="0"/>
    <n v="-1.6797178074083553E-4"/>
    <n v="0.167213095315733"/>
    <n v="-0.33484664519875418"/>
    <x v="0"/>
    <x v="1"/>
    <n v="62287423"/>
    <s v="James C. Greenwood"/>
    <x v="0"/>
    <x v="0"/>
    <s v="President and CEO"/>
    <n v="1000000"/>
    <n v="575000"/>
    <n v="1575000"/>
    <m/>
    <n v="1575000"/>
    <n v="26232"/>
    <n v="69349"/>
    <n v="1670581"/>
    <x v="0"/>
    <m/>
    <x v="2"/>
  </r>
  <r>
    <s v="National Restaurant Association"/>
    <s v="Dawn Sweeney"/>
    <x v="1"/>
    <d v="2007-10-01T00:00:00"/>
    <n v="20036"/>
    <x v="0"/>
    <x v="10"/>
    <x v="12"/>
    <x v="0"/>
    <x v="0"/>
    <n v="6.8712359550561791E-2"/>
    <n v="3.6799931816338512E-2"/>
    <n v="3.4420595095804002E-2"/>
    <x v="0"/>
    <x v="1"/>
    <n v="67841002"/>
    <s v="Dawn Sweeney"/>
    <x v="1"/>
    <x v="0"/>
    <s v="CEO"/>
    <n v="951154"/>
    <n v="557280"/>
    <n v="1508434"/>
    <n v="63215"/>
    <n v="1571649"/>
    <n v="561600"/>
    <n v="115607"/>
    <n v="2248856"/>
    <x v="0"/>
    <m/>
    <x v="2"/>
  </r>
  <r>
    <s v="Recording Industry Association of America"/>
    <s v="Cary Sherman"/>
    <x v="0"/>
    <d v="2011-09-01T00:00:00"/>
    <n v="20036"/>
    <x v="0"/>
    <x v="7"/>
    <x v="7"/>
    <x v="0"/>
    <x v="0"/>
    <m/>
    <m/>
    <m/>
    <x v="0"/>
    <x v="0"/>
    <n v="24586495"/>
    <s v="Cary Sherman"/>
    <x v="0"/>
    <x v="0"/>
    <s v="Chairman and CEO"/>
    <n v="1020100"/>
    <n v="489000"/>
    <n v="1509100"/>
    <n v="61395"/>
    <n v="1570495"/>
    <n v="15750"/>
    <n v="2900"/>
    <n v="1589145"/>
    <x v="0"/>
    <m/>
    <x v="3"/>
  </r>
  <r>
    <s v="National Association of Real Estate Investment Trusts"/>
    <s v="Steven A. Wechsler"/>
    <x v="0"/>
    <d v="1997-05-01T00:00:00"/>
    <n v="20006"/>
    <x v="0"/>
    <x v="4"/>
    <x v="4"/>
    <x v="0"/>
    <x v="0"/>
    <n v="2.5001281251601566E-2"/>
    <n v="6.9974150610563557E-2"/>
    <n v="6.9695981607467539E-2"/>
    <x v="0"/>
    <x v="1"/>
    <n v="20660894"/>
    <s v="Steven A. Wechsler"/>
    <x v="0"/>
    <x v="0"/>
    <s v="CEO &amp; President"/>
    <n v="820000"/>
    <n v="712769"/>
    <n v="1532769"/>
    <n v="15663"/>
    <n v="1548432"/>
    <m/>
    <n v="136507"/>
    <n v="1684939"/>
    <x v="0"/>
    <s v="$132,769 toward SERP"/>
    <x v="3"/>
  </r>
  <r>
    <s v="National Geographic Society"/>
    <s v="Gary E. Knell"/>
    <x v="0"/>
    <d v="2014-01-01T00:00:00"/>
    <n v="20036"/>
    <x v="3"/>
    <x v="9"/>
    <x v="11"/>
    <x v="0"/>
    <x v="0"/>
    <n v="8.0816778325170882E-2"/>
    <n v="9.8906508841718685E-2"/>
    <n v="0.10073426431666047"/>
    <x v="0"/>
    <x v="1"/>
    <n v="456080227"/>
    <s v="John Fahey"/>
    <x v="0"/>
    <x v="1"/>
    <s v="CEO &amp; President"/>
    <n v="892465"/>
    <n v="636570"/>
    <n v="1529035"/>
    <n v="18484"/>
    <n v="1547519"/>
    <n v="12815"/>
    <n v="21239"/>
    <n v="1581573"/>
    <x v="0"/>
    <m/>
    <x v="0"/>
  </r>
  <r>
    <s v="American Management Association"/>
    <s v="Edward T. Reilly"/>
    <x v="0"/>
    <d v="2001-06-01T00:00:00"/>
    <n v="10019"/>
    <x v="1"/>
    <x v="1"/>
    <x v="1"/>
    <x v="0"/>
    <x v="0"/>
    <n v="2.2288261515601782E-3"/>
    <n v="-0.1287754036526465"/>
    <n v="-0.12647362124683115"/>
    <x v="0"/>
    <x v="0"/>
    <n v="90765698"/>
    <s v="Edward T. Reilly"/>
    <x v="0"/>
    <x v="0"/>
    <s v="President &amp; CEO"/>
    <n v="760836"/>
    <n v="756000"/>
    <n v="1516836"/>
    <n v="28233"/>
    <n v="1545069"/>
    <n v="4169"/>
    <n v="37591"/>
    <n v="1586829"/>
    <x v="0"/>
    <m/>
    <x v="2"/>
  </r>
  <r>
    <s v="Distilled Spirits Council of the United States"/>
    <s v="Peter H. Cressy"/>
    <x v="0"/>
    <d v="1999-09-01T00:00:00"/>
    <n v="20005"/>
    <x v="0"/>
    <x v="12"/>
    <x v="15"/>
    <x v="0"/>
    <x v="1"/>
    <n v="-8.4385740336218304E-2"/>
    <n v="-0.12789139322363885"/>
    <n v="-0.54597075382076565"/>
    <x v="0"/>
    <x v="1"/>
    <n v="15332727"/>
    <s v="Peter H. Cressy"/>
    <x v="0"/>
    <x v="0"/>
    <s v="President &amp; Chief Executive Officer"/>
    <n v="1293936"/>
    <n v="199509"/>
    <n v="1493445"/>
    <n v="17296"/>
    <n v="1510741"/>
    <n v="12500"/>
    <n v="27267"/>
    <n v="1550508"/>
    <x v="0"/>
    <m/>
    <x v="4"/>
  </r>
  <r>
    <s v="U.S. Travel Association"/>
    <s v="Roger Dow"/>
    <x v="0"/>
    <d v="2005-01-03T00:00:00"/>
    <n v="20005"/>
    <x v="0"/>
    <x v="10"/>
    <x v="12"/>
    <x v="0"/>
    <x v="1"/>
    <n v="0.34583833423257759"/>
    <n v="0.34441494165673203"/>
    <n v="0.34441494165673203"/>
    <x v="0"/>
    <x v="1"/>
    <n v="23029315"/>
    <s v="Roger Dow"/>
    <x v="0"/>
    <x v="0"/>
    <s v="CEO"/>
    <n v="1222250"/>
    <n v="266340"/>
    <n v="1488590"/>
    <m/>
    <n v="1488590"/>
    <n v="154482"/>
    <n v="24159"/>
    <n v="1667231"/>
    <x v="0"/>
    <m/>
    <x v="3"/>
  </r>
  <r>
    <s v="National Academy of Recording Arts and Sciences"/>
    <s v="Neil Portnow"/>
    <x v="0"/>
    <d v="2002-11-01T00:00:00"/>
    <n v="90404"/>
    <x v="1"/>
    <x v="7"/>
    <x v="7"/>
    <x v="0"/>
    <x v="0"/>
    <n v="6.2261328720875971E-3"/>
    <n v="6.2261328720875971E-3"/>
    <n v="0.60823926557428087"/>
    <x v="0"/>
    <x v="8"/>
    <n v="67895286"/>
    <s v="Neil Portnow"/>
    <x v="0"/>
    <x v="0"/>
    <s v="President"/>
    <n v="881924"/>
    <m/>
    <n v="881924"/>
    <n v="605908"/>
    <n v="1487832"/>
    <n v="5500"/>
    <n v="11657"/>
    <n v="1504989"/>
    <x v="0"/>
    <s v="$536,947 SERP payout"/>
    <x v="2"/>
  </r>
  <r>
    <s v="American Association of Airport Executives"/>
    <s v="Todd Hauptli"/>
    <x v="0"/>
    <d v="2013-12-01T00:00:00"/>
    <n v="22314"/>
    <x v="1"/>
    <x v="6"/>
    <x v="6"/>
    <x v="0"/>
    <x v="0"/>
    <n v="2.6012800868833813E-2"/>
    <n v="2.6012800868833813E-2"/>
    <n v="-1.6902661427830085E-3"/>
    <x v="0"/>
    <x v="1"/>
    <n v="14988818"/>
    <s v="Charles Barclay"/>
    <x v="0"/>
    <x v="1"/>
    <s v="President"/>
    <n v="1080767"/>
    <m/>
    <n v="1080767"/>
    <n v="400515"/>
    <n v="1481282"/>
    <n v="25000"/>
    <n v="20409"/>
    <n v="1526691"/>
    <x v="0"/>
    <m/>
    <x v="4"/>
  </r>
  <r>
    <s v="National Association of Realtors"/>
    <s v="Dale A. Stinton"/>
    <x v="0"/>
    <d v="2005-11-01T00:00:00"/>
    <n v="60611"/>
    <x v="1"/>
    <x v="11"/>
    <x v="19"/>
    <x v="0"/>
    <x v="0"/>
    <n v="2.9243198694798644E-2"/>
    <n v="2.9243198694798644E-2"/>
    <n v="2.6546144145972859E-2"/>
    <x v="0"/>
    <x v="1"/>
    <n v="191568210"/>
    <s v="Dale A. Stinton"/>
    <x v="0"/>
    <x v="0"/>
    <s v="CEO"/>
    <n v="1471157"/>
    <m/>
    <n v="1471157"/>
    <n v="5544"/>
    <n v="1476701"/>
    <n v="25000"/>
    <n v="9341"/>
    <n v="1511042"/>
    <x v="0"/>
    <m/>
    <x v="0"/>
  </r>
  <r>
    <s v="CTIA-The Wireless Association"/>
    <s v="Steve Largent"/>
    <x v="0"/>
    <d v="2003-11-01T00:00:00"/>
    <n v="20036"/>
    <x v="0"/>
    <x v="3"/>
    <x v="8"/>
    <x v="0"/>
    <x v="0"/>
    <n v="0.12993164174200217"/>
    <n v="0.14659213219011205"/>
    <n v="-0.37258324807468701"/>
    <x v="0"/>
    <x v="1"/>
    <n v="81993506"/>
    <s v="Steve Largent"/>
    <x v="0"/>
    <x v="0"/>
    <s v="CEO &amp; President"/>
    <n v="1086653"/>
    <n v="360000"/>
    <n v="1446653"/>
    <m/>
    <n v="1446653"/>
    <n v="332724"/>
    <n v="61451"/>
    <n v="1840828"/>
    <x v="0"/>
    <s v="$300,000 toward SERP"/>
    <x v="2"/>
  </r>
  <r>
    <s v="The College Board"/>
    <s v="David Coleman"/>
    <x v="0"/>
    <d v="2012-10-15T00:00:00"/>
    <n v="10023"/>
    <x v="3"/>
    <x v="9"/>
    <x v="11"/>
    <x v="0"/>
    <x v="0"/>
    <n v="1.4648028639459671E-2"/>
    <n v="2.8147828179459728E-2"/>
    <n v="2.4902487673239986E-2"/>
    <x v="0"/>
    <x v="7"/>
    <n v="758985414"/>
    <s v="Gaston Caperton"/>
    <x v="0"/>
    <x v="1"/>
    <s v="President"/>
    <n v="550131"/>
    <n v="659013"/>
    <n v="1209144"/>
    <n v="223436"/>
    <n v="1432580"/>
    <n v="31850"/>
    <n v="22795"/>
    <n v="1487225"/>
    <x v="0"/>
    <s v="$521,628 SERP payout"/>
    <x v="0"/>
  </r>
  <r>
    <s v="National Collegiate Athletic Association"/>
    <s v="Mark A. Emmert"/>
    <x v="0"/>
    <d v="2010-10-01T00:00:00"/>
    <n v="46206"/>
    <x v="0"/>
    <x v="0"/>
    <x v="0"/>
    <x v="0"/>
    <x v="0"/>
    <m/>
    <m/>
    <m/>
    <x v="0"/>
    <x v="2"/>
    <n v="841058941"/>
    <s v="Mark Emmert"/>
    <x v="0"/>
    <x v="0"/>
    <s v="President"/>
    <n v="1201159"/>
    <m/>
    <n v="1201159"/>
    <n v="214947"/>
    <n v="1416106"/>
    <n v="234300"/>
    <n v="23689"/>
    <n v="1674095"/>
    <x v="0"/>
    <m/>
    <x v="0"/>
  </r>
  <r>
    <s v="American Gas Association"/>
    <s v="Dave McCurdy"/>
    <x v="0"/>
    <d v="2011-02-01T00:00:00"/>
    <n v="20001"/>
    <x v="0"/>
    <x v="3"/>
    <x v="3"/>
    <x v="0"/>
    <x v="0"/>
    <m/>
    <m/>
    <m/>
    <x v="0"/>
    <x v="1"/>
    <n v="29878496"/>
    <s v="Dave McCurdy"/>
    <x v="0"/>
    <x v="0"/>
    <s v="President &amp; CEO"/>
    <n v="902846"/>
    <n v="425000"/>
    <n v="1327846"/>
    <n v="51938"/>
    <n v="1379784"/>
    <n v="348500"/>
    <n v="37632"/>
    <n v="1765916"/>
    <x v="0"/>
    <s v="$341,000 toward SERP"/>
    <x v="3"/>
  </r>
  <r>
    <s v="Independent Insurance Agents and Brokers of America"/>
    <s v="Robert A. Rusbuldt"/>
    <x v="0"/>
    <d v="2001-04-01T00:00:00"/>
    <n v="22314"/>
    <x v="0"/>
    <x v="5"/>
    <x v="5"/>
    <x v="0"/>
    <x v="0"/>
    <n v="0"/>
    <n v="8.9448850430371186E-3"/>
    <n v="6.7908374372488466E-3"/>
    <x v="0"/>
    <x v="2"/>
    <n v="10120040"/>
    <s v="Robert A. Rusbuldt"/>
    <x v="0"/>
    <x v="0"/>
    <s v="CEO"/>
    <n v="396500"/>
    <n v="772515"/>
    <n v="1169015"/>
    <n v="181905"/>
    <n v="1350920"/>
    <n v="24814"/>
    <n v="14703"/>
    <n v="1390437"/>
    <x v="0"/>
    <s v="$130,000 SERP payout"/>
    <x v="4"/>
  </r>
  <r>
    <s v="CompTIA"/>
    <s v="Todd Thibodeaux"/>
    <x v="0"/>
    <d v="2008-07-01T00:00:00"/>
    <n v="60515"/>
    <x v="0"/>
    <x v="1"/>
    <x v="8"/>
    <x v="0"/>
    <x v="0"/>
    <n v="6.4172954709464158E-2"/>
    <n v="0.54761385622775149"/>
    <n v="0.51720361679592897"/>
    <x v="0"/>
    <x v="1"/>
    <n v="44402883"/>
    <s v="Todd Thibodeaux"/>
    <x v="0"/>
    <x v="0"/>
    <s v="President &amp; CEO"/>
    <n v="640000"/>
    <n v="708600"/>
    <n v="1348600"/>
    <n v="810"/>
    <n v="1349410"/>
    <n v="15000"/>
    <n v="17305"/>
    <n v="1381715"/>
    <x v="0"/>
    <s v="$435,000 SERP payout"/>
    <x v="1"/>
  </r>
  <r>
    <s v="American Bureau of Shipping"/>
    <s v="Christopher Wiernicki"/>
    <x v="0"/>
    <d v="2011-02-14T00:00:00"/>
    <n v="77060"/>
    <x v="0"/>
    <x v="6"/>
    <x v="6"/>
    <x v="0"/>
    <x v="0"/>
    <m/>
    <m/>
    <m/>
    <x v="0"/>
    <x v="1"/>
    <n v="765380672"/>
    <s v="Christopher Wiernicki"/>
    <x v="0"/>
    <x v="0"/>
    <s v="CEO"/>
    <n v="624999"/>
    <n v="718457"/>
    <n v="1343456"/>
    <n v="-6017"/>
    <n v="1337439"/>
    <n v="808868"/>
    <m/>
    <n v="2146307"/>
    <x v="0"/>
    <s v="$758,458 toward SERP"/>
    <x v="0"/>
  </r>
  <r>
    <s v="Federation of American Hospitals"/>
    <s v="Charles N. Kahn III"/>
    <x v="0"/>
    <d v="2001-06-14T00:00:00"/>
    <n v="20001"/>
    <x v="0"/>
    <x v="2"/>
    <x v="2"/>
    <x v="0"/>
    <x v="0"/>
    <n v="1.9999572772811263E-2"/>
    <n v="1.9998971490508045E-2"/>
    <n v="-0.26173009301819072"/>
    <x v="0"/>
    <x v="1"/>
    <n v="11629115"/>
    <s v="Charles N. Kahn, III"/>
    <x v="0"/>
    <x v="0"/>
    <s v="President"/>
    <n v="954995"/>
    <n v="334248"/>
    <n v="1289243"/>
    <n v="46288"/>
    <n v="1335531"/>
    <n v="386400"/>
    <n v="26415"/>
    <n v="1748346"/>
    <x v="0"/>
    <m/>
    <x v="4"/>
  </r>
  <r>
    <s v="Aerospace Industries Association"/>
    <s v="Marion Blakey"/>
    <x v="1"/>
    <d v="2007-11-12T00:00:00"/>
    <n v="22209"/>
    <x v="0"/>
    <x v="6"/>
    <x v="6"/>
    <x v="0"/>
    <x v="0"/>
    <n v="2.7443980628782332E-2"/>
    <n v="0.83244465620355423"/>
    <n v="0.79797077578424502"/>
    <x v="0"/>
    <x v="1"/>
    <n v="18511964"/>
    <s v="Marion Blakey"/>
    <x v="1"/>
    <x v="0"/>
    <s v="President &amp; Chief Executive Officer"/>
    <n v="722401"/>
    <n v="566000"/>
    <n v="1288401"/>
    <n v="28075"/>
    <n v="1316476"/>
    <n v="12500"/>
    <n v="3913"/>
    <n v="1332889"/>
    <x v="0"/>
    <m/>
    <x v="4"/>
  </r>
  <r>
    <s v="International Council of Shopping Centers"/>
    <s v="Michael P. Kercheval"/>
    <x v="0"/>
    <d v="2001-05-22T00:00:00"/>
    <n v="10020"/>
    <x v="0"/>
    <x v="10"/>
    <x v="12"/>
    <x v="0"/>
    <x v="0"/>
    <n v="8.6001193080135221E-2"/>
    <n v="8.0819222418950318E-3"/>
    <n v="7.4012803213742194E-3"/>
    <x v="0"/>
    <x v="1"/>
    <n v="60838541"/>
    <s v="Michael P. Kercheval"/>
    <x v="0"/>
    <x v="0"/>
    <s v="President &amp; CEO"/>
    <n v="633534"/>
    <n v="635000"/>
    <n v="1268534"/>
    <n v="39500"/>
    <n v="1308034"/>
    <n v="1122728"/>
    <n v="12302"/>
    <n v="2443064"/>
    <x v="0"/>
    <m/>
    <x v="2"/>
  </r>
  <r>
    <s v="CFA Institute"/>
    <s v="John Rogers"/>
    <x v="0"/>
    <d v="2009-01-01T00:00:00"/>
    <n v="22903"/>
    <x v="1"/>
    <x v="4"/>
    <x v="4"/>
    <x v="0"/>
    <x v="0"/>
    <n v="-2.8301028607623084E-4"/>
    <n v="0.15280557936416242"/>
    <n v="0.15304848647200642"/>
    <x v="0"/>
    <x v="2"/>
    <n v="231242116"/>
    <s v="John Rogers"/>
    <x v="0"/>
    <x v="0"/>
    <s v="CEO &amp; President"/>
    <n v="593450"/>
    <n v="693707"/>
    <n v="1287157"/>
    <n v="4142"/>
    <n v="1291299"/>
    <n v="69400"/>
    <n v="16816"/>
    <n v="1377515"/>
    <x v="0"/>
    <m/>
    <x v="0"/>
  </r>
  <r>
    <s v="NACHA-The Electronic Payments Association"/>
    <s v="Janet O. Estep"/>
    <x v="1"/>
    <d v="2008-12-31T00:00:00"/>
    <n v="20171"/>
    <x v="0"/>
    <x v="4"/>
    <x v="4"/>
    <x v="0"/>
    <x v="0"/>
    <n v="8.6838654981713503E-2"/>
    <n v="1.0760560218170774"/>
    <n v="1.0724020611093927"/>
    <x v="0"/>
    <x v="1"/>
    <n v="16021848"/>
    <s v="Janet O. Estep"/>
    <x v="1"/>
    <x v="0"/>
    <s v="Chief Executive Officer"/>
    <n v="441000"/>
    <n v="816600"/>
    <n v="1257600"/>
    <n v="2064"/>
    <n v="1259664"/>
    <n v="135385"/>
    <n v="13490"/>
    <n v="1408539"/>
    <x v="0"/>
    <m/>
    <x v="4"/>
  </r>
  <r>
    <s v="Wine Institute"/>
    <s v="Bobby Koch"/>
    <x v="0"/>
    <d v="2003-06-01T00:00:00"/>
    <n v="20005"/>
    <x v="0"/>
    <x v="12"/>
    <x v="15"/>
    <x v="0"/>
    <x v="0"/>
    <n v="4.8690981239817395E-3"/>
    <n v="4.8997905734674239E-3"/>
    <n v="-3.2295092928990598E-3"/>
    <x v="0"/>
    <x v="5"/>
    <n v="21338241"/>
    <s v="Bobby Koch"/>
    <x v="0"/>
    <x v="0"/>
    <s v="President &amp; CEO"/>
    <n v="1245897"/>
    <n v="232"/>
    <n v="1246129"/>
    <n v="6042"/>
    <n v="1252171"/>
    <n v="11250"/>
    <n v="35366"/>
    <n v="1298787"/>
    <x v="0"/>
    <m/>
    <x v="3"/>
  </r>
  <r>
    <s v="American Coalition for Clean Coal Electricity"/>
    <s v="Mike Duncan"/>
    <x v="2"/>
    <d v="2012-09-10T00:00:00"/>
    <n v="20005"/>
    <x v="0"/>
    <x v="3"/>
    <x v="3"/>
    <x v="0"/>
    <x v="0"/>
    <m/>
    <m/>
    <m/>
    <x v="1"/>
    <x v="1"/>
    <n v="43052275"/>
    <s v="Stephen Miller"/>
    <x v="0"/>
    <x v="1"/>
    <m/>
    <n v="802512"/>
    <n v="250000"/>
    <n v="1052512"/>
    <n v="182623"/>
    <n v="1235135"/>
    <n v="22500"/>
    <n v="29785"/>
    <n v="1287420"/>
    <x v="1"/>
    <s v="8.5 months’ salary"/>
    <x v="1"/>
  </r>
  <r>
    <s v="Packaging Machinery Manufacturers Institute"/>
    <s v="Charles D. Yuska "/>
    <x v="0"/>
    <d v="1990-06-01T00:00:00"/>
    <n v="20190"/>
    <x v="0"/>
    <x v="6"/>
    <x v="13"/>
    <x v="0"/>
    <x v="0"/>
    <n v="2.9349381465781213E-2"/>
    <n v="2.9433507296989351E-2"/>
    <n v="0.23049628951834281"/>
    <x v="0"/>
    <x v="1"/>
    <n v="45029147"/>
    <s v="Charles D. Yuska "/>
    <x v="0"/>
    <x v="0"/>
    <s v="CEO &amp; President"/>
    <n v="689135"/>
    <n v="103221"/>
    <n v="792356"/>
    <n v="428695"/>
    <n v="1221051"/>
    <n v="173331"/>
    <n v="25602"/>
    <n v="1419984"/>
    <x v="0"/>
    <s v="$128,336 toward SERP"/>
    <x v="1"/>
  </r>
  <r>
    <s v="United Way Worldwide"/>
    <s v="Brian Gallagher"/>
    <x v="0"/>
    <d v="2001-11-15T00:00:00"/>
    <n v="22314"/>
    <x v="3"/>
    <x v="9"/>
    <x v="11"/>
    <x v="0"/>
    <x v="1"/>
    <n v="4.5209000246244766E-4"/>
    <n v="7.8758450171890079E-2"/>
    <n v="0.59852579401986394"/>
    <x v="0"/>
    <x v="1"/>
    <n v="96098760"/>
    <s v="Brian Gallagher"/>
    <x v="0"/>
    <x v="0"/>
    <s v="President &amp; CEO"/>
    <n v="520043"/>
    <n v="180657"/>
    <n v="700700"/>
    <n v="519605"/>
    <n v="1220305"/>
    <n v="265712"/>
    <n v="20131"/>
    <n v="1506148"/>
    <x v="0"/>
    <s v="$405,000 SERP payout; $65,801 toward SERP"/>
    <x v="2"/>
  </r>
  <r>
    <s v="National Association of Insurance Commissioners"/>
    <s v="Ben Nelson"/>
    <x v="0"/>
    <d v="2013-01-22T00:00:00"/>
    <n v="64108"/>
    <x v="1"/>
    <x v="5"/>
    <x v="5"/>
    <x v="0"/>
    <x v="0"/>
    <m/>
    <m/>
    <m/>
    <x v="0"/>
    <x v="1"/>
    <n v="81313382"/>
    <s v="Therese M. Vaughan"/>
    <x v="1"/>
    <x v="1"/>
    <s v="Executive Vice President &amp; CEO"/>
    <n v="508846"/>
    <n v="213459"/>
    <n v="722305"/>
    <n v="497665"/>
    <n v="1219970"/>
    <n v="13750"/>
    <n v="18523"/>
    <n v="1252243"/>
    <x v="1"/>
    <s v="11 months’ salary; $430,353 severance"/>
    <x v="2"/>
  </r>
  <r>
    <s v="American Council of Life Insurers"/>
    <s v="Dirk Kempthorne"/>
    <x v="0"/>
    <d v="2010-11-03T00:00:00"/>
    <n v="20001"/>
    <x v="0"/>
    <x v="5"/>
    <x v="5"/>
    <x v="0"/>
    <x v="0"/>
    <n v="2.7606735343041412E-2"/>
    <n v="0.33626880313196594"/>
    <n v="0.3418068186194414"/>
    <x v="0"/>
    <x v="1"/>
    <n v="54127809"/>
    <s v="Dirk Kempthorne"/>
    <x v="0"/>
    <x v="0"/>
    <s v="President and CEO"/>
    <n v="915538"/>
    <n v="275000"/>
    <n v="1190538"/>
    <n v="28943"/>
    <n v="1219481"/>
    <n v="50369"/>
    <n v="52026"/>
    <n v="1321876"/>
    <x v="0"/>
    <s v="$9,246 SERP payment."/>
    <x v="2"/>
  </r>
  <r>
    <s v="America’s Health Insurance Plans (AHIP)"/>
    <s v="Karen Ignagni"/>
    <x v="1"/>
    <d v="1993-01-01T00:00:00"/>
    <n v="20004"/>
    <x v="0"/>
    <x v="5"/>
    <x v="5"/>
    <x v="0"/>
    <x v="1"/>
    <n v="0.64157640530551097"/>
    <n v="-0.28657028717834815"/>
    <n v="-0.27996407281480012"/>
    <x v="0"/>
    <x v="1"/>
    <n v="70904137"/>
    <s v="Karen Ignagni"/>
    <x v="1"/>
    <x v="0"/>
    <s v="President"/>
    <n v="1175633"/>
    <m/>
    <n v="1175633"/>
    <n v="38884"/>
    <n v="1214517"/>
    <n v="18451"/>
    <n v="19440"/>
    <n v="1252408"/>
    <x v="0"/>
    <m/>
    <x v="2"/>
  </r>
  <r>
    <s v="Catholic Health Association of the United States"/>
    <s v="Carol Keehan"/>
    <x v="1"/>
    <d v="2005-10-01T00:00:00"/>
    <n v="20006"/>
    <x v="0"/>
    <x v="2"/>
    <x v="2"/>
    <x v="0"/>
    <x v="1"/>
    <n v="0.13322166616396919"/>
    <n v="0.27128557159986422"/>
    <n v="0.27578743676843309"/>
    <x v="0"/>
    <x v="7"/>
    <n v="18922810"/>
    <s v="Carol Keehan"/>
    <x v="1"/>
    <x v="0"/>
    <s v="President &amp; Chief Executive Officer"/>
    <n v="773970"/>
    <n v="267190"/>
    <n v="1041160"/>
    <n v="171948"/>
    <n v="1213108"/>
    <m/>
    <n v="13228"/>
    <n v="1226336"/>
    <x v="0"/>
    <s v="Part of take-home pay represents payment made to nonprofit Daughters of Charity, except for certain fringe benefits.  "/>
    <x v="4"/>
  </r>
  <r>
    <s v="National Kidney Foundation"/>
    <s v="Bruce Skyer"/>
    <x v="0"/>
    <d v="2011-10-24T00:00:00"/>
    <n v="10016"/>
    <x v="3"/>
    <x v="9"/>
    <x v="11"/>
    <x v="0"/>
    <x v="0"/>
    <m/>
    <m/>
    <m/>
    <x v="2"/>
    <x v="7"/>
    <n v="46556654"/>
    <s v="John R. Davis"/>
    <x v="0"/>
    <x v="1"/>
    <s v="CEO "/>
    <n v="214483"/>
    <m/>
    <n v="1191360"/>
    <n v="976877"/>
    <n v="1191360"/>
    <n v="88892"/>
    <n v="18982"/>
    <n v="1299234"/>
    <x v="1"/>
    <s v="Six months’ salary; $976,877 SERP payout"/>
    <x v="1"/>
  </r>
  <r>
    <s v="Heritage Foundation"/>
    <s v="Edwin J. Feulner"/>
    <x v="0"/>
    <d v="1977-01-01T00:00:00"/>
    <n v="20002"/>
    <x v="4"/>
    <x v="14"/>
    <x v="17"/>
    <x v="0"/>
    <x v="0"/>
    <n v="6.0443320173242387E-2"/>
    <n v="6.3394339207273512E-2"/>
    <n v="5.9126170080197632E-2"/>
    <x v="0"/>
    <x v="1"/>
    <n v="86084630"/>
    <s v="Edwin J. Feulner"/>
    <x v="0"/>
    <x v="0"/>
    <s v="President"/>
    <n v="531561"/>
    <n v="613250"/>
    <n v="1144811"/>
    <n v="17885"/>
    <n v="1162696"/>
    <n v="50000"/>
    <n v="26020"/>
    <n v="1238716"/>
    <x v="0"/>
    <m/>
    <x v="2"/>
  </r>
  <r>
    <s v="American Health Care Association"/>
    <s v="Mark Parkinson"/>
    <x v="0"/>
    <d v="2011-01-01T00:00:00"/>
    <n v="20005"/>
    <x v="0"/>
    <x v="2"/>
    <x v="2"/>
    <x v="0"/>
    <x v="0"/>
    <n v="0.11880115337695464"/>
    <n v="9.4304417443722338E-2"/>
    <n v="9.4173532976652499E-2"/>
    <x v="0"/>
    <x v="1"/>
    <n v="29228988"/>
    <s v="Mark V. Parkinson"/>
    <x v="0"/>
    <x v="0"/>
    <s v="President &amp; CEO"/>
    <n v="1008823"/>
    <n v="153000"/>
    <n v="1161823"/>
    <m/>
    <n v="1161823"/>
    <n v="20000"/>
    <n v="8244"/>
    <n v="1190067"/>
    <x v="0"/>
    <m/>
    <x v="3"/>
  </r>
  <r>
    <s v="Electric Power Research Institute"/>
    <s v="Michael Howard"/>
    <x v="0"/>
    <d v="2010-09-01T00:00:00"/>
    <n v="94304"/>
    <x v="0"/>
    <x v="3"/>
    <x v="3"/>
    <x v="0"/>
    <x v="0"/>
    <n v="8.0026632309834062E-2"/>
    <n v="0.24842336389225084"/>
    <n v="0.25505029745808544"/>
    <x v="2"/>
    <x v="1"/>
    <n v="391213493"/>
    <s v="Michael Howard"/>
    <x v="0"/>
    <x v="0"/>
    <s v="CEO &amp; President"/>
    <n v="499616"/>
    <n v="577269"/>
    <n v="1076885"/>
    <n v="83409"/>
    <n v="1160294"/>
    <n v="42000"/>
    <n v="26185"/>
    <n v="1228479"/>
    <x v="0"/>
    <m/>
    <x v="0"/>
  </r>
  <r>
    <s v="Credit Union National Association (CUNA)"/>
    <s v="William Cheney"/>
    <x v="0"/>
    <d v="2010-07-05T00:00:00"/>
    <n v="53705"/>
    <x v="0"/>
    <x v="4"/>
    <x v="4"/>
    <x v="0"/>
    <x v="0"/>
    <n v="5.2692053265840262E-2"/>
    <n v="4.8070281941000284E-2"/>
    <n v="0.25919858429407439"/>
    <x v="0"/>
    <x v="1"/>
    <n v="53759423"/>
    <s v="William Cheney"/>
    <x v="0"/>
    <x v="0"/>
    <s v="President &amp; CEO"/>
    <n v="732021"/>
    <n v="183002"/>
    <n v="915023"/>
    <n v="234857"/>
    <n v="1149880"/>
    <n v="169640"/>
    <n v="18117"/>
    <n v="1337637"/>
    <x v="0"/>
    <s v="$142,140 toward SERP"/>
    <x v="2"/>
  </r>
  <r>
    <s v="American Insurance Association"/>
    <s v="Leigh Ann Pusey"/>
    <x v="1"/>
    <d v="2009-02-01T00:00:00"/>
    <n v="20037"/>
    <x v="0"/>
    <x v="5"/>
    <x v="5"/>
    <x v="0"/>
    <x v="0"/>
    <n v="1.6177927333728241E-4"/>
    <n v="0.34483295115634471"/>
    <n v="0.34483295115634471"/>
    <x v="0"/>
    <x v="1"/>
    <n v="17994852"/>
    <s v="Leigh Ann Pusey"/>
    <x v="1"/>
    <x v="0"/>
    <s v="President/CEO"/>
    <n v="803694"/>
    <n v="320000"/>
    <n v="1123694"/>
    <m/>
    <n v="1123694"/>
    <n v="31145"/>
    <n v="20380"/>
    <n v="1175219"/>
    <x v="0"/>
    <m/>
    <x v="4"/>
  </r>
  <r>
    <s v="Food Marketing Institute"/>
    <s v="Leslie Sarasin"/>
    <x v="1"/>
    <d v="2008-11-01T00:00:00"/>
    <n v="22202"/>
    <x v="0"/>
    <x v="12"/>
    <x v="15"/>
    <x v="0"/>
    <x v="0"/>
    <n v="7.3964497041420121E-2"/>
    <n v="9.1729323308270674E-2"/>
    <n v="8.9831264401992114E-2"/>
    <x v="0"/>
    <x v="1"/>
    <n v="28104553"/>
    <s v="Leslie Sarasin"/>
    <x v="1"/>
    <x v="0"/>
    <s v="President &amp; CEO"/>
    <n v="726000"/>
    <n v="363000"/>
    <n v="1089000"/>
    <n v="25274"/>
    <n v="1114274"/>
    <n v="20000"/>
    <n v="20796"/>
    <n v="1155070"/>
    <x v="0"/>
    <m/>
    <x v="3"/>
  </r>
  <r>
    <s v="National Defense Industrial Association"/>
    <s v="Lawrence P. Farrell Jr."/>
    <x v="0"/>
    <d v="1998-01-01T00:00:00"/>
    <n v="22201"/>
    <x v="0"/>
    <x v="6"/>
    <x v="6"/>
    <x v="0"/>
    <x v="0"/>
    <n v="1.237933934896176E-2"/>
    <n v="9.503910758644922E-3"/>
    <n v="6.0658270188311221E-2"/>
    <x v="0"/>
    <x v="6"/>
    <n v="34877991"/>
    <s v="Lawrence P. Farrell, Jr."/>
    <x v="0"/>
    <x v="0"/>
    <s v="CEO &amp; President"/>
    <n v="353861"/>
    <n v="554000"/>
    <n v="907861"/>
    <n v="205792"/>
    <n v="1113653"/>
    <n v="29968"/>
    <n v="5431"/>
    <n v="1149052"/>
    <x v="0"/>
    <m/>
    <x v="1"/>
  </r>
  <r>
    <s v="National Electrical Manufacturers Association"/>
    <s v="Evan R. Gaddis"/>
    <x v="0"/>
    <d v="2005-09-01T00:00:00"/>
    <n v="22209"/>
    <x v="0"/>
    <x v="6"/>
    <x v="13"/>
    <x v="0"/>
    <x v="1"/>
    <m/>
    <n v="0.18432735015471355"/>
    <n v="0.16676995928520108"/>
    <x v="0"/>
    <x v="1"/>
    <n v="24734714"/>
    <s v="Evan R. Gaddis"/>
    <x v="0"/>
    <x v="0"/>
    <s v="President"/>
    <n v="474775"/>
    <n v="553670"/>
    <n v="1028445"/>
    <n v="82306"/>
    <n v="1110751"/>
    <n v="21250"/>
    <n v="17377"/>
    <n v="1149378"/>
    <x v="0"/>
    <m/>
    <x v="3"/>
  </r>
  <r>
    <s v="Air Line Pilots Association, International"/>
    <s v="Lee Moak"/>
    <x v="0"/>
    <d v="2011-01-01T00:00:00"/>
    <n v="20172"/>
    <x v="2"/>
    <x v="8"/>
    <x v="10"/>
    <x v="0"/>
    <x v="1"/>
    <n v="-6.2619164645706285E-2"/>
    <n v="-6.2619164645706285E-2"/>
    <n v="0.92686839033707069"/>
    <x v="0"/>
    <x v="1"/>
    <n v="119626676"/>
    <s v="Lee Moak"/>
    <x v="0"/>
    <x v="0"/>
    <s v="President"/>
    <n v="347099"/>
    <m/>
    <n v="347099"/>
    <n v="742468"/>
    <n v="1089567"/>
    <n v="158411"/>
    <n v="30870"/>
    <n v="1278848"/>
    <x v="0"/>
    <s v="$560,004 SERP payout"/>
    <x v="0"/>
  </r>
  <r>
    <s v="Council of Insurance Agents and Brokers"/>
    <s v="Ken A. Crerar"/>
    <x v="0"/>
    <d v="1991-01-01T00:00:00"/>
    <n v="20004"/>
    <x v="0"/>
    <x v="5"/>
    <x v="5"/>
    <x v="0"/>
    <x v="0"/>
    <n v="-6.4644555480712195E-3"/>
    <n v="0.13079675968691012"/>
    <n v="0.12366419145660403"/>
    <x v="0"/>
    <x v="1"/>
    <n v="10388267"/>
    <s v="Ken A. Crerar"/>
    <x v="0"/>
    <x v="0"/>
    <s v="President"/>
    <n v="691768"/>
    <n v="350000"/>
    <n v="1041768"/>
    <n v="47148"/>
    <n v="1088916"/>
    <n v="33000"/>
    <n v="44928"/>
    <n v="1166844"/>
    <x v="0"/>
    <m/>
    <x v="4"/>
  </r>
  <r>
    <s v="National Multifamily Housing Council"/>
    <s v="Douglas M. Bibby"/>
    <x v="0"/>
    <d v="2001-06-28T00:00:00"/>
    <n v="20036"/>
    <x v="0"/>
    <x v="11"/>
    <x v="19"/>
    <x v="0"/>
    <x v="0"/>
    <n v="1.5240111748272313E-2"/>
    <n v="1.2267487276600781E-2"/>
    <n v="-1.6199726691727593E-2"/>
    <x v="0"/>
    <x v="7"/>
    <n v="11916594"/>
    <s v="Douglas M. Bibby"/>
    <x v="0"/>
    <x v="0"/>
    <s v="President"/>
    <n v="863081"/>
    <n v="206000"/>
    <n v="1069081"/>
    <m/>
    <n v="1069081"/>
    <m/>
    <m/>
    <n v="1069081"/>
    <x v="0"/>
    <s v="$165,000 toward SERP"/>
    <x v="4"/>
  </r>
  <r>
    <s v="Joint Commission"/>
    <s v="Mark R. Chassin"/>
    <x v="0"/>
    <d v="2008-01-01T00:00:00"/>
    <n v="60181"/>
    <x v="1"/>
    <x v="2"/>
    <x v="2"/>
    <x v="0"/>
    <x v="0"/>
    <n v="7.7549248029554069E-2"/>
    <n v="0.14780912208074598"/>
    <n v="0.12198370649617497"/>
    <x v="2"/>
    <x v="1"/>
    <n v="150115581"/>
    <s v="Mark R. Chassin"/>
    <x v="0"/>
    <x v="0"/>
    <s v="President"/>
    <n v="821377"/>
    <n v="57000"/>
    <n v="878377"/>
    <n v="178774"/>
    <n v="1057151"/>
    <n v="21593"/>
    <n v="28054"/>
    <n v="1106798"/>
    <x v="0"/>
    <m/>
    <x v="0"/>
  </r>
  <r>
    <s v="American Federation of State, County, and Municipal Employees"/>
    <s v="Lee Saunders"/>
    <x v="0"/>
    <d v="2012-06-21T00:00:00"/>
    <n v="20036"/>
    <x v="2"/>
    <x v="8"/>
    <x v="10"/>
    <x v="0"/>
    <x v="0"/>
    <m/>
    <m/>
    <m/>
    <x v="2"/>
    <x v="1"/>
    <n v="160249211"/>
    <s v="Gerald W. McEntee"/>
    <x v="0"/>
    <x v="1"/>
    <s v="President"/>
    <n v="185759"/>
    <m/>
    <n v="185759"/>
    <n v="864817"/>
    <n v="1050576"/>
    <n v="258402"/>
    <n v="25072"/>
    <n v="1334050"/>
    <x v="1"/>
    <s v="Six months’ salary; $656,059 severance"/>
    <x v="0"/>
  </r>
  <r>
    <s v="National Association of Community Health Centers"/>
    <s v="Thomas J. Van Coverden"/>
    <x v="0"/>
    <m/>
    <n v="20814"/>
    <x v="0"/>
    <x v="2"/>
    <x v="2"/>
    <x v="0"/>
    <x v="0"/>
    <n v="4.999530434549284E-2"/>
    <n v="0.31439733051192315"/>
    <n v="-0.36033701611603941"/>
    <x v="0"/>
    <x v="7"/>
    <n v="32527085"/>
    <s v="Thomas J. Van Coverden"/>
    <x v="0"/>
    <x v="0"/>
    <s v="CEO &amp; President"/>
    <n v="626108"/>
    <n v="310592"/>
    <n v="936700"/>
    <n v="111462"/>
    <n v="1048162"/>
    <n v="-130922"/>
    <n v="19918"/>
    <n v="937158"/>
    <x v="0"/>
    <m/>
    <x v="1"/>
  </r>
  <r>
    <s v="Entertainment Software Association"/>
    <s v="Michael D. Gallagher"/>
    <x v="0"/>
    <d v="2007-05-07T00:00:00"/>
    <n v="20004"/>
    <x v="0"/>
    <x v="7"/>
    <x v="8"/>
    <x v="0"/>
    <x v="0"/>
    <n v="3.2100488485694349E-2"/>
    <n v="-0.23237676470675855"/>
    <n v="-0.22941746015629944"/>
    <x v="0"/>
    <x v="0"/>
    <n v="35111046"/>
    <s v="Michael D. Gallagher"/>
    <x v="0"/>
    <x v="0"/>
    <s v="President"/>
    <n v="739500"/>
    <n v="291200"/>
    <n v="1030700"/>
    <n v="16665"/>
    <n v="1047365"/>
    <n v="31500"/>
    <n v="34592"/>
    <n v="1113457"/>
    <x v="0"/>
    <m/>
    <x v="1"/>
  </r>
  <r>
    <s v="National Association of Federal Credit Unions"/>
    <s v="Dan Berger"/>
    <x v="0"/>
    <d v="2013-07-31T00:00:00"/>
    <n v="22201"/>
    <x v="0"/>
    <x v="4"/>
    <x v="4"/>
    <x v="0"/>
    <x v="1"/>
    <n v="0.42819579981295508"/>
    <n v="0.34199312610831106"/>
    <n v="0.8447831965114404"/>
    <x v="0"/>
    <x v="1"/>
    <n v="12510733"/>
    <s v="Fred Becker"/>
    <x v="0"/>
    <x v="1"/>
    <s v="President &amp; CEO"/>
    <n v="583358"/>
    <n v="126500"/>
    <n v="709858"/>
    <n v="331262"/>
    <n v="1041120"/>
    <n v="20000"/>
    <n v="20983"/>
    <n v="1082103"/>
    <x v="0"/>
    <s v="$319,646 SERP payout"/>
    <x v="4"/>
  </r>
  <r>
    <s v="American Forest and Paper Association"/>
    <s v="Donna Harman"/>
    <x v="1"/>
    <d v="2007-06-25T00:00:00"/>
    <n v="20036"/>
    <x v="0"/>
    <x v="6"/>
    <x v="13"/>
    <x v="0"/>
    <x v="0"/>
    <n v="6.9819826611383334E-2"/>
    <n v="9.0932745699907475E-2"/>
    <n v="9.1059738243005367E-2"/>
    <x v="0"/>
    <x v="1"/>
    <n v="22721027"/>
    <s v="Donna Harman"/>
    <x v="1"/>
    <x v="0"/>
    <s v="President/CEO"/>
    <n v="709558"/>
    <n v="300865"/>
    <n v="1010423"/>
    <n v="15375"/>
    <n v="1025798"/>
    <n v="22500"/>
    <n v="39824"/>
    <n v="1088122"/>
    <x v="0"/>
    <m/>
    <x v="3"/>
  </r>
  <r>
    <s v="Wildlife Conservation Society"/>
    <s v="Cristián Samper"/>
    <x v="0"/>
    <d v="2012-08-01T00:00:00"/>
    <n v="10460"/>
    <x v="3"/>
    <x v="9"/>
    <x v="11"/>
    <x v="0"/>
    <x v="0"/>
    <n v="1.4975031729275149E-2"/>
    <n v="0.41209323785190038"/>
    <n v="0.28937463424170451"/>
    <x v="0"/>
    <x v="7"/>
    <n v="230042654"/>
    <s v="Steven E. Sanderson"/>
    <x v="0"/>
    <x v="1"/>
    <s v="President &amp; Chief Executive Officer"/>
    <n v="513417"/>
    <n v="215000"/>
    <n v="728417"/>
    <n v="287284"/>
    <n v="1015701"/>
    <n v="126188"/>
    <n v="21777"/>
    <n v="1163666"/>
    <x v="0"/>
    <s v="$66,847 toward SERP"/>
    <x v="0"/>
  </r>
  <r>
    <s v="Alliance of Automobile Manufacturers"/>
    <s v="Mitch Bainwol"/>
    <x v="0"/>
    <d v="2011-09-01T00:00:00"/>
    <n v="20001"/>
    <x v="0"/>
    <x v="6"/>
    <x v="13"/>
    <x v="0"/>
    <x v="0"/>
    <m/>
    <m/>
    <m/>
    <x v="0"/>
    <x v="1"/>
    <n v="27237327"/>
    <s v="Mitch Bainwol"/>
    <x v="0"/>
    <x v="0"/>
    <s v="President"/>
    <n v="871700"/>
    <n v="116172"/>
    <n v="987872"/>
    <n v="26181"/>
    <n v="1014053"/>
    <n v="28000"/>
    <n v="23124"/>
    <n v="1065177"/>
    <x v="0"/>
    <m/>
    <x v="3"/>
  </r>
  <r>
    <s v="American Medical Association"/>
    <s v="James Madara"/>
    <x v="0"/>
    <d v="2011-07-01T00:00:00"/>
    <n v="60611"/>
    <x v="1"/>
    <x v="2"/>
    <x v="2"/>
    <x v="0"/>
    <x v="0"/>
    <m/>
    <m/>
    <m/>
    <x v="0"/>
    <x v="1"/>
    <n v="239071813"/>
    <s v="James Madara"/>
    <x v="0"/>
    <x v="0"/>
    <s v="Executive Vice President &amp; CEO"/>
    <n v="816980"/>
    <n v="180000"/>
    <n v="996980"/>
    <n v="12024"/>
    <n v="1009004"/>
    <n v="65000"/>
    <n v="48926"/>
    <n v="1122930"/>
    <x v="0"/>
    <m/>
    <x v="0"/>
  </r>
  <r>
    <s v="American Association for the Advancement of Science"/>
    <s v="Alan I. Leshner"/>
    <x v="0"/>
    <d v="2001-11-15T00:00:00"/>
    <n v="20005"/>
    <x v="1"/>
    <x v="13"/>
    <x v="16"/>
    <x v="0"/>
    <x v="0"/>
    <n v="2.6720604264857149E-2"/>
    <n v="0.34496043994261616"/>
    <n v="0.3380618552317578"/>
    <x v="0"/>
    <x v="1"/>
    <n v="97560704"/>
    <s v="Alan I. Leshner"/>
    <x v="0"/>
    <x v="0"/>
    <s v="CEO"/>
    <n v="535020"/>
    <n v="455000"/>
    <n v="990020"/>
    <n v="17000"/>
    <n v="1007020"/>
    <n v="30000"/>
    <n v="3499"/>
    <n v="1040519"/>
    <x v="0"/>
    <m/>
    <x v="2"/>
  </r>
  <r>
    <s v="Cystic Fibrosis Foundation"/>
    <s v="Robert J. Beall"/>
    <x v="0"/>
    <d v="1994-01-01T00:00:00"/>
    <n v="20814"/>
    <x v="3"/>
    <x v="9"/>
    <x v="11"/>
    <x v="0"/>
    <x v="0"/>
    <n v="8.9684313604509291E-2"/>
    <n v="-3.4148801422633254E-2"/>
    <n v="0.40457281467438122"/>
    <x v="0"/>
    <x v="1"/>
    <n v="260818976"/>
    <s v="Robert J. Beall"/>
    <x v="0"/>
    <x v="0"/>
    <s v="President &amp; CEO"/>
    <n v="547489"/>
    <n v="107531"/>
    <n v="655020"/>
    <n v="344408"/>
    <n v="999428"/>
    <n v="89997"/>
    <n v="22675"/>
    <n v="1112100"/>
    <x v="0"/>
    <m/>
    <x v="0"/>
  </r>
  <r>
    <s v="Association of American Medical Colleges"/>
    <s v="Darrell G. Kirch "/>
    <x v="0"/>
    <d v="2006-07-01T00:00:00"/>
    <n v="20037"/>
    <x v="0"/>
    <x v="2"/>
    <x v="2"/>
    <x v="0"/>
    <x v="0"/>
    <n v="-5.1447956033009092E-2"/>
    <n v="0.1214411617498785"/>
    <n v="0.20518855949108158"/>
    <x v="0"/>
    <x v="7"/>
    <n v="122569341"/>
    <s v="Darrell G. Kirch "/>
    <x v="0"/>
    <x v="0"/>
    <s v="President/CEO"/>
    <n v="784610"/>
    <n v="143008"/>
    <n v="927618"/>
    <n v="69273"/>
    <n v="996891"/>
    <n v="223115"/>
    <n v="17251"/>
    <n v="1237257"/>
    <x v="0"/>
    <s v="$125,000 toward SERP"/>
    <x v="0"/>
  </r>
  <r>
    <s v="American Beverage Association"/>
    <s v="Susan Neely"/>
    <x v="1"/>
    <d v="2005-04-28T00:00:00"/>
    <n v="20036"/>
    <x v="0"/>
    <x v="12"/>
    <x v="15"/>
    <x v="0"/>
    <x v="1"/>
    <m/>
    <n v="0.14392905631447692"/>
    <n v="0.14392905631447692"/>
    <x v="0"/>
    <x v="1"/>
    <n v="73719511"/>
    <s v="Susan K. Neely"/>
    <x v="1"/>
    <x v="0"/>
    <s v="President &amp; CEO"/>
    <n v="996750"/>
    <m/>
    <n v="996750"/>
    <m/>
    <n v="996750"/>
    <n v="33000"/>
    <n v="17085"/>
    <n v="1046835"/>
    <x v="0"/>
    <m/>
    <x v="2"/>
  </r>
  <r>
    <s v="Pharmaceutical Care Management Association"/>
    <s v="Mark Merritt"/>
    <x v="0"/>
    <d v="2005-03-01T00:00:00"/>
    <n v="20004"/>
    <x v="0"/>
    <x v="2"/>
    <x v="2"/>
    <x v="0"/>
    <x v="0"/>
    <n v="-7.5333433777911704E-3"/>
    <n v="-5.7070764717944162E-3"/>
    <n v="-5.7070764717944162E-3"/>
    <x v="0"/>
    <x v="1"/>
    <n v="12322031"/>
    <s v="Mark Merritt"/>
    <x v="0"/>
    <x v="0"/>
    <s v="President &amp; CEO"/>
    <n v="744349"/>
    <n v="240000"/>
    <n v="984349"/>
    <m/>
    <n v="984349"/>
    <n v="37500"/>
    <n v="18060"/>
    <n v="1039909"/>
    <x v="0"/>
    <m/>
    <x v="4"/>
  </r>
  <r>
    <s v="Institute of Electrical and Electronics Engineers (IEEE)"/>
    <s v="E. James Prendergast"/>
    <x v="0"/>
    <d v="2009-04-06T00:00:00"/>
    <n v="8854"/>
    <x v="1"/>
    <x v="6"/>
    <x v="8"/>
    <x v="0"/>
    <x v="1"/>
    <n v="0.43690502882463145"/>
    <n v="0.34723875598505966"/>
    <n v="0.32924034951158276"/>
    <x v="0"/>
    <x v="1"/>
    <n v="406832670"/>
    <s v="E. James Prendergast"/>
    <x v="0"/>
    <x v="0"/>
    <s v="Executive Director"/>
    <n v="756223"/>
    <n v="165000"/>
    <n v="921223"/>
    <n v="48729"/>
    <n v="969952"/>
    <n v="26875"/>
    <n v="10892"/>
    <n v="1007719"/>
    <x v="0"/>
    <m/>
    <x v="0"/>
  </r>
  <r>
    <s v="National Milk Producers Federation"/>
    <s v="Jim Mulhern"/>
    <x v="0"/>
    <d v="2014-01-01T00:00:00"/>
    <n v="22201"/>
    <x v="0"/>
    <x v="12"/>
    <x v="20"/>
    <x v="0"/>
    <x v="0"/>
    <n v="4.0194000000000001E-2"/>
    <n v="5.6790711540580303E-2"/>
    <n v="0.14298519728078038"/>
    <x v="0"/>
    <x v="1"/>
    <n v="40533417"/>
    <s v="Jerry Kozak"/>
    <x v="0"/>
    <x v="1"/>
    <s v="CEO &amp; President"/>
    <n v="520097"/>
    <n v="132150"/>
    <n v="652247"/>
    <n v="313012"/>
    <n v="965259"/>
    <n v="56250"/>
    <n v="3072"/>
    <n v="1024581"/>
    <x v="0"/>
    <s v="$297,647 SERP payout"/>
    <x v="1"/>
  </r>
  <r>
    <s v="National Retail Federation"/>
    <s v="Matt Shay"/>
    <x v="0"/>
    <d v="2010-04-26T00:00:00"/>
    <n v="20004"/>
    <x v="0"/>
    <x v="1"/>
    <x v="12"/>
    <x v="0"/>
    <x v="0"/>
    <n v="6.5147210743801656E-2"/>
    <n v="0.13548183007279344"/>
    <n v="0.13208798354035042"/>
    <x v="0"/>
    <x v="9"/>
    <n v="38336339"/>
    <s v="Matt Shay"/>
    <x v="0"/>
    <x v="0"/>
    <s v="CEO"/>
    <n v="643383"/>
    <n v="315000"/>
    <n v="958383"/>
    <n v="6182"/>
    <n v="964565"/>
    <n v="17500"/>
    <n v="58800"/>
    <n v="1040865"/>
    <x v="0"/>
    <m/>
    <x v="1"/>
  </r>
  <r>
    <s v="National Mining Association"/>
    <s v="Harold Quinn"/>
    <x v="0"/>
    <d v="2008-09-10T00:00:00"/>
    <n v="20001"/>
    <x v="0"/>
    <x v="3"/>
    <x v="3"/>
    <x v="0"/>
    <x v="0"/>
    <n v="2.4934757788289022E-3"/>
    <n v="-0.23160847235626636"/>
    <n v="-0.22094536918480581"/>
    <x v="0"/>
    <x v="1"/>
    <n v="49492799"/>
    <s v="Harold Quinn"/>
    <x v="0"/>
    <x v="0"/>
    <s v="CEO"/>
    <n v="491703"/>
    <n v="400000"/>
    <n v="891703"/>
    <n v="57466"/>
    <n v="949169"/>
    <n v="66815"/>
    <n v="21663"/>
    <n v="1037647"/>
    <x v="0"/>
    <m/>
    <x v="1"/>
  </r>
  <r>
    <s v="Council on Foreign Relations"/>
    <s v="Richard N. Haass  "/>
    <x v="0"/>
    <d v="2003-07-01T00:00:00"/>
    <n v="10021"/>
    <x v="4"/>
    <x v="14"/>
    <x v="17"/>
    <x v="0"/>
    <x v="0"/>
    <n v="3.3775513579675148E-2"/>
    <n v="3.7859763027692138E-2"/>
    <n v="5.7393535468722293E-2"/>
    <x v="0"/>
    <x v="5"/>
    <n v="54201417"/>
    <s v="Richard N. Haass  "/>
    <x v="0"/>
    <x v="0"/>
    <s v="President &amp; CEO"/>
    <n v="375000"/>
    <n v="235000"/>
    <n v="610000"/>
    <n v="332089"/>
    <n v="942089"/>
    <n v="20000"/>
    <n v="16377"/>
    <n v="978466"/>
    <x v="0"/>
    <m/>
    <x v="2"/>
  </r>
  <r>
    <s v="Interactive Advertising Bureau"/>
    <s v="Randall Rothenberg"/>
    <x v="0"/>
    <d v="2007-02-02T00:00:00"/>
    <n v="10016"/>
    <x v="0"/>
    <x v="7"/>
    <x v="7"/>
    <x v="0"/>
    <x v="1"/>
    <n v="-0.1013311987749491"/>
    <n v="0.28670705286544218"/>
    <n v="0.28670705286544218"/>
    <x v="0"/>
    <x v="1"/>
    <n v="17819059"/>
    <s v="Randall Rothenberg"/>
    <x v="0"/>
    <x v="0"/>
    <s v="President &amp; CEO"/>
    <n v="516438"/>
    <n v="416000"/>
    <n v="932438"/>
    <m/>
    <n v="932438"/>
    <n v="12500"/>
    <n v="19896"/>
    <n v="964834"/>
    <x v="0"/>
    <m/>
    <x v="4"/>
  </r>
  <r>
    <s v="Futures Industry Association"/>
    <s v="Walter Lukken"/>
    <x v="0"/>
    <d v="2012-03-01T00:00:00"/>
    <n v="20006"/>
    <x v="0"/>
    <x v="4"/>
    <x v="4"/>
    <x v="0"/>
    <x v="0"/>
    <m/>
    <m/>
    <m/>
    <x v="2"/>
    <x v="1"/>
    <n v="16312338"/>
    <s v="Walter Lukken"/>
    <x v="0"/>
    <x v="0"/>
    <s v="Chief Executive Officer"/>
    <n v="411115"/>
    <n v="500000"/>
    <n v="911115"/>
    <n v="8170"/>
    <n v="919285"/>
    <n v="22500"/>
    <n v="18239"/>
    <n v="960024"/>
    <x v="1"/>
    <s v="10 months' salary"/>
    <x v="4"/>
  </r>
  <r>
    <s v="Global Business Travel Association"/>
    <s v="Michael W. McCormick "/>
    <x v="0"/>
    <d v="2009-08-24T00:00:00"/>
    <n v="22314"/>
    <x v="1"/>
    <x v="10"/>
    <x v="12"/>
    <x v="0"/>
    <x v="1"/>
    <n v="0.38895339547270308"/>
    <n v="0.58133040614709108"/>
    <n v="0.58133040614709108"/>
    <x v="0"/>
    <x v="1"/>
    <n v="15207487"/>
    <s v="Michael W. McCormick "/>
    <x v="0"/>
    <x v="0"/>
    <s v="Executive Director and COO"/>
    <n v="651940"/>
    <n v="248430"/>
    <n v="900370"/>
    <m/>
    <n v="900370"/>
    <n v="73175"/>
    <n v="15791"/>
    <n v="989336"/>
    <x v="0"/>
    <m/>
    <x v="4"/>
  </r>
  <r>
    <s v="American Academy of Dermatology"/>
    <s v="Elaine Weiss"/>
    <x v="1"/>
    <d v="2013-02-07T00:00:00"/>
    <n v="60173"/>
    <x v="1"/>
    <x v="2"/>
    <x v="2"/>
    <x v="0"/>
    <x v="0"/>
    <m/>
    <m/>
    <m/>
    <x v="0"/>
    <x v="1"/>
    <n v="27677449"/>
    <s v="Ronald A. Henrichs"/>
    <x v="0"/>
    <x v="1"/>
    <s v="Executive Director"/>
    <n v="156418"/>
    <n v="367969"/>
    <n v="524387"/>
    <n v="375946"/>
    <n v="900333"/>
    <n v="342658"/>
    <n v="32141"/>
    <n v="1275132"/>
    <x v="1"/>
    <s v="5 months’ salary. $325,862 in severance and due $320,904 in severance in 2013"/>
    <x v="3"/>
  </r>
  <r>
    <s v="Loan Syndications and Trading Association"/>
    <s v="Bram Smith"/>
    <x v="0"/>
    <d v="2009-12-17T00:00:00"/>
    <n v="10017"/>
    <x v="0"/>
    <x v="4"/>
    <x v="4"/>
    <x v="0"/>
    <x v="0"/>
    <n v="-1.2549794345305568E-3"/>
    <n v="-5.1924906535168235E-4"/>
    <n v="-5.1924906535168235E-4"/>
    <x v="0"/>
    <x v="1"/>
    <n v="10857739"/>
    <s v="Bram Smith"/>
    <x v="0"/>
    <x v="0"/>
    <s v="Executive Director"/>
    <n v="370059"/>
    <n v="525000"/>
    <n v="895059"/>
    <m/>
    <n v="895059"/>
    <n v="33000"/>
    <n v="16221"/>
    <n v="944280"/>
    <x v="0"/>
    <m/>
    <x v="4"/>
  </r>
  <r>
    <s v="College of American Pathologists"/>
    <s v="Charles Roussel"/>
    <x v="0"/>
    <d v="2008-10-30T00:00:00"/>
    <n v="60093"/>
    <x v="1"/>
    <x v="2"/>
    <x v="2"/>
    <x v="0"/>
    <x v="0"/>
    <n v="1.4425709313735234E-2"/>
    <n v="-2.8030281466153644E-2"/>
    <n v="-4.4553248328201234E-2"/>
    <x v="0"/>
    <x v="1"/>
    <n v="172867738"/>
    <s v="Charles Roussel"/>
    <x v="0"/>
    <x v="0"/>
    <s v="Executive Vice President"/>
    <n v="561370"/>
    <n v="224000"/>
    <n v="785370"/>
    <n v="100182"/>
    <n v="885552"/>
    <n v="311666"/>
    <n v="22796"/>
    <n v="1220014"/>
    <x v="0"/>
    <m/>
    <x v="0"/>
  </r>
  <r>
    <s v="America’s Natural Gas Alliance"/>
    <s v="Martin Durbin"/>
    <x v="0"/>
    <d v="2013-05-01T00:00:00"/>
    <n v="20005"/>
    <x v="0"/>
    <x v="3"/>
    <x v="3"/>
    <x v="0"/>
    <x v="1"/>
    <n v="0.15971141864940389"/>
    <n v="0.12350673979829166"/>
    <n v="0.13006466535106417"/>
    <x v="0"/>
    <x v="1"/>
    <n v="77018953"/>
    <s v="Regina D. Hopper"/>
    <x v="1"/>
    <x v="1"/>
    <s v="President &amp; CEO"/>
    <n v="629162"/>
    <n v="250000"/>
    <n v="879162"/>
    <n v="6151"/>
    <n v="885313"/>
    <n v="15000"/>
    <n v="27740"/>
    <n v="928053"/>
    <x v="0"/>
    <m/>
    <x v="2"/>
  </r>
  <r>
    <s v="Municipal Securities Rulemaking Board"/>
    <s v="Lynnette Kelly Hotchkiss"/>
    <x v="1"/>
    <d v="2007-06-18T00:00:00"/>
    <n v="22314"/>
    <x v="0"/>
    <x v="4"/>
    <x v="4"/>
    <x v="0"/>
    <x v="0"/>
    <n v="3.8148693010546166E-2"/>
    <n v="0.12202146807550562"/>
    <n v="0.46438644810193785"/>
    <x v="0"/>
    <x v="6"/>
    <n v="39892663"/>
    <s v="Lynnette Kelly"/>
    <x v="1"/>
    <x v="0"/>
    <s v="Executive Director"/>
    <n v="618883"/>
    <n v="50000"/>
    <n v="668883"/>
    <n v="213732"/>
    <n v="882615"/>
    <n v="72050"/>
    <n v="21298"/>
    <n v="975963"/>
    <x v="0"/>
    <s v="$126,312 SERP payout"/>
    <x v="1"/>
  </r>
  <r>
    <s v="AARP"/>
    <s v="A. Barry Rand"/>
    <x v="0"/>
    <d v="2009-04-01T00:00:00"/>
    <n v="20049"/>
    <x v="3"/>
    <x v="9"/>
    <x v="11"/>
    <x v="0"/>
    <x v="0"/>
    <n v="4.1383055144078501E-2"/>
    <n v="8.123854006248632E-2"/>
    <n v="7.8089077994715705E-2"/>
    <x v="0"/>
    <x v="1"/>
    <n v="1231693441"/>
    <s v="A. Barry Rand"/>
    <x v="0"/>
    <x v="0"/>
    <s v="CEO"/>
    <n v="677000"/>
    <n v="177452"/>
    <n v="854452"/>
    <n v="25273"/>
    <n v="879725"/>
    <n v="113525"/>
    <n v="17842"/>
    <n v="1011092"/>
    <x v="0"/>
    <m/>
    <x v="0"/>
  </r>
  <r>
    <s v="American Iron and Steel Institute"/>
    <s v="Thomas J. Gibson"/>
    <x v="0"/>
    <d v="2008-09-01T00:00:00"/>
    <n v="20001"/>
    <x v="0"/>
    <x v="6"/>
    <x v="13"/>
    <x v="0"/>
    <x v="0"/>
    <n v="4.4834440461426074E-2"/>
    <n v="9.1580905790973319E-2"/>
    <n v="0.11911350632035272"/>
    <x v="0"/>
    <x v="1"/>
    <n v="18673289"/>
    <s v="Thomas J. Gibson"/>
    <x v="0"/>
    <x v="0"/>
    <s v="CEO &amp; President"/>
    <n v="615000"/>
    <n v="224000"/>
    <n v="839000"/>
    <n v="38977"/>
    <n v="877977"/>
    <n v="83680"/>
    <n v="16990"/>
    <n v="978647"/>
    <x v="0"/>
    <m/>
    <x v="4"/>
  </r>
  <r>
    <s v="Personal Care Products Council"/>
    <s v="Lezlee Westine"/>
    <x v="1"/>
    <d v="2009-05-01T00:00:00"/>
    <n v="20036"/>
    <x v="0"/>
    <x v="6"/>
    <x v="13"/>
    <x v="0"/>
    <x v="0"/>
    <n v="9.1690539167681051E-2"/>
    <n v="6.2904289185676338E-2"/>
    <n v="7.7303916031021769E-2"/>
    <x v="0"/>
    <x v="1"/>
    <n v="19700039"/>
    <s v="Lezlee Westine"/>
    <x v="1"/>
    <x v="0"/>
    <s v="President &amp; CEO"/>
    <n v="596396"/>
    <n v="250000"/>
    <n v="846396"/>
    <n v="30956"/>
    <n v="877352"/>
    <n v="28750"/>
    <n v="14490"/>
    <n v="920592"/>
    <x v="0"/>
    <m/>
    <x v="4"/>
  </r>
  <r>
    <s v="American Society for Training and Development"/>
    <s v="Tony Bingham"/>
    <x v="0"/>
    <d v="2004-02-01T00:00:00"/>
    <n v="22313"/>
    <x v="1"/>
    <x v="13"/>
    <x v="9"/>
    <x v="0"/>
    <x v="1"/>
    <n v="0.16243616008690401"/>
    <n v="0.39749974444813574"/>
    <n v="0.39357346025847423"/>
    <x v="0"/>
    <x v="1"/>
    <n v="30433260"/>
    <s v="Tony Bingham"/>
    <x v="0"/>
    <x v="0"/>
    <s v="President and CEO"/>
    <n v="440876"/>
    <n v="434093"/>
    <n v="874969"/>
    <n v="1048"/>
    <n v="876017"/>
    <n v="7350"/>
    <n v="12019"/>
    <n v="895386"/>
    <x v="0"/>
    <m/>
    <x v="1"/>
  </r>
  <r>
    <s v="Cruise Lines International Association"/>
    <s v="Christine Duffy"/>
    <x v="1"/>
    <d v="2011-02-01T00:00:00"/>
    <n v="33316"/>
    <x v="0"/>
    <x v="6"/>
    <x v="6"/>
    <x v="1"/>
    <x v="0"/>
    <m/>
    <m/>
    <m/>
    <x v="0"/>
    <x v="1"/>
    <n v="20887377"/>
    <s v="Christine Duffy"/>
    <x v="1"/>
    <x v="0"/>
    <s v="President and CEO"/>
    <n v="872569"/>
    <m/>
    <n v="872569"/>
    <m/>
    <n v="872569"/>
    <n v="12250"/>
    <n v="25607"/>
    <n v="910426"/>
    <x v="0"/>
    <m/>
    <x v="3"/>
  </r>
  <r>
    <s v="American National Standards Institute"/>
    <s v="S. Joe Bhatia"/>
    <x v="0"/>
    <d v="2006-01-01T00:00:00"/>
    <n v="20036"/>
    <x v="0"/>
    <x v="6"/>
    <x v="1"/>
    <x v="2"/>
    <x v="0"/>
    <n v="8.3640982581370385E-2"/>
    <n v="9.8621239078365452E-2"/>
    <n v="7.9005116154740374E-2"/>
    <x v="0"/>
    <x v="1"/>
    <n v="36516523"/>
    <s v="S. Joe Bhatia"/>
    <x v="0"/>
    <x v="0"/>
    <s v="President &amp; CEO"/>
    <n v="556234"/>
    <n v="289110"/>
    <n v="845344"/>
    <n v="22516"/>
    <n v="867860"/>
    <n v="126855"/>
    <n v="42211"/>
    <n v="1036926"/>
    <x v="0"/>
    <m/>
    <x v="1"/>
  </r>
  <r>
    <s v="American Chemical Society"/>
    <s v="Madeleine Jacobs"/>
    <x v="1"/>
    <d v="2004-01-04T00:00:00"/>
    <n v="20036"/>
    <x v="1"/>
    <x v="13"/>
    <x v="16"/>
    <x v="0"/>
    <x v="0"/>
    <n v="2.7704605322917613E-2"/>
    <n v="4.1635748018339878E-2"/>
    <n v="-1.7040929530539781E-4"/>
    <x v="0"/>
    <x v="1"/>
    <n v="547910811"/>
    <s v="Madeleine Jacobs"/>
    <x v="1"/>
    <x v="0"/>
    <s v="CEO &amp; Executive Director"/>
    <n v="633584"/>
    <n v="214270"/>
    <n v="847854"/>
    <n v="14628"/>
    <n v="862482"/>
    <n v="22500"/>
    <n v="22807"/>
    <n v="907789"/>
    <x v="0"/>
    <m/>
    <x v="0"/>
  </r>
  <r>
    <s v="Society for Human Resource Management"/>
    <s v="Henry G. Jackson"/>
    <x v="0"/>
    <d v="2011-06-26T00:00:00"/>
    <n v="22314"/>
    <x v="1"/>
    <x v="1"/>
    <x v="9"/>
    <x v="0"/>
    <x v="0"/>
    <m/>
    <m/>
    <m/>
    <x v="0"/>
    <x v="1"/>
    <n v="104241442"/>
    <s v="Henry G. Jackson"/>
    <x v="0"/>
    <x v="0"/>
    <s v="CEO"/>
    <n v="575015"/>
    <n v="281913"/>
    <n v="856928"/>
    <m/>
    <n v="856928"/>
    <n v="423750"/>
    <n v="11630"/>
    <n v="1292308"/>
    <x v="0"/>
    <m/>
    <x v="0"/>
  </r>
  <r>
    <s v="American Heart Association"/>
    <s v="Nancy Brown"/>
    <x v="1"/>
    <d v="2009-01-01T00:00:00"/>
    <n v="75231"/>
    <x v="3"/>
    <x v="9"/>
    <x v="11"/>
    <x v="0"/>
    <x v="0"/>
    <n v="4.0373154423382011E-2"/>
    <n v="0.13873398179896074"/>
    <n v="0.14184340377485494"/>
    <x v="0"/>
    <x v="5"/>
    <n v="632636617"/>
    <s v="Nancy Brown"/>
    <x v="1"/>
    <x v="0"/>
    <s v="CEO"/>
    <n v="641363"/>
    <n v="172973"/>
    <n v="814336"/>
    <n v="27061"/>
    <n v="841397"/>
    <n v="233375"/>
    <n v="22431"/>
    <n v="1097203"/>
    <x v="0"/>
    <m/>
    <x v="0"/>
  </r>
  <r>
    <s v="National Business Aviation Association"/>
    <s v="Ed Bolen"/>
    <x v="0"/>
    <d v="2004-09-07T00:00:00"/>
    <n v="20004"/>
    <x v="0"/>
    <x v="6"/>
    <x v="6"/>
    <x v="0"/>
    <x v="0"/>
    <n v="1.2690909090909091E-2"/>
    <n v="3.7671613070347484E-2"/>
    <n v="3.9484357147218124E-2"/>
    <x v="0"/>
    <x v="7"/>
    <n v="32479830"/>
    <s v="Ed Bolen"/>
    <x v="0"/>
    <x v="0"/>
    <s v="President &amp; CEO"/>
    <n v="556980"/>
    <n v="284250"/>
    <n v="841230"/>
    <n v="-6970"/>
    <n v="834260"/>
    <n v="25725"/>
    <n v="24500"/>
    <n v="884485"/>
    <x v="0"/>
    <m/>
    <x v="1"/>
  </r>
  <r>
    <s v="National Rifle Association"/>
    <s v="Wayne LaPierre"/>
    <x v="0"/>
    <d v="1991-01-01T00:00:00"/>
    <n v="22030"/>
    <x v="3"/>
    <x v="9"/>
    <x v="11"/>
    <x v="0"/>
    <x v="0"/>
    <n v="-1.8111504516742007E-3"/>
    <n v="1.2644497396831261E-3"/>
    <n v="1.927356803882127E-3"/>
    <x v="0"/>
    <x v="1"/>
    <n v="256290928"/>
    <s v="Wayne LaPierre"/>
    <x v="0"/>
    <x v="0"/>
    <s v="President"/>
    <n v="672385"/>
    <n v="129767"/>
    <n v="802152"/>
    <n v="31160"/>
    <n v="833312"/>
    <n v="98144"/>
    <n v="43411"/>
    <n v="974867"/>
    <x v="0"/>
    <s v="$84,821 toward SERP"/>
    <x v="0"/>
  </r>
  <r>
    <s v="American Trucking Associations"/>
    <s v="William Graves"/>
    <x v="0"/>
    <d v="2003-01-14T00:00:00"/>
    <n v="22203"/>
    <x v="0"/>
    <x v="6"/>
    <x v="6"/>
    <x v="0"/>
    <x v="1"/>
    <n v="-8.7735400360222288E-2"/>
    <n v="-8.7735400360222288E-2"/>
    <n v="-8.308181411314948E-2"/>
    <x v="0"/>
    <x v="1"/>
    <n v="40693843"/>
    <s v="William Graves"/>
    <x v="0"/>
    <x v="0"/>
    <s v="President and CEO"/>
    <n v="819012"/>
    <m/>
    <n v="819012"/>
    <n v="12774"/>
    <n v="831786"/>
    <n v="1426"/>
    <n v="18858"/>
    <n v="852070"/>
    <x v="0"/>
    <m/>
    <x v="1"/>
  </r>
  <r>
    <s v="Mortgage Bankers Association"/>
    <s v="David H. Stevens "/>
    <x v="2"/>
    <d v="2011-06-01T00:00:00"/>
    <n v="20036"/>
    <x v="0"/>
    <x v="4"/>
    <x v="4"/>
    <x v="0"/>
    <x v="0"/>
    <m/>
    <m/>
    <m/>
    <x v="1"/>
    <x v="6"/>
    <n v="38368191"/>
    <s v="John Courson"/>
    <x v="0"/>
    <x v="1"/>
    <m/>
    <n v="289210"/>
    <m/>
    <n v="289210"/>
    <n v="527467"/>
    <n v="816677"/>
    <n v="2756"/>
    <n v="2201"/>
    <n v="821634"/>
    <x v="1"/>
    <s v="Five months’ salary; $437,500 severance"/>
    <x v="1"/>
  </r>
  <r>
    <s v="National Automobile Dealers Association"/>
    <s v="Peter K. Welch"/>
    <x v="0"/>
    <d v="2013-02-01T00:00:00"/>
    <n v="22102"/>
    <x v="0"/>
    <x v="10"/>
    <x v="12"/>
    <x v="0"/>
    <x v="0"/>
    <m/>
    <m/>
    <m/>
    <x v="0"/>
    <x v="1"/>
    <n v="44652324"/>
    <s v="Phillip D. Brady"/>
    <x v="0"/>
    <x v="1"/>
    <s v="President &amp; CEO"/>
    <n v="624984"/>
    <m/>
    <n v="624984"/>
    <n v="190734"/>
    <n v="815718"/>
    <n v="18750"/>
    <n v="22114"/>
    <n v="856582"/>
    <x v="1"/>
    <s v="Seven months’ salary"/>
    <x v="1"/>
  </r>
  <r>
    <s v="Dairy Management"/>
    <s v="Thomas Gallagher"/>
    <x v="0"/>
    <d v="1995-01-01T00:00:00"/>
    <n v="60018"/>
    <x v="0"/>
    <x v="12"/>
    <x v="20"/>
    <x v="0"/>
    <x v="0"/>
    <n v="9.7560975609756101E-2"/>
    <n v="0.21951219512195122"/>
    <n v="0.28230977940689878"/>
    <x v="0"/>
    <x v="1"/>
    <n v="127418177"/>
    <s v="Thomas Gallagher"/>
    <x v="0"/>
    <x v="0"/>
    <s v="CEO"/>
    <n v="450000"/>
    <n v="50000"/>
    <n v="500000"/>
    <n v="294464"/>
    <n v="794464"/>
    <n v="106250"/>
    <n v="10072"/>
    <n v="910786"/>
    <x v="0"/>
    <s v="$169,944 SERP payout"/>
    <x v="0"/>
  </r>
  <r>
    <s v="National Association of Corporate Directors"/>
    <s v="Kenneth Daly"/>
    <x v="0"/>
    <d v="2007-05-21T00:00:00"/>
    <n v="20036"/>
    <x v="1"/>
    <x v="1"/>
    <x v="1"/>
    <x v="0"/>
    <x v="0"/>
    <n v="-7.4410733873772638E-4"/>
    <n v="-3.401592445242984E-2"/>
    <n v="-2.8436774337509227E-2"/>
    <x v="0"/>
    <x v="1"/>
    <n v="17018460"/>
    <s v="Kenneth Daly"/>
    <x v="0"/>
    <x v="0"/>
    <s v="President/Chief Executive Officer"/>
    <n v="597587"/>
    <n v="125000"/>
    <n v="722587"/>
    <n v="69853"/>
    <n v="792440"/>
    <n v="21462"/>
    <n v="16918"/>
    <n v="830820"/>
    <x v="0"/>
    <m/>
    <x v="4"/>
  </r>
  <r>
    <s v="American Psychological Association"/>
    <s v="Norman B. Anderson"/>
    <x v="0"/>
    <d v="2003-01-01T00:00:00"/>
    <n v="20002"/>
    <x v="1"/>
    <x v="2"/>
    <x v="2"/>
    <x v="0"/>
    <x v="0"/>
    <n v="2.9999371740905948E-2"/>
    <n v="0.39469316483951683"/>
    <n v="0.37792443289801753"/>
    <x v="0"/>
    <x v="1"/>
    <n v="118809697"/>
    <s v="Norman B. Anderson"/>
    <x v="0"/>
    <x v="0"/>
    <s v="CEO"/>
    <n v="491835"/>
    <n v="282931"/>
    <n v="774766"/>
    <n v="15515"/>
    <n v="790281"/>
    <n v="74490"/>
    <n v="20193"/>
    <n v="884964"/>
    <x v="0"/>
    <m/>
    <x v="0"/>
  </r>
  <r>
    <s v="American Cancer Society"/>
    <s v="John Seffrin"/>
    <x v="0"/>
    <d v="1992-01-01T00:00:00"/>
    <n v="30329"/>
    <x v="3"/>
    <x v="9"/>
    <x v="11"/>
    <x v="0"/>
    <x v="0"/>
    <n v="6.9138156315831575E-2"/>
    <n v="0.17076377963254313"/>
    <n v="0.15013442762133861"/>
    <x v="0"/>
    <x v="2"/>
    <n v="376286455"/>
    <s v="John R. Seffrin"/>
    <x v="0"/>
    <x v="0"/>
    <s v="Chief Executive Officer"/>
    <n v="641500"/>
    <n v="60977"/>
    <n v="702477"/>
    <n v="85939"/>
    <n v="788416"/>
    <n v="30797"/>
    <n v="13142"/>
    <n v="832355"/>
    <x v="0"/>
    <m/>
    <x v="0"/>
  </r>
  <r>
    <s v="Aspen Institute"/>
    <s v="Walter Isaacson"/>
    <x v="0"/>
    <d v="2003-03-01T00:00:00"/>
    <n v="20036"/>
    <x v="4"/>
    <x v="14"/>
    <x v="17"/>
    <x v="0"/>
    <x v="1"/>
    <n v="-1.6765102990203294E-4"/>
    <n v="-1.6765102990203294E-4"/>
    <n v="4.9421374041902174E-4"/>
    <x v="0"/>
    <x v="1"/>
    <n v="95477286"/>
    <s v="Walter Isaacson"/>
    <x v="0"/>
    <x v="0"/>
    <s v="President &amp; CEO"/>
    <n v="781254"/>
    <m/>
    <n v="781254"/>
    <n v="2195"/>
    <n v="783449"/>
    <n v="37019"/>
    <n v="22860"/>
    <n v="843328"/>
    <x v="0"/>
    <m/>
    <x v="2"/>
  </r>
  <r>
    <s v="American Institutes for Research"/>
    <s v="David Myers"/>
    <x v="0"/>
    <d v="2011-01-01T00:00:00"/>
    <n v="20007"/>
    <x v="3"/>
    <x v="9"/>
    <x v="11"/>
    <x v="0"/>
    <x v="0"/>
    <n v="7.348718710509769E-2"/>
    <m/>
    <m/>
    <x v="0"/>
    <x v="1"/>
    <n v="314636288"/>
    <s v="David Myers"/>
    <x v="0"/>
    <x v="0"/>
    <s v="President &amp; CEO"/>
    <n v="527532"/>
    <n v="200000"/>
    <n v="727532"/>
    <n v="55324"/>
    <n v="782856"/>
    <n v="132038"/>
    <n v="23547"/>
    <n v="938441"/>
    <x v="0"/>
    <m/>
    <x v="0"/>
  </r>
  <r>
    <s v="Association for Financial Professionals"/>
    <s v="James A. Kaitz "/>
    <x v="0"/>
    <m/>
    <n v="20814"/>
    <x v="1"/>
    <x v="4"/>
    <x v="4"/>
    <x v="0"/>
    <x v="0"/>
    <n v="7.545836149329431E-3"/>
    <n v="1.8205144276868625E-2"/>
    <n v="4.0209750574453584E-2"/>
    <x v="0"/>
    <x v="7"/>
    <n v="21358209"/>
    <s v="James A. Kaitz "/>
    <x v="0"/>
    <x v="0"/>
    <s v="President &amp; CEO"/>
    <n v="487494"/>
    <n v="276000"/>
    <n v="763494"/>
    <n v="16500"/>
    <n v="779994"/>
    <n v="39577"/>
    <n v="17335"/>
    <n v="836906"/>
    <x v="0"/>
    <m/>
    <x v="3"/>
  </r>
  <r>
    <s v="American Society of Clinical Oncology"/>
    <s v="Allen S. Lichter"/>
    <x v="0"/>
    <d v="2006-10-01T00:00:00"/>
    <n v="22314"/>
    <x v="1"/>
    <x v="2"/>
    <x v="2"/>
    <x v="0"/>
    <x v="0"/>
    <n v="4.0776020038329761E-3"/>
    <n v="4.1076776755226231E-2"/>
    <n v="4.025402793986866E-2"/>
    <x v="0"/>
    <x v="1"/>
    <n v="88427911"/>
    <s v="Allen Lichter"/>
    <x v="0"/>
    <x v="0"/>
    <s v="CEO, Ex Officio Director"/>
    <n v="669040"/>
    <n v="95000"/>
    <n v="764040"/>
    <n v="15000"/>
    <n v="779040"/>
    <n v="18750"/>
    <n v="1874"/>
    <n v="799664"/>
    <x v="0"/>
    <m/>
    <x v="2"/>
  </r>
  <r>
    <s v="American Academy of Ophthalmology"/>
    <s v="David W. Parke"/>
    <x v="0"/>
    <d v="2009-04-01T00:00:00"/>
    <n v="94109"/>
    <x v="1"/>
    <x v="2"/>
    <x v="2"/>
    <x v="0"/>
    <x v="0"/>
    <n v="1.232300925445794E-2"/>
    <n v="1.0699379224136104E-2"/>
    <n v="2.457063234444674E-2"/>
    <x v="0"/>
    <x v="0"/>
    <n v="54441213"/>
    <s v="David W. Parke"/>
    <x v="0"/>
    <x v="0"/>
    <s v="Executive Vice President"/>
    <n v="663764"/>
    <n v="99500"/>
    <n v="763264"/>
    <n v="15423"/>
    <n v="778687"/>
    <n v="18953"/>
    <n v="25034"/>
    <n v="822674"/>
    <x v="0"/>
    <m/>
    <x v="2"/>
  </r>
  <r>
    <s v="American Osteopathic Association"/>
    <s v="Adrienne White-Faines"/>
    <x v="0"/>
    <d v="2013-07-01T00:00:00"/>
    <n v="60611"/>
    <x v="1"/>
    <x v="2"/>
    <x v="2"/>
    <x v="0"/>
    <x v="0"/>
    <n v="5.2952969782940722E-2"/>
    <n v="5.0799765241352761E-2"/>
    <n v="5.0799765241352761E-2"/>
    <x v="0"/>
    <x v="10"/>
    <n v="40024514"/>
    <s v="John Crosby"/>
    <x v="0"/>
    <x v="1"/>
    <s v="Executive Director"/>
    <n v="745258"/>
    <n v="30000"/>
    <n v="775258"/>
    <m/>
    <n v="775258"/>
    <n v="17636"/>
    <n v="20777"/>
    <n v="813671"/>
    <x v="0"/>
    <m/>
    <x v="1"/>
  </r>
  <r>
    <s v="RAND Corporation"/>
    <s v="Michael Rich"/>
    <x v="2"/>
    <d v="2011-11-01T00:00:00"/>
    <n v="90401"/>
    <x v="4"/>
    <x v="14"/>
    <x v="17"/>
    <x v="0"/>
    <x v="0"/>
    <m/>
    <m/>
    <m/>
    <x v="1"/>
    <x v="6"/>
    <n v="287428038"/>
    <s v="James A Thomson"/>
    <x v="0"/>
    <x v="1"/>
    <m/>
    <n v="522814"/>
    <n v="156921"/>
    <n v="679735"/>
    <n v="92588"/>
    <n v="772323"/>
    <n v="146266"/>
    <n v="17825"/>
    <n v="936414"/>
    <x v="1"/>
    <s v="10 months’ salary"/>
    <x v="0"/>
  </r>
  <r>
    <s v="Securities Investor Protection Corporation"/>
    <s v="Stephen P. Harbeck"/>
    <x v="0"/>
    <d v="2003-12-01T00:00:00"/>
    <n v="20005"/>
    <x v="0"/>
    <x v="4"/>
    <x v="4"/>
    <x v="0"/>
    <x v="0"/>
    <n v="0.14179460525921539"/>
    <n v="-0.39954620542907027"/>
    <n v="-0.40852793064044013"/>
    <x v="0"/>
    <x v="1"/>
    <n v="452451011"/>
    <s v="Stephen P. Harbeck"/>
    <x v="0"/>
    <x v="0"/>
    <s v="President &amp; CEO"/>
    <n v="495387"/>
    <n v="270472"/>
    <n v="765859"/>
    <n v="3810"/>
    <n v="769669"/>
    <n v="246742"/>
    <n v="25296"/>
    <n v="1041707"/>
    <x v="0"/>
    <m/>
    <x v="0"/>
  </r>
  <r>
    <s v="National Beer Wholesalers Association"/>
    <s v="Craig A. Purser"/>
    <x v="0"/>
    <d v="2005-12-22T00:00:00"/>
    <n v="22314"/>
    <x v="0"/>
    <x v="12"/>
    <x v="15"/>
    <x v="0"/>
    <x v="0"/>
    <n v="6.5155917719781922E-2"/>
    <n v="6.8970679381548591E-2"/>
    <n v="5.4639601921096452E-2"/>
    <x v="0"/>
    <x v="1"/>
    <n v="11870470"/>
    <s v="Craig Purser"/>
    <x v="0"/>
    <x v="0"/>
    <s v="President"/>
    <n v="601550"/>
    <n v="162500"/>
    <n v="764050"/>
    <n v="2982"/>
    <n v="767032"/>
    <n v="249500"/>
    <n v="21335"/>
    <n v="1037867"/>
    <x v="0"/>
    <s v="$217,000 toward SERP"/>
    <x v="4"/>
  </r>
  <r>
    <s v="Healthcare Information and Management Systems Society (HIMSS)"/>
    <s v="H. Stephen Lieber "/>
    <x v="0"/>
    <d v="2000-04-06T00:00:00"/>
    <n v="60611"/>
    <x v="1"/>
    <x v="2"/>
    <x v="2"/>
    <x v="0"/>
    <x v="0"/>
    <n v="9.6641029919107002E-2"/>
    <n v="9.7433004149063029E-2"/>
    <n v="0.10512731108059972"/>
    <x v="0"/>
    <x v="7"/>
    <n v="58402438"/>
    <s v="H. Stephen Lieber"/>
    <x v="0"/>
    <x v="0"/>
    <s v="President &amp; CEO"/>
    <n v="611271"/>
    <n v="141500"/>
    <n v="752771"/>
    <n v="11072"/>
    <n v="763843"/>
    <n v="142945"/>
    <n v="16449"/>
    <n v="923237"/>
    <x v="0"/>
    <s v="$122,050 toward SERP"/>
    <x v="2"/>
  </r>
  <r>
    <s v="Retail Industry Leaders Association"/>
    <s v="Sandra L. Kennedy"/>
    <x v="1"/>
    <d v="2002-12-30T00:00:00"/>
    <n v="22209"/>
    <x v="0"/>
    <x v="1"/>
    <x v="12"/>
    <x v="0"/>
    <x v="0"/>
    <n v="2.9850476885683805E-2"/>
    <n v="5.1483711399266267E-2"/>
    <n v="5.1464150610934602E-2"/>
    <x v="0"/>
    <x v="1"/>
    <n v="19765376"/>
    <s v="Sandra L. Kennedy"/>
    <x v="1"/>
    <x v="0"/>
    <s v="President"/>
    <n v="513537"/>
    <n v="250000"/>
    <n v="763537"/>
    <n v="276"/>
    <n v="763813"/>
    <n v="8125"/>
    <n v="11650"/>
    <n v="783588"/>
    <x v="0"/>
    <m/>
    <x v="4"/>
  </r>
  <r>
    <s v="CropLife America"/>
    <s v="Jay J. Vroom"/>
    <x v="0"/>
    <d v="1989-01-01T00:00:00"/>
    <n v="20005"/>
    <x v="0"/>
    <x v="12"/>
    <x v="20"/>
    <x v="0"/>
    <x v="0"/>
    <n v="1.3473004915632693E-2"/>
    <n v="0.23175563329205295"/>
    <n v="7.0939648971275731E-3"/>
    <x v="0"/>
    <x v="1"/>
    <n v="14705340"/>
    <s v="Jay J. Vroom"/>
    <x v="0"/>
    <x v="0"/>
    <s v="CEO &amp; President"/>
    <n v="495641"/>
    <n v="253312"/>
    <n v="748953"/>
    <n v="11269"/>
    <n v="760222"/>
    <n v="143424"/>
    <n v="27147"/>
    <n v="930793"/>
    <x v="0"/>
    <s v="$93,424 toward SERP"/>
    <x v="4"/>
  </r>
  <r>
    <s v="American Society of Health-System Pharmacists"/>
    <s v="Paul W. Abramowitz"/>
    <x v="0"/>
    <d v="2012-01-01T00:00:00"/>
    <n v="20814"/>
    <x v="1"/>
    <x v="2"/>
    <x v="2"/>
    <x v="0"/>
    <x v="0"/>
    <n v="1.6440527758197595E-2"/>
    <n v="1.2204417714414949E-2"/>
    <n v="1.5019687624806675E-2"/>
    <x v="0"/>
    <x v="10"/>
    <n v="41395630"/>
    <s v="Henri Manasse"/>
    <x v="0"/>
    <x v="1"/>
    <s v="Chief Executive Officer &amp; Executive Vice President"/>
    <n v="695040"/>
    <n v="30000"/>
    <n v="725040"/>
    <n v="32321"/>
    <n v="757361"/>
    <n v="63172"/>
    <n v="23203"/>
    <n v="843736"/>
    <x v="0"/>
    <m/>
    <x v="1"/>
  </r>
  <r>
    <s v="Direct Marketing Association"/>
    <s v="Linda Woolley"/>
    <x v="1"/>
    <d v="2013-01-10T00:00:00"/>
    <n v="10036"/>
    <x v="0"/>
    <x v="7"/>
    <x v="7"/>
    <x v="0"/>
    <x v="0"/>
    <m/>
    <m/>
    <m/>
    <x v="0"/>
    <x v="7"/>
    <n v="23680113"/>
    <s v="Lawrence Kimmel"/>
    <x v="0"/>
    <x v="1"/>
    <s v="CEO"/>
    <n v="498028"/>
    <n v="255000"/>
    <n v="753028"/>
    <n v="1242"/>
    <n v="754270"/>
    <m/>
    <n v="173482"/>
    <n v="927752"/>
    <x v="0"/>
    <m/>
    <x v="3"/>
  </r>
  <r>
    <s v="American Arbitration Association"/>
    <s v="India Johnson"/>
    <x v="1"/>
    <d v="2013-01-01T00:00:00"/>
    <n v="10019"/>
    <x v="1"/>
    <x v="5"/>
    <x v="1"/>
    <x v="3"/>
    <x v="0"/>
    <n v="9.3554237288135597E-2"/>
    <n v="0.10399555555555555"/>
    <n v="0.11641333333333333"/>
    <x v="0"/>
    <x v="1"/>
    <n v="71015381"/>
    <s v="William K. Slate, II"/>
    <x v="0"/>
    <x v="1"/>
    <s v="CEO &amp; President"/>
    <n v="645197"/>
    <n v="100000"/>
    <n v="745197"/>
    <n v="8382"/>
    <n v="753579"/>
    <n v="23600"/>
    <n v="20155"/>
    <n v="797334"/>
    <x v="0"/>
    <m/>
    <x v="2"/>
  </r>
  <r>
    <s v="ASCD"/>
    <s v="Gene R. Carter"/>
    <x v="0"/>
    <d v="1992-01-01T00:00:00"/>
    <n v="22311"/>
    <x v="1"/>
    <x v="13"/>
    <x v="16"/>
    <x v="0"/>
    <x v="1"/>
    <n v="-0.12078364783086076"/>
    <n v="-9.1169554759605698E-2"/>
    <n v="4.8565173807057271E-2"/>
    <x v="0"/>
    <x v="2"/>
    <n v="50645717"/>
    <s v="Gene Carter"/>
    <x v="0"/>
    <x v="0"/>
    <s v="CEO"/>
    <n v="413193"/>
    <n v="160000"/>
    <n v="573193"/>
    <n v="177846"/>
    <n v="751039"/>
    <n v="29400"/>
    <n v="24405"/>
    <n v="804844"/>
    <x v="0"/>
    <m/>
    <x v="2"/>
  </r>
  <r>
    <s v="Generic Pharmaceutical Association"/>
    <s v="Ralph Neas"/>
    <x v="0"/>
    <d v="2011-09-02T00:00:00"/>
    <n v="20001"/>
    <x v="0"/>
    <x v="2"/>
    <x v="2"/>
    <x v="0"/>
    <x v="0"/>
    <m/>
    <m/>
    <m/>
    <x v="0"/>
    <x v="1"/>
    <n v="11729986"/>
    <s v="Ralph Neas"/>
    <x v="0"/>
    <x v="0"/>
    <s v="Presdient &amp; CEO"/>
    <n v="500762"/>
    <n v="250000"/>
    <n v="750762"/>
    <m/>
    <n v="750762"/>
    <n v="20000"/>
    <n v="23693"/>
    <n v="794455"/>
    <x v="0"/>
    <m/>
    <x v="4"/>
  </r>
  <r>
    <s v="Pew Charitable Trusts"/>
    <s v="Rebecca W. Rimel"/>
    <x v="1"/>
    <d v="1988-01-01T00:00:00"/>
    <n v="19103"/>
    <x v="3"/>
    <x v="9"/>
    <x v="11"/>
    <x v="0"/>
    <x v="0"/>
    <n v="3.8139177807141225E-2"/>
    <n v="3.8139177807141225E-2"/>
    <n v="5.9248901543905788E-2"/>
    <x v="0"/>
    <x v="7"/>
    <n v="298604125"/>
    <s v="Rebecca W. Rimel"/>
    <x v="1"/>
    <x v="0"/>
    <s v="President &amp; Chief Executive Officer"/>
    <n v="703168"/>
    <m/>
    <n v="703168"/>
    <n v="47545"/>
    <n v="750713"/>
    <n v="385114"/>
    <n v="13144"/>
    <n v="1148971"/>
    <x v="0"/>
    <s v="$353,264 toward SERP"/>
    <x v="0"/>
  </r>
  <r>
    <s v="National Federation of Independent Business"/>
    <s v="Dan Danner"/>
    <x v="0"/>
    <d v="2009-02-01T00:00:00"/>
    <n v="20004"/>
    <x v="0"/>
    <x v="1"/>
    <x v="1"/>
    <x v="0"/>
    <x v="0"/>
    <n v="2.9731578450797245E-2"/>
    <n v="6.8800641163809462E-2"/>
    <n v="7.0286255297063296E-2"/>
    <x v="0"/>
    <x v="1"/>
    <n v="103045496"/>
    <s v="Dan Danner"/>
    <x v="0"/>
    <x v="0"/>
    <s v="President &amp; CEO"/>
    <n v="523878"/>
    <n v="180250"/>
    <n v="704128"/>
    <n v="46498"/>
    <n v="750626"/>
    <n v="11575"/>
    <n v="18214"/>
    <n v="780415"/>
    <x v="0"/>
    <m/>
    <x v="0"/>
  </r>
  <r>
    <s v="American College of Healthcare Executives"/>
    <s v="Deborah J. Bowen"/>
    <x v="1"/>
    <d v="2013-05-13T00:00:00"/>
    <n v="60606"/>
    <x v="1"/>
    <x v="2"/>
    <x v="2"/>
    <x v="0"/>
    <x v="0"/>
    <n v="5.155125717163677E-2"/>
    <n v="-2.7465943448725952E-2"/>
    <n v="-2.5730229210744394E-2"/>
    <x v="0"/>
    <x v="1"/>
    <n v="11886467"/>
    <s v="Thomas C. Dolan"/>
    <x v="0"/>
    <x v="1"/>
    <s v="President &amp; Chief Executive Officer"/>
    <n v="597136"/>
    <n v="121130"/>
    <n v="718266"/>
    <n v="23581"/>
    <n v="741847"/>
    <n v="224424"/>
    <n v="16220"/>
    <n v="982491"/>
    <x v="0"/>
    <s v="$111,076 toward SERP"/>
    <x v="4"/>
  </r>
  <r>
    <s v="National Association of Mutual Insurance Companies"/>
    <s v="Chuck Chamness"/>
    <x v="0"/>
    <d v="2003-04-03T00:00:00"/>
    <n v="46268"/>
    <x v="0"/>
    <x v="5"/>
    <x v="5"/>
    <x v="0"/>
    <x v="0"/>
    <n v="2.9200522808909689E-2"/>
    <n v="2.3325616279884515E-2"/>
    <n v="2.665967420912934E-2"/>
    <x v="0"/>
    <x v="1"/>
    <n v="10914337"/>
    <s v="Chuck Chamness"/>
    <x v="0"/>
    <x v="0"/>
    <s v="President &amp; CEO"/>
    <n v="563019"/>
    <n v="152610"/>
    <n v="715629"/>
    <n v="20448"/>
    <n v="736077"/>
    <n v="46945"/>
    <n v="6639"/>
    <n v="789661"/>
    <x v="0"/>
    <m/>
    <x v="4"/>
  </r>
  <r>
    <s v="Association of National Advertisers"/>
    <s v="Bob Liodice"/>
    <x v="0"/>
    <d v="2003-01-01T00:00:00"/>
    <n v="10017"/>
    <x v="0"/>
    <x v="7"/>
    <x v="7"/>
    <x v="0"/>
    <x v="0"/>
    <n v="3.8441229726003091E-2"/>
    <n v="0.31937438470463131"/>
    <n v="0.31937438470463131"/>
    <x v="0"/>
    <x v="1"/>
    <n v="22418670"/>
    <s v="Bob Liodice"/>
    <x v="0"/>
    <x v="0"/>
    <s v="CEO &amp; President"/>
    <n v="485761"/>
    <n v="250000"/>
    <n v="735761"/>
    <m/>
    <n v="735761"/>
    <n v="14988"/>
    <n v="25972"/>
    <n v="776721"/>
    <x v="0"/>
    <m/>
    <x v="3"/>
  </r>
  <r>
    <s v="Certified Financial Planner Board of Standards"/>
    <s v="Kevin R. Keller"/>
    <x v="0"/>
    <d v="2007-05-01T00:00:00"/>
    <n v="20005"/>
    <x v="1"/>
    <x v="4"/>
    <x v="4"/>
    <x v="0"/>
    <x v="1"/>
    <n v="0.28555742520605765"/>
    <n v="0.28067839323545296"/>
    <n v="9.5698178871803458E-2"/>
    <x v="0"/>
    <x v="1"/>
    <n v="26385611"/>
    <s v="Kevin R. Keller"/>
    <x v="0"/>
    <x v="0"/>
    <s v="Chief Executive Officer"/>
    <n v="450755"/>
    <n v="104186"/>
    <n v="554941"/>
    <n v="178000"/>
    <n v="732941"/>
    <n v="132000"/>
    <n v="23327"/>
    <n v="888268"/>
    <x v="0"/>
    <s v="$178,000 SERP payout"/>
    <x v="3"/>
  </r>
  <r>
    <s v="Plasma Protein Therapeutics Association"/>
    <s v="Jan Bult"/>
    <x v="0"/>
    <m/>
    <n v="21401"/>
    <x v="1"/>
    <x v="2"/>
    <x v="2"/>
    <x v="0"/>
    <x v="0"/>
    <n v="4.5801146982951596E-2"/>
    <n v="7.698458580234889E-2"/>
    <n v="7.4257088898330839E-2"/>
    <x v="0"/>
    <x v="1"/>
    <n v="10421071"/>
    <s v="Jan Bult"/>
    <x v="0"/>
    <x v="0"/>
    <s v="President"/>
    <n v="441486"/>
    <n v="244075"/>
    <n v="685561"/>
    <n v="24900"/>
    <n v="710461"/>
    <n v="21997"/>
    <n v="38155"/>
    <n v="770613"/>
    <x v="0"/>
    <m/>
    <x v="4"/>
  </r>
  <r>
    <s v="American Public Power Association"/>
    <s v="Sue Kelly"/>
    <x v="1"/>
    <d v="2014-04-01T00:00:00"/>
    <n v="20009"/>
    <x v="0"/>
    <x v="3"/>
    <x v="3"/>
    <x v="0"/>
    <x v="0"/>
    <n v="0.11912310271639288"/>
    <n v="0.10636000021708338"/>
    <n v="0.11281801302104286"/>
    <x v="0"/>
    <x v="1"/>
    <n v="17938173"/>
    <s v="Mark Crisson"/>
    <x v="0"/>
    <x v="1"/>
    <s v="President &amp; CEO"/>
    <n v="501967"/>
    <n v="109610"/>
    <n v="611577"/>
    <n v="93835"/>
    <n v="705412"/>
    <n v="45000"/>
    <n v="13456"/>
    <n v="763868"/>
    <x v="0"/>
    <m/>
    <x v="4"/>
  </r>
  <r>
    <s v="American College of Radiology"/>
    <s v="William T. Thorwarth"/>
    <x v="0"/>
    <d v="2014-04-01T00:00:00"/>
    <n v="20191"/>
    <x v="1"/>
    <x v="2"/>
    <x v="2"/>
    <x v="0"/>
    <x v="0"/>
    <n v="-5.1108949203677187E-2"/>
    <n v="-3.5656025291814115E-2"/>
    <n v="-2.6195843080926953E-3"/>
    <x v="0"/>
    <x v="7"/>
    <n v="97477457"/>
    <s v="Harvey L. Neiman "/>
    <x v="0"/>
    <x v="1"/>
    <s v="CEO"/>
    <n v="434037"/>
    <n v="205000"/>
    <n v="639037"/>
    <n v="62286"/>
    <n v="701323"/>
    <n v="24500"/>
    <n v="23604"/>
    <n v="749427"/>
    <x v="0"/>
    <m/>
    <x v="2"/>
  </r>
  <r>
    <s v="National Academy of Sciences"/>
    <s v="Ralph J. Cicerone"/>
    <x v="0"/>
    <d v="2005-01-01T00:00:00"/>
    <n v="20001"/>
    <x v="3"/>
    <x v="9"/>
    <x v="11"/>
    <x v="0"/>
    <x v="0"/>
    <n v="2.6490591477802233E-2"/>
    <n v="2.6490591477802233E-2"/>
    <n v="2.6561314030428353E-2"/>
    <x v="0"/>
    <x v="1"/>
    <n v="321801169"/>
    <s v="Ralph J. Cicerone"/>
    <x v="0"/>
    <x v="0"/>
    <s v="President"/>
    <n v="621228"/>
    <m/>
    <n v="621228"/>
    <n v="78005"/>
    <n v="699233"/>
    <n v="46200"/>
    <n v="132114"/>
    <n v="877547"/>
    <x v="0"/>
    <m/>
    <x v="0"/>
  </r>
  <r>
    <s v="Heart Rhythm Society"/>
    <s v="James H. Youngblood"/>
    <x v="0"/>
    <d v="2001-01-01T00:00:00"/>
    <n v="20005"/>
    <x v="1"/>
    <x v="2"/>
    <x v="2"/>
    <x v="0"/>
    <x v="1"/>
    <n v="0.42368163542612036"/>
    <n v="0.39559484830468022"/>
    <n v="0.36711361613764459"/>
    <x v="0"/>
    <x v="6"/>
    <n v="16985557"/>
    <s v="James Youngblood"/>
    <x v="0"/>
    <x v="0"/>
    <s v="CEO"/>
    <n v="561594"/>
    <n v="105037"/>
    <n v="666631"/>
    <n v="24650"/>
    <n v="691281"/>
    <n v="42905"/>
    <n v="4199"/>
    <n v="738385"/>
    <x v="0"/>
    <m/>
    <x v="4"/>
  </r>
  <r>
    <s v="Association of the United States Army"/>
    <s v="Gordon R. Sullivan"/>
    <x v="0"/>
    <d v="1998-02-01T00:00:00"/>
    <n v="22201"/>
    <x v="1"/>
    <x v="13"/>
    <x v="21"/>
    <x v="0"/>
    <x v="0"/>
    <n v="3.3333333333333333E-2"/>
    <n v="7.8125E-2"/>
    <n v="7.8125E-2"/>
    <x v="0"/>
    <x v="1"/>
    <n v="40756696"/>
    <s v="Gordon R. Sullivan"/>
    <x v="0"/>
    <x v="0"/>
    <s v="President"/>
    <n v="465000"/>
    <n v="225000"/>
    <n v="690000"/>
    <m/>
    <n v="690000"/>
    <n v="37200"/>
    <n v="139500"/>
    <n v="866700"/>
    <x v="0"/>
    <m/>
    <x v="1"/>
  </r>
  <r>
    <s v="Endocrine Society"/>
    <s v="Barbara Byrd Keenan"/>
    <x v="1"/>
    <d v="2014-01-06T00:00:00"/>
    <n v="20815"/>
    <x v="1"/>
    <x v="2"/>
    <x v="2"/>
    <x v="0"/>
    <x v="0"/>
    <n v="-1.0325480450702489E-2"/>
    <n v="-9.1744006654704956E-3"/>
    <n v="0.10998641008652084"/>
    <x v="0"/>
    <x v="1"/>
    <n v="29690845"/>
    <s v="Scott Hunt"/>
    <x v="0"/>
    <x v="1"/>
    <s v="Executive Director &amp; CEO"/>
    <n v="449622"/>
    <n v="165000"/>
    <n v="614622"/>
    <n v="73917"/>
    <n v="688539"/>
    <n v="25000"/>
    <n v="34369"/>
    <n v="747908"/>
    <x v="0"/>
    <m/>
    <x v="3"/>
  </r>
  <r>
    <s v="Aircraft Owners and Pilots Association"/>
    <s v="Mark Baker"/>
    <x v="0"/>
    <d v="2013-09-06T00:00:00"/>
    <n v="21701"/>
    <x v="1"/>
    <x v="6"/>
    <x v="6"/>
    <x v="0"/>
    <x v="0"/>
    <n v="2.6079117261751609E-2"/>
    <n v="-9.4943810625003566E-2"/>
    <n v="-0.10087393143683111"/>
    <x v="2"/>
    <x v="1"/>
    <n v="37057234"/>
    <s v="Craig L. Fuller"/>
    <x v="0"/>
    <x v="1"/>
    <s v="President &amp; Chief Executive Officer"/>
    <n v="522421"/>
    <n v="113171"/>
    <n v="635592"/>
    <n v="52386"/>
    <n v="687978"/>
    <n v="36637"/>
    <n v="12689"/>
    <n v="737304"/>
    <x v="0"/>
    <m/>
    <x v="1"/>
  </r>
  <r>
    <s v="Healthcare Financial Management Association"/>
    <s v="Joseph J. Fifer"/>
    <x v="0"/>
    <d v="2012-06-01T00:00:00"/>
    <n v="60154"/>
    <x v="1"/>
    <x v="2"/>
    <x v="2"/>
    <x v="0"/>
    <x v="0"/>
    <n v="4.3183601645542531E-2"/>
    <n v="5.1712653822456829E-2"/>
    <n v="3.9668182484520677E-2"/>
    <x v="0"/>
    <x v="10"/>
    <n v="20015702"/>
    <s v="Richard L. Clarke"/>
    <x v="0"/>
    <x v="1"/>
    <s v="President &amp; CEO"/>
    <n v="438690"/>
    <n v="192895"/>
    <n v="631585"/>
    <n v="56352"/>
    <n v="687937"/>
    <n v="17150"/>
    <n v="55057"/>
    <n v="760144"/>
    <x v="0"/>
    <m/>
    <x v="3"/>
  </r>
  <r>
    <s v="American Bar Association"/>
    <s v="Jack L. Rives"/>
    <x v="0"/>
    <d v="2010-05-01T00:00:00"/>
    <n v="60610"/>
    <x v="1"/>
    <x v="5"/>
    <x v="18"/>
    <x v="0"/>
    <x v="0"/>
    <m/>
    <m/>
    <m/>
    <x v="0"/>
    <x v="2"/>
    <n v="146323790"/>
    <s v="Jack L. Rives"/>
    <x v="0"/>
    <x v="0"/>
    <s v="Executive Director"/>
    <n v="686969"/>
    <m/>
    <n v="686969"/>
    <n v="960"/>
    <n v="687929"/>
    <n v="10022"/>
    <n v="920"/>
    <n v="698871"/>
    <x v="0"/>
    <m/>
    <x v="0"/>
  </r>
  <r>
    <s v="SoundExchange"/>
    <s v="Michael Huppe"/>
    <x v="0"/>
    <d v="2011-02-09T00:00:00"/>
    <n v="20005"/>
    <x v="0"/>
    <x v="7"/>
    <x v="7"/>
    <x v="0"/>
    <x v="0"/>
    <m/>
    <m/>
    <m/>
    <x v="0"/>
    <x v="1"/>
    <n v="25681137"/>
    <s v="Michael Huppe"/>
    <x v="0"/>
    <x v="0"/>
    <s v="Executive Director"/>
    <n v="530430"/>
    <n v="150000"/>
    <n v="680430"/>
    <n v="5328"/>
    <n v="685758"/>
    <n v="11750"/>
    <n v="6349"/>
    <n v="703857"/>
    <x v="0"/>
    <m/>
    <x v="3"/>
  </r>
  <r>
    <s v="Associated Builders and Contractors"/>
    <s v="Michael D. Bellaman"/>
    <x v="0"/>
    <d v="2011-02-01T00:00:00"/>
    <n v="22203"/>
    <x v="0"/>
    <x v="11"/>
    <x v="14"/>
    <x v="0"/>
    <x v="0"/>
    <m/>
    <m/>
    <m/>
    <x v="0"/>
    <x v="1"/>
    <n v="16167890"/>
    <s v="Michael D. Bellaman"/>
    <x v="0"/>
    <x v="0"/>
    <s v="CEO &amp; President"/>
    <n v="554749"/>
    <n v="129492"/>
    <n v="684241"/>
    <m/>
    <n v="684241"/>
    <n v="17000"/>
    <n v="19811"/>
    <n v="721052"/>
    <x v="0"/>
    <m/>
    <x v="4"/>
  </r>
  <r>
    <s v="American Farm Bureau Federation"/>
    <s v="Bob Stallman"/>
    <x v="0"/>
    <d v="2000-01-13T00:00:00"/>
    <n v="20024"/>
    <x v="0"/>
    <x v="12"/>
    <x v="20"/>
    <x v="0"/>
    <x v="1"/>
    <n v="0.38162218530599379"/>
    <n v="0.38162218530599379"/>
    <n v="0.38162218530599379"/>
    <x v="0"/>
    <x v="11"/>
    <n v="26826609"/>
    <s v="Bob Stallman"/>
    <x v="0"/>
    <x v="0"/>
    <s v="President"/>
    <n v="683646"/>
    <m/>
    <n v="683646"/>
    <m/>
    <n v="683646"/>
    <n v="210000"/>
    <n v="12806"/>
    <n v="906452"/>
    <x v="0"/>
    <s v="$210,000 toward SERP"/>
    <x v="3"/>
  </r>
  <r>
    <s v="Federalist Society for Law and Public Policy Studies"/>
    <s v="Eugene B. Meyer"/>
    <x v="0"/>
    <m/>
    <n v="20036"/>
    <x v="1"/>
    <x v="9"/>
    <x v="18"/>
    <x v="0"/>
    <x v="1"/>
    <n v="0.15384615384615385"/>
    <n v="0"/>
    <n v="0.51744444444444448"/>
    <x v="0"/>
    <x v="6"/>
    <n v="13619720"/>
    <s v="Eugene B. Meyer"/>
    <x v="0"/>
    <x v="0"/>
    <s v="Director/President"/>
    <n v="450000"/>
    <m/>
    <n v="450000"/>
    <n v="232850"/>
    <n v="682850"/>
    <n v="17150"/>
    <n v="29185"/>
    <n v="729185"/>
    <x v="0"/>
    <m/>
    <x v="4"/>
  </r>
  <r>
    <s v="National Confectioners Association"/>
    <s v="Larry Graham"/>
    <x v="0"/>
    <d v="1992-01-01T00:00:00"/>
    <n v="20007"/>
    <x v="0"/>
    <x v="12"/>
    <x v="15"/>
    <x v="0"/>
    <x v="0"/>
    <n v="7.2293417784451586E-2"/>
    <n v="4.0743189035764793E-2"/>
    <n v="3.1480608605902065E-2"/>
    <x v="0"/>
    <x v="0"/>
    <n v="13076803"/>
    <s v="Larry Graham"/>
    <x v="0"/>
    <x v="0"/>
    <s v="President"/>
    <n v="530574"/>
    <m/>
    <n v="530574"/>
    <n v="150000"/>
    <n v="680574"/>
    <n v="31250"/>
    <n v="43275"/>
    <n v="755099"/>
    <x v="0"/>
    <s v="$150,000 SERP payout"/>
    <x v="4"/>
  </r>
  <r>
    <s v="Armed Forces Communications and Electronics Association"/>
    <s v="Kent Schneider"/>
    <x v="0"/>
    <d v="2007-08-01T00:00:00"/>
    <n v="22033"/>
    <x v="0"/>
    <x v="6"/>
    <x v="21"/>
    <x v="0"/>
    <x v="0"/>
    <n v="-1.3042428145881975E-2"/>
    <n v="-9.1607415498260406E-3"/>
    <n v="-8.9888034203010284E-3"/>
    <x v="0"/>
    <x v="6"/>
    <n v="22507771"/>
    <s v="Kent Schneider"/>
    <x v="0"/>
    <x v="0"/>
    <s v="President &amp; CEO"/>
    <n v="465842"/>
    <n v="200000"/>
    <n v="665842"/>
    <n v="12854"/>
    <n v="678696"/>
    <n v="19600"/>
    <n v="6676"/>
    <n v="704972"/>
    <x v="0"/>
    <m/>
    <x v="3"/>
  </r>
  <r>
    <s v="Insurance Institute for Highway Safety"/>
    <s v="Adrian K. Lund"/>
    <x v="0"/>
    <d v="2006-02-02T00:00:00"/>
    <n v="22201"/>
    <x v="3"/>
    <x v="9"/>
    <x v="11"/>
    <x v="0"/>
    <x v="0"/>
    <n v="3.7258782948789329E-2"/>
    <n v="7.1209106834879202E-2"/>
    <n v="6.3663195674246179E-2"/>
    <x v="0"/>
    <x v="1"/>
    <n v="44981210"/>
    <s v="Adrian Lund"/>
    <x v="0"/>
    <x v="0"/>
    <s v="President"/>
    <n v="611045"/>
    <n v="20000"/>
    <n v="631045"/>
    <n v="44663"/>
    <n v="675708"/>
    <n v="25000"/>
    <n v="14258"/>
    <n v="714966"/>
    <x v="0"/>
    <s v="$36,000 toward a SERP"/>
    <x v="1"/>
  </r>
  <r>
    <s v="National Public Radio"/>
    <s v="vacant 3/3/2014"/>
    <x v="2"/>
    <m/>
    <n v="20001"/>
    <x v="3"/>
    <x v="9"/>
    <x v="11"/>
    <x v="0"/>
    <x v="0"/>
    <m/>
    <m/>
    <m/>
    <x v="2"/>
    <x v="6"/>
    <n v="190468098"/>
    <s v="Vivian Schiller"/>
    <x v="1"/>
    <x v="1"/>
    <s v="CEO and President"/>
    <n v="99671"/>
    <n v="5712"/>
    <n v="105383"/>
    <n v="567542"/>
    <n v="672925"/>
    <m/>
    <n v="5944"/>
    <n v="678869"/>
    <x v="1"/>
    <s v="Two months’ salary; $532,212 severance"/>
    <x v="0"/>
  </r>
  <r>
    <s v="BSA—The Software Alliance"/>
    <s v="Victoria Espinel"/>
    <x v="1"/>
    <d v="2013-09-03T00:00:00"/>
    <n v="20001"/>
    <x v="0"/>
    <x v="7"/>
    <x v="8"/>
    <x v="0"/>
    <x v="0"/>
    <n v="8.7917128550131876E-4"/>
    <n v="7.3810211482301592E-4"/>
    <n v="1.3379358325974686E-5"/>
    <x v="0"/>
    <x v="1"/>
    <n v="60002607"/>
    <s v="Robert W. Holleyman, II"/>
    <x v="0"/>
    <x v="1"/>
    <s v="President &amp; CEO"/>
    <n v="523680"/>
    <n v="100000"/>
    <n v="623680"/>
    <n v="49007"/>
    <n v="672687"/>
    <n v="42000"/>
    <n v="24677"/>
    <n v="739364"/>
    <x v="0"/>
    <m/>
    <x v="2"/>
  </r>
  <r>
    <s v="Consumers Union of United States"/>
    <s v="James Guest"/>
    <x v="0"/>
    <d v="2001-01-11T00:00:00"/>
    <n v="10703"/>
    <x v="3"/>
    <x v="9"/>
    <x v="11"/>
    <x v="0"/>
    <x v="1"/>
    <n v="0.15384796513370266"/>
    <n v="0.37807713055167869"/>
    <n v="0.39493257304586699"/>
    <x v="0"/>
    <x v="10"/>
    <n v="263268350"/>
    <s v="James A. Guest"/>
    <x v="0"/>
    <x v="0"/>
    <s v="President &amp; CEO"/>
    <n v="539027"/>
    <n v="104750"/>
    <n v="643777"/>
    <n v="26516"/>
    <n v="670293"/>
    <n v="80208"/>
    <n v="34515"/>
    <n v="785016"/>
    <x v="0"/>
    <m/>
    <x v="0"/>
  </r>
  <r>
    <s v="U.S. Pharmacopeial Convention "/>
    <s v="Ron Piervincenzi"/>
    <x v="0"/>
    <d v="2014-02-01T00:00:00"/>
    <n v="20852"/>
    <x v="0"/>
    <x v="2"/>
    <x v="2"/>
    <x v="0"/>
    <x v="0"/>
    <n v="0.12691531589567723"/>
    <n v="0.18225505883358045"/>
    <n v="0.18225505883358045"/>
    <x v="0"/>
    <x v="7"/>
    <n v="162710337"/>
    <s v="Roger L. Williams"/>
    <x v="0"/>
    <x v="1"/>
    <s v="CEO"/>
    <n v="594769"/>
    <n v="69468"/>
    <n v="664237"/>
    <m/>
    <n v="664237"/>
    <n v="24500"/>
    <n v="4365"/>
    <n v="693102"/>
    <x v="0"/>
    <m/>
    <x v="0"/>
  </r>
  <r>
    <s v="American Society of Pension Professionals and Actuaries"/>
    <s v="Brian H. Graff"/>
    <x v="0"/>
    <d v="1996-11-08T00:00:00"/>
    <n v="22203"/>
    <x v="1"/>
    <x v="5"/>
    <x v="5"/>
    <x v="0"/>
    <x v="0"/>
    <n v="5.9033699617883899E-2"/>
    <n v="5.2015369690513784E-2"/>
    <n v="5.2000532461111325E-2"/>
    <x v="0"/>
    <x v="1"/>
    <n v="14029241"/>
    <s v="Brian H. Graff"/>
    <x v="0"/>
    <x v="0"/>
    <s v="Executive Director/CEO"/>
    <n v="588666"/>
    <n v="75000"/>
    <n v="663666"/>
    <n v="180"/>
    <n v="663846"/>
    <n v="26845"/>
    <n v="29652"/>
    <n v="720343"/>
    <x v="0"/>
    <m/>
    <x v="4"/>
  </r>
  <r>
    <s v="Mortgage Bankers Association"/>
    <s v="David H. Stevens "/>
    <x v="0"/>
    <d v="2011-06-01T00:00:00"/>
    <n v="20036"/>
    <x v="0"/>
    <x v="4"/>
    <x v="4"/>
    <x v="0"/>
    <x v="0"/>
    <m/>
    <m/>
    <m/>
    <x v="2"/>
    <x v="6"/>
    <n v="38368191"/>
    <s v="David Stevens"/>
    <x v="0"/>
    <x v="0"/>
    <s v="President &amp; CEO"/>
    <n v="662211"/>
    <m/>
    <n v="662211"/>
    <n v="1168"/>
    <n v="663379"/>
    <n v="4900"/>
    <n v="12260"/>
    <n v="680539"/>
    <x v="1"/>
    <s v="Seven months’ salary"/>
    <x v="1"/>
  </r>
  <r>
    <s v="Children’s Hospital Association"/>
    <s v="Mark Wietecha"/>
    <x v="0"/>
    <d v="2011-09-22T00:00:00"/>
    <n v="22314"/>
    <x v="0"/>
    <x v="2"/>
    <x v="2"/>
    <x v="0"/>
    <x v="1"/>
    <m/>
    <m/>
    <m/>
    <x v="2"/>
    <x v="1"/>
    <n v="21534842"/>
    <s v="Mark Wietecha"/>
    <x v="0"/>
    <x v="0"/>
    <s v="President &amp; CEO"/>
    <n v="554248"/>
    <n v="60000"/>
    <n v="614248"/>
    <n v="42815"/>
    <n v="657063"/>
    <n v="115000"/>
    <n v="23953"/>
    <n v="796016"/>
    <x v="0"/>
    <m/>
    <x v="3"/>
  </r>
  <r>
    <s v="American Association of Advertising Agencies"/>
    <s v="Nancy Hill"/>
    <x v="1"/>
    <d v="2008-02-01T00:00:00"/>
    <n v="10018"/>
    <x v="0"/>
    <x v="7"/>
    <x v="7"/>
    <x v="0"/>
    <x v="0"/>
    <n v="-5.5215561552300176E-3"/>
    <n v="3.5711534263812739E-2"/>
    <n v="3.5416769713611927E-2"/>
    <x v="0"/>
    <x v="0"/>
    <n v="15836364"/>
    <s v="Nancy Hill"/>
    <x v="1"/>
    <x v="0"/>
    <s v="CEO &amp; President"/>
    <n v="495298"/>
    <n v="150000"/>
    <n v="645298"/>
    <n v="3636"/>
    <n v="648934"/>
    <n v="23750"/>
    <n v="5803"/>
    <n v="678487"/>
    <x v="0"/>
    <m/>
    <x v="4"/>
  </r>
  <r>
    <s v="Boy Scouts of America National Council"/>
    <s v="Wayne Brock"/>
    <x v="0"/>
    <d v="2012-09-01T00:00:00"/>
    <n v="75015"/>
    <x v="3"/>
    <x v="9"/>
    <x v="11"/>
    <x v="0"/>
    <x v="0"/>
    <m/>
    <m/>
    <m/>
    <x v="2"/>
    <x v="1"/>
    <n v="191960296"/>
    <s v="Wayne Brock"/>
    <x v="0"/>
    <x v="0"/>
    <s v="Chief Scout Executive"/>
    <n v="392627"/>
    <n v="28438"/>
    <n v="421065"/>
    <n v="226692"/>
    <n v="647757"/>
    <n v="260863"/>
    <n v="20803"/>
    <n v="929423"/>
    <x v="1"/>
    <s v="Eight months’ salary as staff and four months’ salary as CEO"/>
    <x v="0"/>
  </r>
  <r>
    <s v="Conference Board"/>
    <s v="Jonathan Spector"/>
    <x v="0"/>
    <d v="2007-03-01T00:00:00"/>
    <n v="10022"/>
    <x v="4"/>
    <x v="14"/>
    <x v="17"/>
    <x v="0"/>
    <x v="1"/>
    <n v="-7.200298357580269E-2"/>
    <n v="-0.13023879381959649"/>
    <n v="-2.8835681173770198E-2"/>
    <x v="0"/>
    <x v="7"/>
    <n v="53450327"/>
    <s v="Jonathan Spector"/>
    <x v="0"/>
    <x v="0"/>
    <s v="CEO"/>
    <n v="574793"/>
    <m/>
    <n v="574793"/>
    <n v="72556"/>
    <n v="647349"/>
    <n v="74900"/>
    <n v="23641"/>
    <n v="745890"/>
    <x v="0"/>
    <m/>
    <x v="2"/>
  </r>
  <r>
    <s v="Association for the Advancement of Medical Instrumentation"/>
    <s v="Mary Logan"/>
    <x v="1"/>
    <d v="2009-03-05T00:00:00"/>
    <n v="22203"/>
    <x v="1"/>
    <x v="2"/>
    <x v="2"/>
    <x v="0"/>
    <x v="0"/>
    <n v="3.2402181606572059E-2"/>
    <n v="1.8637145692996199E-2"/>
    <n v="1.8383696193722369E-2"/>
    <x v="0"/>
    <x v="1"/>
    <n v="13499542"/>
    <s v="Mary K. Logan"/>
    <x v="1"/>
    <x v="0"/>
    <s v="President"/>
    <n v="500299"/>
    <n v="134971"/>
    <n v="635270"/>
    <n v="8598"/>
    <n v="643868"/>
    <n v="50743"/>
    <n v="22493"/>
    <n v="717104"/>
    <x v="0"/>
    <m/>
    <x v="4"/>
  </r>
  <r>
    <s v="Public Broadcasting Service (PBS)"/>
    <s v="Paula Kerger"/>
    <x v="1"/>
    <d v="2006-02-02T00:00:00"/>
    <n v="22314"/>
    <x v="3"/>
    <x v="9"/>
    <x v="11"/>
    <x v="0"/>
    <x v="0"/>
    <n v="4.3654401011817716E-2"/>
    <n v="6.875170277388172E-2"/>
    <n v="6.1052066363607736E-2"/>
    <x v="0"/>
    <x v="7"/>
    <n v="434409851"/>
    <s v="Paula A. Kerger"/>
    <x v="1"/>
    <x v="0"/>
    <s v="President &amp; CEO"/>
    <n v="475299"/>
    <n v="160200"/>
    <n v="635499"/>
    <n v="4743"/>
    <n v="640242"/>
    <n v="91500"/>
    <n v="26850"/>
    <n v="758592"/>
    <x v="0"/>
    <m/>
    <x v="0"/>
  </r>
  <r>
    <s v="American Enterprise Institute"/>
    <s v="Arthur C. Brooks"/>
    <x v="0"/>
    <d v="2009-01-01T00:00:00"/>
    <n v="20036"/>
    <x v="4"/>
    <x v="14"/>
    <x v="17"/>
    <x v="0"/>
    <x v="0"/>
    <n v="0.1267789851742398"/>
    <n v="0.1267789851742398"/>
    <n v="0.1267789851742398"/>
    <x v="0"/>
    <x v="5"/>
    <n v="45780708"/>
    <s v="Arthur C. Brooks"/>
    <x v="0"/>
    <x v="0"/>
    <s v="President"/>
    <n v="637500"/>
    <m/>
    <n v="637500"/>
    <m/>
    <n v="637500"/>
    <n v="76500"/>
    <n v="2908"/>
    <n v="716908"/>
    <x v="0"/>
    <m/>
    <x v="1"/>
  </r>
  <r>
    <s v="Project Management Institute"/>
    <s v="Mark Langley"/>
    <x v="0"/>
    <d v="2011-01-15T00:00:00"/>
    <n v="19073"/>
    <x v="1"/>
    <x v="1"/>
    <x v="1"/>
    <x v="0"/>
    <x v="0"/>
    <n v="8.2675569011191011E-2"/>
    <n v="0.40705249499918905"/>
    <n v="-0.58056954995077836"/>
    <x v="0"/>
    <x v="1"/>
    <n v="160797472"/>
    <s v="Mark Langley"/>
    <x v="0"/>
    <x v="0"/>
    <s v="President &amp; CEO"/>
    <n v="480630"/>
    <n v="144000"/>
    <n v="624630"/>
    <n v="12760"/>
    <n v="637390"/>
    <n v="295070"/>
    <n v="41660"/>
    <n v="974120"/>
    <x v="0"/>
    <s v="$295,070 toward SERP"/>
    <x v="0"/>
  </r>
  <r>
    <s v="American Board of Internal Medicine"/>
    <s v="Richard Baron"/>
    <x v="0"/>
    <d v="2013-06-01T00:00:00"/>
    <n v="19106"/>
    <x v="1"/>
    <x v="2"/>
    <x v="2"/>
    <x v="0"/>
    <x v="0"/>
    <n v="2.7641941453793884E-3"/>
    <n v="-1.3554307841239109E-2"/>
    <n v="-1.3554307841239109E-2"/>
    <x v="0"/>
    <x v="7"/>
    <n v="49304645"/>
    <s v="Christine K. Cassel"/>
    <x v="1"/>
    <x v="1"/>
    <s v="President &amp; CEO"/>
    <n v="593853"/>
    <n v="43021"/>
    <n v="636874"/>
    <m/>
    <n v="636874"/>
    <n v="105314"/>
    <n v="44564"/>
    <n v="786752"/>
    <x v="0"/>
    <s v="$105,314 toward SERP"/>
    <x v="1"/>
  </r>
  <r>
    <s v="American College of Surgeons"/>
    <s v="David B. Hoyt"/>
    <x v="0"/>
    <d v="2010-01-01T00:00:00"/>
    <n v="60611"/>
    <x v="1"/>
    <x v="2"/>
    <x v="2"/>
    <x v="0"/>
    <x v="0"/>
    <n v="4.1050903119868636E-2"/>
    <n v="4.1050903119868636E-2"/>
    <n v="4.1073105694901448E-2"/>
    <x v="0"/>
    <x v="7"/>
    <n v="72828660"/>
    <s v="David B. Hoyt"/>
    <x v="0"/>
    <x v="0"/>
    <s v="Executive Director"/>
    <n v="634000"/>
    <m/>
    <n v="634000"/>
    <n v="51"/>
    <n v="634051"/>
    <n v="178065"/>
    <n v="8447"/>
    <n v="820563"/>
    <x v="0"/>
    <m/>
    <x v="2"/>
  </r>
  <r>
    <s v="American Public Transportation Association"/>
    <s v="Michael P. Melaniphy"/>
    <x v="0"/>
    <d v="2011-11-01T00:00:00"/>
    <n v="20006"/>
    <x v="0"/>
    <x v="6"/>
    <x v="6"/>
    <x v="0"/>
    <x v="0"/>
    <m/>
    <m/>
    <m/>
    <x v="2"/>
    <x v="7"/>
    <n v="27528232"/>
    <s v="William Millar"/>
    <x v="0"/>
    <x v="1"/>
    <s v="President &amp; CEO"/>
    <n v="463272"/>
    <n v="45000"/>
    <n v="508272"/>
    <n v="121707"/>
    <n v="629979"/>
    <n v="12250"/>
    <n v="11321"/>
    <n v="653550"/>
    <x v="1"/>
    <s v="10 months’ salary"/>
    <x v="3"/>
  </r>
  <r>
    <s v="Internet Society"/>
    <s v="Kathryn C. Brown"/>
    <x v="1"/>
    <d v="2014-01-01T00:00:00"/>
    <n v="20190"/>
    <x v="0"/>
    <x v="7"/>
    <x v="8"/>
    <x v="0"/>
    <x v="0"/>
    <n v="-1.6234330922434089E-2"/>
    <n v="-2.4901431832330357E-3"/>
    <n v="-3.6088117658971243E-3"/>
    <x v="0"/>
    <x v="1"/>
    <n v="34509914"/>
    <s v="Lynn St. Amour"/>
    <x v="1"/>
    <x v="1"/>
    <s v="CEO &amp; President"/>
    <n v="463816"/>
    <n v="146673"/>
    <n v="610489"/>
    <n v="19294"/>
    <n v="629783"/>
    <n v="164500"/>
    <n v="8027"/>
    <n v="802310"/>
    <x v="0"/>
    <s v="$146,673 in deferred bonus"/>
    <x v="1"/>
  </r>
  <r>
    <s v="American College of Physicians"/>
    <s v="Steven Weinberger"/>
    <x v="0"/>
    <d v="2010-07-19T00:00:00"/>
    <n v="19106"/>
    <x v="1"/>
    <x v="2"/>
    <x v="2"/>
    <x v="0"/>
    <x v="0"/>
    <m/>
    <m/>
    <m/>
    <x v="2"/>
    <x v="7"/>
    <n v="61349206"/>
    <s v="Steven Weinberger"/>
    <x v="0"/>
    <x v="0"/>
    <s v="Executive Vice President &amp; CEO"/>
    <n v="540151"/>
    <n v="89040"/>
    <n v="629191"/>
    <m/>
    <n v="629191"/>
    <n v="47189"/>
    <n v="20329"/>
    <n v="696709"/>
    <x v="0"/>
    <m/>
    <x v="2"/>
  </r>
  <r>
    <s v="Consumer Healthcare Products Association"/>
    <s v="Scott M. Melville"/>
    <x v="0"/>
    <d v="2010-11-01T00:00:00"/>
    <n v="20006"/>
    <x v="0"/>
    <x v="2"/>
    <x v="2"/>
    <x v="0"/>
    <x v="0"/>
    <n v="5.5555555555555552E-2"/>
    <n v="6.7877215737137911E-2"/>
    <n v="6.4833055899166686E-2"/>
    <x v="0"/>
    <x v="1"/>
    <n v="27099823"/>
    <s v="Scott M. Melville"/>
    <x v="0"/>
    <x v="0"/>
    <s v="President &amp; CEO"/>
    <n v="475000"/>
    <n v="142500"/>
    <n v="617500"/>
    <n v="10037"/>
    <n v="627537"/>
    <n v="22000"/>
    <n v="30427"/>
    <n v="679964"/>
    <x v="0"/>
    <m/>
    <x v="3"/>
  </r>
  <r>
    <s v="American College of Gastroenterology"/>
    <s v="Bradley Stillman"/>
    <x v="0"/>
    <d v="2005-10-01T00:00:00"/>
    <n v="20817"/>
    <x v="1"/>
    <x v="2"/>
    <x v="2"/>
    <x v="0"/>
    <x v="0"/>
    <n v="4.2647655731927109E-2"/>
    <n v="4.2647655731927109E-2"/>
    <n v="4.2647655731927109E-2"/>
    <x v="0"/>
    <x v="1"/>
    <n v="21998233"/>
    <s v="Bradley Stillman"/>
    <x v="0"/>
    <x v="0"/>
    <s v="Executive Director"/>
    <n v="624205"/>
    <m/>
    <n v="624205"/>
    <m/>
    <n v="624205"/>
    <n v="17000"/>
    <m/>
    <n v="641205"/>
    <x v="0"/>
    <m/>
    <x v="3"/>
  </r>
  <r>
    <s v="Associated General Contractors of America "/>
    <s v="Stephen Sandherr"/>
    <x v="0"/>
    <d v="1991-01-01T00:00:00"/>
    <n v="22201"/>
    <x v="0"/>
    <x v="11"/>
    <x v="14"/>
    <x v="0"/>
    <x v="0"/>
    <n v="1.2962727412523422E-2"/>
    <n v="4.495752763761833E-2"/>
    <n v="4.495752763761833E-2"/>
    <x v="0"/>
    <x v="1"/>
    <n v="16468845"/>
    <s v="Stephen Sandherr"/>
    <x v="0"/>
    <x v="0"/>
    <s v="CEO"/>
    <n v="533569"/>
    <n v="90000"/>
    <n v="623569"/>
    <m/>
    <n v="623569"/>
    <n v="55200"/>
    <n v="5500"/>
    <n v="684269"/>
    <x v="0"/>
    <m/>
    <x v="4"/>
  </r>
  <r>
    <s v="Society of Thoracic Surgeons"/>
    <s v="Robert A. Wynbrandt"/>
    <x v="0"/>
    <d v="2002-08-22T00:00:00"/>
    <n v="60611"/>
    <x v="1"/>
    <x v="2"/>
    <x v="2"/>
    <x v="0"/>
    <x v="0"/>
    <n v="8.4343409051817045E-2"/>
    <n v="0.14781570535937985"/>
    <n v="-3.1168972654973308E-2"/>
    <x v="0"/>
    <x v="1"/>
    <n v="19177542"/>
    <s v="Robert A. Wynbrandt"/>
    <x v="0"/>
    <x v="0"/>
    <s v="Executive Director and General Counsel"/>
    <n v="498027"/>
    <n v="106702"/>
    <n v="604729"/>
    <n v="17774"/>
    <n v="622503"/>
    <n v="62500"/>
    <n v="29869"/>
    <n v="714872"/>
    <x v="0"/>
    <m/>
    <x v="4"/>
  </r>
  <r>
    <s v="Association for Advanced Life Underwriting"/>
    <s v="David J. Stertzer"/>
    <x v="0"/>
    <d v="2005-01-01T00:00:00"/>
    <n v="22042"/>
    <x v="0"/>
    <x v="5"/>
    <x v="5"/>
    <x v="0"/>
    <x v="0"/>
    <n v="3.6674374442908629E-2"/>
    <n v="0.18710672247177021"/>
    <n v="0.18710672247177021"/>
    <x v="0"/>
    <x v="2"/>
    <n v="10897554"/>
    <s v="David J. Stertzer"/>
    <x v="0"/>
    <x v="0"/>
    <s v="CEO"/>
    <n v="401250"/>
    <n v="218485"/>
    <n v="619735"/>
    <m/>
    <n v="619735"/>
    <n v="26333"/>
    <n v="10013"/>
    <n v="656081"/>
    <x v="0"/>
    <m/>
    <x v="4"/>
  </r>
  <r>
    <s v="Universities Space Research Association"/>
    <s v="Fred Tarantino"/>
    <x v="0"/>
    <d v="2006-12-08T00:00:00"/>
    <n v="21044"/>
    <x v="0"/>
    <x v="6"/>
    <x v="6"/>
    <x v="0"/>
    <x v="1"/>
    <n v="-0.1524780696228227"/>
    <n v="-7.7702992031851617E-2"/>
    <n v="4.2487372781085005E-2"/>
    <x v="0"/>
    <x v="6"/>
    <n v="92483433"/>
    <s v="Fred Tarantino"/>
    <x v="0"/>
    <x v="1"/>
    <s v="President and CEO"/>
    <n v="302695"/>
    <n v="225000"/>
    <n v="527695"/>
    <n v="91702"/>
    <n v="619397"/>
    <n v="25000"/>
    <n v="8154"/>
    <n v="652551"/>
    <x v="0"/>
    <s v="$90,000 toward SERP"/>
    <x v="2"/>
  </r>
  <r>
    <s v="National Association of Music Merchants"/>
    <s v="Joe Lamond"/>
    <x v="0"/>
    <d v="1998-01-01T00:00:00"/>
    <n v="92008"/>
    <x v="0"/>
    <x v="7"/>
    <x v="7"/>
    <x v="0"/>
    <x v="0"/>
    <n v="-4.9032939578634964E-2"/>
    <n v="3.4778963606334728E-2"/>
    <n v="3.4778963606334728E-2"/>
    <x v="0"/>
    <x v="6"/>
    <n v="21953709"/>
    <s v="Joe Lamond"/>
    <x v="0"/>
    <x v="0"/>
    <s v="President &amp; CEO"/>
    <n v="567152"/>
    <n v="49985"/>
    <n v="617137"/>
    <m/>
    <n v="617137"/>
    <n v="16500"/>
    <m/>
    <n v="633637"/>
    <x v="0"/>
    <m/>
    <x v="3"/>
  </r>
  <r>
    <s v="American Council of Engineering Companies"/>
    <s v="David A. Raymond"/>
    <x v="0"/>
    <d v="1999-03-01T00:00:00"/>
    <n v="20005"/>
    <x v="0"/>
    <x v="1"/>
    <x v="9"/>
    <x v="0"/>
    <x v="0"/>
    <n v="6.5182134777193118E-2"/>
    <n v="6.7448365369554023E-2"/>
    <n v="-1.1101997491074014E-2"/>
    <x v="0"/>
    <x v="5"/>
    <n v="12945817"/>
    <s v="David A. Raymond"/>
    <x v="0"/>
    <x v="0"/>
    <s v="President"/>
    <n v="419032"/>
    <n v="58000"/>
    <n v="477032"/>
    <n v="137845"/>
    <n v="614877"/>
    <n v="46125"/>
    <n v="35950"/>
    <n v="696952"/>
    <x v="0"/>
    <m/>
    <x v="4"/>
  </r>
  <r>
    <s v="Financial Accounting Foundation"/>
    <s v="Teresa S. Polley"/>
    <x v="1"/>
    <d v="2008-05-01T00:00:00"/>
    <n v="5116"/>
    <x v="0"/>
    <x v="4"/>
    <x v="4"/>
    <x v="0"/>
    <x v="0"/>
    <n v="3.0082987551867221E-2"/>
    <n v="7.2035745422842204E-2"/>
    <n v="8.8684333100739365E-2"/>
    <x v="0"/>
    <x v="1"/>
    <n v="52545827"/>
    <s v="Teresa S. Polley"/>
    <x v="1"/>
    <x v="0"/>
    <s v="President"/>
    <n v="446850"/>
    <n v="45000"/>
    <n v="491850"/>
    <n v="118191"/>
    <n v="610041"/>
    <n v="41497"/>
    <n v="4970"/>
    <n v="656508"/>
    <x v="0"/>
    <m/>
    <x v="2"/>
  </r>
  <r>
    <s v="American Fuel &amp; Petrochemical Manufacturers"/>
    <s v="Charles Drevna"/>
    <x v="0"/>
    <d v="2007-12-10T00:00:00"/>
    <n v="20006"/>
    <x v="0"/>
    <x v="3"/>
    <x v="3"/>
    <x v="0"/>
    <x v="0"/>
    <n v="3.4042553191489362E-2"/>
    <n v="2.7586206896551724E-2"/>
    <n v="2.0924167650411482E-2"/>
    <x v="0"/>
    <x v="1"/>
    <n v="19684615"/>
    <s v="Charles Drevna"/>
    <x v="0"/>
    <x v="0"/>
    <s v="President"/>
    <n v="486000"/>
    <n v="110000"/>
    <n v="596000"/>
    <n v="7650"/>
    <n v="603650"/>
    <n v="78970"/>
    <n v="12578"/>
    <n v="695198"/>
    <x v="0"/>
    <m/>
    <x v="4"/>
  </r>
  <r>
    <s v="American Institute for Cancer Research"/>
    <s v="Marilyn Gentry"/>
    <x v="1"/>
    <m/>
    <n v="20009"/>
    <x v="3"/>
    <x v="9"/>
    <x v="11"/>
    <x v="0"/>
    <x v="1"/>
    <n v="-6.620848103574932E-2"/>
    <n v="-6.620848103574932E-2"/>
    <n v="9.8443747599920653E-2"/>
    <x v="0"/>
    <x v="6"/>
    <n v="24489810"/>
    <s v="Marilyn Gentry"/>
    <x v="1"/>
    <x v="0"/>
    <s v="President"/>
    <n v="189400"/>
    <m/>
    <n v="189400"/>
    <n v="414152"/>
    <n v="603552"/>
    <m/>
    <n v="6687"/>
    <n v="610239"/>
    <x v="0"/>
    <s v="$137,207 SERP payout"/>
    <x v="3"/>
  </r>
  <r>
    <s v="Laborers' International Union of North America"/>
    <s v="Terry O’Sullivan"/>
    <x v="0"/>
    <d v="2001-01-01T00:00:00"/>
    <n v="20006"/>
    <x v="2"/>
    <x v="8"/>
    <x v="10"/>
    <x v="0"/>
    <x v="0"/>
    <n v="3.0000340139910882E-2"/>
    <n v="3.0000340139910882E-2"/>
    <n v="6.4360676993628227E-2"/>
    <x v="0"/>
    <x v="1"/>
    <n v="79410509"/>
    <s v="Terry O’Sullivan"/>
    <x v="0"/>
    <x v="0"/>
    <s v="General President"/>
    <n v="454225"/>
    <m/>
    <n v="454225"/>
    <n v="148300"/>
    <n v="602525"/>
    <n v="130598"/>
    <n v="25751"/>
    <n v="758874"/>
    <x v="0"/>
    <m/>
    <x v="2"/>
  </r>
  <r>
    <s v="Optical Society"/>
    <s v="Elizabeth A. Rogan"/>
    <x v="1"/>
    <d v="2002-01-01T00:00:00"/>
    <n v="20036"/>
    <x v="1"/>
    <x v="2"/>
    <x v="2"/>
    <x v="0"/>
    <x v="0"/>
    <n v="6.7632473193165302E-2"/>
    <n v="0.43294370962780682"/>
    <n v="0.41171517016211739"/>
    <x v="0"/>
    <x v="1"/>
    <n v="36018513"/>
    <s v="Elizabeth A. Rogan"/>
    <x v="1"/>
    <x v="0"/>
    <s v="Executive Director"/>
    <n v="355654"/>
    <n v="222000"/>
    <n v="577654"/>
    <n v="22500"/>
    <n v="600154"/>
    <n v="114000"/>
    <n v="10966"/>
    <n v="725120"/>
    <x v="0"/>
    <s v="$72,000 toward SERP"/>
    <x v="1"/>
  </r>
  <r>
    <s v="National Fire Protection Association"/>
    <s v="Jim Pauley"/>
    <x v="0"/>
    <d v="2014-07-01T00:00:00"/>
    <n v="2169"/>
    <x v="0"/>
    <x v="11"/>
    <x v="9"/>
    <x v="0"/>
    <x v="0"/>
    <n v="2.1972777252576799E-2"/>
    <n v="-6.5456790915506519E-2"/>
    <n v="-5.8968633438521448E-2"/>
    <x v="0"/>
    <x v="1"/>
    <n v="69185950"/>
    <s v="James Shannon"/>
    <x v="0"/>
    <x v="1"/>
    <m/>
    <n v="445388"/>
    <n v="137281"/>
    <n v="582669"/>
    <n v="17023"/>
    <n v="599692"/>
    <n v="343029"/>
    <n v="17315"/>
    <n v="960036"/>
    <x v="0"/>
    <m/>
    <x v="2"/>
  </r>
  <r>
    <s v="Association of Public and Land-grant Universities"/>
    <s v="M. Peter McPherson"/>
    <x v="0"/>
    <d v="2006-01-01T00:00:00"/>
    <n v="20005"/>
    <x v="0"/>
    <x v="13"/>
    <x v="16"/>
    <x v="0"/>
    <x v="0"/>
    <n v="1.2054428940126741E-2"/>
    <n v="0.22574334062249954"/>
    <n v="0.21559967880867217"/>
    <x v="0"/>
    <x v="1"/>
    <n v="15778218"/>
    <s v="M. Peter McPherson"/>
    <x v="0"/>
    <x v="0"/>
    <s v="President"/>
    <n v="426250"/>
    <n v="90000"/>
    <n v="516250"/>
    <n v="83240"/>
    <n v="599490"/>
    <n v="42000"/>
    <n v="12870"/>
    <n v="654360"/>
    <x v="0"/>
    <m/>
    <x v="4"/>
  </r>
  <r>
    <s v="Gas Technology Institute"/>
    <s v="David C. Carroll"/>
    <x v="0"/>
    <d v="2006-09-01T00:00:00"/>
    <n v="60018"/>
    <x v="0"/>
    <x v="3"/>
    <x v="3"/>
    <x v="0"/>
    <x v="0"/>
    <n v="3.0139080512735721E-2"/>
    <n v="-1.0115338385603587E-2"/>
    <n v="-9.5362929719533512E-3"/>
    <x v="0"/>
    <x v="1"/>
    <n v="57966616"/>
    <s v="David C. Carroll"/>
    <x v="0"/>
    <x v="0"/>
    <s v="President and CEO"/>
    <n v="380042"/>
    <n v="200560"/>
    <n v="580602"/>
    <n v="14842"/>
    <n v="595444"/>
    <n v="243808"/>
    <n v="23146"/>
    <n v="862398"/>
    <x v="0"/>
    <m/>
    <x v="2"/>
  </r>
  <r>
    <s v="American Dental Education Association"/>
    <s v="Richard W. Valachovic"/>
    <x v="0"/>
    <d v="1986-01-01T00:00:00"/>
    <n v="20005"/>
    <x v="1"/>
    <x v="2"/>
    <x v="2"/>
    <x v="0"/>
    <x v="0"/>
    <n v="0.11039433567399318"/>
    <n v="0.37597662585614056"/>
    <n v="0.37597662585614056"/>
    <x v="0"/>
    <x v="7"/>
    <n v="21470749"/>
    <s v="Richard W. Valachovic"/>
    <x v="0"/>
    <x v="0"/>
    <s v="Executive Director"/>
    <n v="418099"/>
    <n v="175756"/>
    <n v="593855"/>
    <m/>
    <n v="593855"/>
    <n v="24500"/>
    <n v="13153"/>
    <n v="631508"/>
    <x v="0"/>
    <m/>
    <x v="3"/>
  </r>
  <r>
    <s v="National Electrical Contractors Association"/>
    <s v="John Grau"/>
    <x v="0"/>
    <d v="1986-04-01T00:00:00"/>
    <n v="20814"/>
    <x v="1"/>
    <x v="11"/>
    <x v="14"/>
    <x v="0"/>
    <x v="1"/>
    <n v="-6.0686545144512175E-2"/>
    <n v="-2.7884521816495578E-2"/>
    <n v="0.12688357826114258"/>
    <x v="0"/>
    <x v="1"/>
    <n v="25092639"/>
    <s v="John Grau"/>
    <x v="0"/>
    <x v="0"/>
    <s v="CEO"/>
    <n v="449500"/>
    <n v="40000"/>
    <n v="489500"/>
    <n v="102710"/>
    <n v="592210"/>
    <n v="158044"/>
    <n v="33454"/>
    <n v="783708"/>
    <x v="0"/>
    <m/>
    <x v="3"/>
  </r>
  <r>
    <s v="American National Red Cross, National Headquarters"/>
    <s v="Gail J. McGovern"/>
    <x v="1"/>
    <d v="2008-06-23T00:00:00"/>
    <n v="20006"/>
    <x v="3"/>
    <x v="9"/>
    <x v="11"/>
    <x v="0"/>
    <x v="0"/>
    <n v="0"/>
    <n v="0.18043303929430635"/>
    <n v="0.17959698436708027"/>
    <x v="0"/>
    <x v="7"/>
    <n v="3154538043"/>
    <s v="Gail McGovern"/>
    <x v="1"/>
    <x v="0"/>
    <s v="President &amp; CEO"/>
    <n v="498800"/>
    <n v="90000"/>
    <n v="588800"/>
    <n v="2322"/>
    <n v="591122"/>
    <n v="29243"/>
    <n v="8143"/>
    <n v="628508"/>
    <x v="0"/>
    <m/>
    <x v="0"/>
  </r>
  <r>
    <s v="American Wind Energy Association"/>
    <s v="Tom Kiernan"/>
    <x v="0"/>
    <d v="2013-05-28T00:00:00"/>
    <n v="20005"/>
    <x v="0"/>
    <x v="3"/>
    <x v="3"/>
    <x v="0"/>
    <x v="0"/>
    <n v="2.9999723033591764E-2"/>
    <n v="2.9999378600786514E-2"/>
    <n v="4.7437615957531799E-2"/>
    <x v="0"/>
    <x v="1"/>
    <n v="30827764"/>
    <s v="Denise Bode"/>
    <x v="1"/>
    <x v="1"/>
    <s v="CEO"/>
    <n v="483452"/>
    <n v="96690"/>
    <n v="580142"/>
    <n v="9822"/>
    <n v="589964"/>
    <n v="31801"/>
    <n v="1434"/>
    <n v="623199"/>
    <x v="0"/>
    <m/>
    <x v="1"/>
  </r>
  <r>
    <s v="National Marrow Donor Program"/>
    <s v="Jeffrey W. Chell "/>
    <x v="0"/>
    <d v="2000-07-01T00:00:00"/>
    <n v="55413"/>
    <x v="3"/>
    <x v="9"/>
    <x v="11"/>
    <x v="0"/>
    <x v="0"/>
    <n v="7.5681852310695644E-2"/>
    <n v="9.1495755361446704E-2"/>
    <n v="9.5092907397125975E-2"/>
    <x v="0"/>
    <x v="6"/>
    <n v="351589511"/>
    <s v="Jeffrey W. Chell"/>
    <x v="0"/>
    <x v="0"/>
    <s v="Chief Executive Officer"/>
    <n v="458447"/>
    <n v="110362"/>
    <n v="568809"/>
    <n v="20950"/>
    <n v="589759"/>
    <n v="55950"/>
    <n v="31501"/>
    <n v="677210"/>
    <x v="0"/>
    <m/>
    <x v="0"/>
  </r>
  <r>
    <s v="American Academy of Orthopaedic Surgeons"/>
    <s v="Karen L. Hackett"/>
    <x v="1"/>
    <d v="2003-05-15T00:00:00"/>
    <n v="60018"/>
    <x v="1"/>
    <x v="2"/>
    <x v="2"/>
    <x v="0"/>
    <x v="0"/>
    <n v="2.2922830673715866E-2"/>
    <n v="0.1816874517609782"/>
    <n v="0.18763405612348139"/>
    <x v="0"/>
    <x v="1"/>
    <n v="46232309"/>
    <s v="Karen L. Hackett"/>
    <x v="1"/>
    <x v="0"/>
    <s v="CEO"/>
    <n v="421792"/>
    <n v="160000"/>
    <n v="581792"/>
    <n v="5132"/>
    <n v="586924"/>
    <n v="41500"/>
    <n v="10912"/>
    <n v="639336"/>
    <x v="0"/>
    <m/>
    <x v="1"/>
  </r>
  <r>
    <s v="C-SPAN"/>
    <s v="Rob Kennedy and Susan Swain "/>
    <x v="3"/>
    <d v="2012-04-01T00:00:00"/>
    <n v="20001"/>
    <x v="3"/>
    <x v="9"/>
    <x v="11"/>
    <x v="0"/>
    <x v="0"/>
    <m/>
    <m/>
    <m/>
    <x v="1"/>
    <x v="0"/>
    <n v="72737725"/>
    <s v="Susan Swain"/>
    <x v="1"/>
    <x v="0"/>
    <s v="Co-CEO"/>
    <n v="375785"/>
    <m/>
    <n v="375785"/>
    <n v="207109"/>
    <n v="582894"/>
    <n v="90150"/>
    <n v="33136"/>
    <n v="706180"/>
    <x v="1"/>
    <s v="Nine months’ salary as CEO; three months’ salary as staff"/>
    <x v="2"/>
  </r>
  <r>
    <s v="Leukemia and Lymphoma Society"/>
    <s v="Louis J. DeGennaro"/>
    <x v="0"/>
    <d v="2014-02-11T00:00:00"/>
    <n v="10605"/>
    <x v="3"/>
    <x v="9"/>
    <x v="11"/>
    <x v="0"/>
    <x v="0"/>
    <n v="8.8157894736842102E-2"/>
    <n v="0.10501949317738792"/>
    <n v="0.1197593956017516"/>
    <x v="0"/>
    <x v="7"/>
    <n v="292822993"/>
    <s v="John Walter"/>
    <x v="0"/>
    <x v="1"/>
    <s v="President &amp; Chief Executive Officer"/>
    <n v="516875"/>
    <n v="50000"/>
    <n v="566875"/>
    <n v="14868"/>
    <n v="581743"/>
    <n v="30870"/>
    <n v="22298"/>
    <n v="634911"/>
    <x v="0"/>
    <s v="DeGennaro is interim"/>
    <x v="0"/>
  </r>
  <r>
    <s v="American Academy of Pediatrics"/>
    <s v="Errol Alden"/>
    <x v="0"/>
    <d v="2004-06-01T00:00:00"/>
    <n v="60007"/>
    <x v="1"/>
    <x v="2"/>
    <x v="2"/>
    <x v="0"/>
    <x v="0"/>
    <n v="6.3585745582279599E-2"/>
    <n v="0.15250698261573048"/>
    <n v="0.159470273136676"/>
    <x v="0"/>
    <x v="7"/>
    <n v="104368887"/>
    <s v="Errol Alden"/>
    <x v="0"/>
    <x v="0"/>
    <s v="Executive Director"/>
    <n v="455387"/>
    <n v="98781"/>
    <n v="554168"/>
    <n v="27442"/>
    <n v="581610"/>
    <n v="45850"/>
    <n v="11272"/>
    <n v="638732"/>
    <x v="0"/>
    <m/>
    <x v="0"/>
  </r>
  <r>
    <s v="C-SPAN"/>
    <s v="Rob Kennedy and Susan Swain "/>
    <x v="3"/>
    <d v="2012-04-01T00:00:00"/>
    <n v="20001"/>
    <x v="3"/>
    <x v="9"/>
    <x v="11"/>
    <x v="0"/>
    <x v="0"/>
    <m/>
    <m/>
    <m/>
    <x v="2"/>
    <x v="0"/>
    <n v="72737725"/>
    <s v="Rob Kennedy"/>
    <x v="0"/>
    <x v="0"/>
    <s v="Co-CEO"/>
    <n v="371325"/>
    <m/>
    <n v="371325"/>
    <n v="208073"/>
    <n v="579398"/>
    <n v="90150"/>
    <n v="40579"/>
    <n v="710127"/>
    <x v="1"/>
    <s v="Nine months’ salary as CEO; three months’ salary as staff"/>
    <x v="2"/>
  </r>
  <r>
    <s v="American Diabetes Association"/>
    <s v="Larry Hausner"/>
    <x v="0"/>
    <d v="2007-10-08T00:00:00"/>
    <n v="22311"/>
    <x v="3"/>
    <x v="9"/>
    <x v="11"/>
    <x v="0"/>
    <x v="0"/>
    <n v="4.9340394238875041E-2"/>
    <n v="4.8697342739609871E-2"/>
    <n v="5.3451781298653724E-2"/>
    <x v="0"/>
    <x v="1"/>
    <n v="203808634"/>
    <s v="Larry Hausner"/>
    <x v="0"/>
    <x v="0"/>
    <s v="Chief Executive Officer"/>
    <n v="468031"/>
    <n v="81090"/>
    <n v="549121"/>
    <n v="26011"/>
    <n v="575132"/>
    <n v="236772"/>
    <n v="23469"/>
    <n v="835373"/>
    <x v="0"/>
    <s v="$76,919 toward SERP; $58,385 toward long term incentive plan"/>
    <x v="0"/>
  </r>
  <r>
    <s v="Urban Land Institute"/>
    <s v="Patrick L. Phillips"/>
    <x v="0"/>
    <d v="2009-09-14T00:00:00"/>
    <n v="20007"/>
    <x v="3"/>
    <x v="9"/>
    <x v="11"/>
    <x v="0"/>
    <x v="0"/>
    <n v="2.3357756032650147E-2"/>
    <n v="7.0494455427194666E-2"/>
    <n v="7.0436829222368671E-2"/>
    <x v="0"/>
    <x v="7"/>
    <n v="53368909"/>
    <s v="Patrick L. Phillips"/>
    <x v="0"/>
    <x v="0"/>
    <s v="CEO"/>
    <n v="504499"/>
    <n v="50000"/>
    <n v="554499"/>
    <n v="14010"/>
    <n v="568509"/>
    <n v="14700"/>
    <n v="21764"/>
    <n v="604973"/>
    <x v="0"/>
    <m/>
    <x v="2"/>
  </r>
  <r>
    <s v="National Center for Missing and Exploited Children"/>
    <s v="John Ryan"/>
    <x v="2"/>
    <d v="2012-07-01T00:00:00"/>
    <n v="22314"/>
    <x v="3"/>
    <x v="9"/>
    <x v="11"/>
    <x v="0"/>
    <x v="0"/>
    <m/>
    <m/>
    <m/>
    <x v="1"/>
    <x v="1"/>
    <n v="48006661"/>
    <s v="Ernie Allen"/>
    <x v="0"/>
    <x v="1"/>
    <m/>
    <n v="379507"/>
    <m/>
    <n v="379507"/>
    <n v="188515"/>
    <n v="568022"/>
    <n v="366150"/>
    <n v="52303"/>
    <n v="986475"/>
    <x v="1"/>
    <s v="Six months’ salary; $188,515 change in control payment (severance)."/>
    <x v="1"/>
  </r>
  <r>
    <s v="Medical Group Management Association"/>
    <s v="Susan Turney"/>
    <x v="1"/>
    <d v="2011-10-01T00:00:00"/>
    <n v="80112"/>
    <x v="1"/>
    <x v="2"/>
    <x v="2"/>
    <x v="0"/>
    <x v="0"/>
    <m/>
    <m/>
    <m/>
    <x v="0"/>
    <x v="5"/>
    <n v="25833253"/>
    <s v="Susan Turney"/>
    <x v="1"/>
    <x v="0"/>
    <s v="President and CEO"/>
    <n v="446064"/>
    <n v="87599"/>
    <n v="533663"/>
    <n v="30988"/>
    <n v="564651"/>
    <n v="33000"/>
    <n v="25158"/>
    <n v="622809"/>
    <x v="0"/>
    <m/>
    <x v="3"/>
  </r>
  <r>
    <s v="American Legacy Foundation"/>
    <s v="Cheryl Healton "/>
    <x v="1"/>
    <d v="1999-12-30T00:00:00"/>
    <n v="20036"/>
    <x v="3"/>
    <x v="9"/>
    <x v="11"/>
    <x v="0"/>
    <x v="0"/>
    <n v="1.1921635327096917E-2"/>
    <n v="1.0941658340575377E-2"/>
    <n v="1.0895084438703457E-2"/>
    <x v="0"/>
    <x v="5"/>
    <n v="90153399"/>
    <s v="Cheryl Healton "/>
    <x v="1"/>
    <x v="0"/>
    <s v="Chief Executive Officer"/>
    <n v="514040"/>
    <n v="45497"/>
    <n v="559537"/>
    <n v="2366"/>
    <n v="561903"/>
    <n v="117500"/>
    <n v="64634"/>
    <n v="744037"/>
    <x v="0"/>
    <s v="$80,000 toward SERP"/>
    <x v="2"/>
  </r>
  <r>
    <s v="Nature Conservancy"/>
    <s v="Mark Tercek"/>
    <x v="0"/>
    <d v="2008-07-01T00:00:00"/>
    <n v="22203"/>
    <x v="3"/>
    <x v="9"/>
    <x v="11"/>
    <x v="0"/>
    <x v="0"/>
    <n v="0.10072197222602594"/>
    <n v="0.1508420240680218"/>
    <n v="0.1377307776507504"/>
    <x v="0"/>
    <x v="7"/>
    <n v="949132306"/>
    <s v="Mark Tercek"/>
    <x v="0"/>
    <x v="0"/>
    <s v="President &amp; CEO"/>
    <n v="466224"/>
    <n v="50000"/>
    <n v="516224"/>
    <n v="45055"/>
    <n v="561279"/>
    <n v="17769"/>
    <n v="11690"/>
    <n v="590738"/>
    <x v="0"/>
    <m/>
    <x v="0"/>
  </r>
  <r>
    <s v="World Wildlife Fund"/>
    <s v="Carter S. Roberts"/>
    <x v="0"/>
    <d v="2005-07-21T00:00:00"/>
    <n v="20037"/>
    <x v="3"/>
    <x v="9"/>
    <x v="11"/>
    <x v="0"/>
    <x v="0"/>
    <n v="0.12207098400832202"/>
    <n v="0.13243514752823371"/>
    <n v="0.13188222812955067"/>
    <x v="0"/>
    <x v="5"/>
    <n v="229248747"/>
    <s v="Carter S. Roberts"/>
    <x v="0"/>
    <x v="0"/>
    <s v="Chief Executive Officer"/>
    <n v="509124"/>
    <n v="50000"/>
    <n v="559124"/>
    <n v="2070"/>
    <n v="561194"/>
    <n v="40000"/>
    <n v="37347"/>
    <n v="638541"/>
    <x v="0"/>
    <m/>
    <x v="0"/>
  </r>
  <r>
    <s v="Conference of State Bank Supervisors"/>
    <s v="John W. Ryan"/>
    <x v="0"/>
    <d v="2012-01-01T00:00:00"/>
    <n v="20036"/>
    <x v="1"/>
    <x v="4"/>
    <x v="4"/>
    <x v="0"/>
    <x v="0"/>
    <n v="-1.8905511423319327E-2"/>
    <n v="5.2062021394750691E-4"/>
    <n v="-6.5511106354801382E-2"/>
    <x v="0"/>
    <x v="1"/>
    <n v="80155872"/>
    <s v="John W. Ryan"/>
    <x v="0"/>
    <x v="0"/>
    <s v="President"/>
    <n v="478209"/>
    <n v="69500"/>
    <n v="547709"/>
    <n v="11149"/>
    <n v="558858"/>
    <n v="47709"/>
    <n v="9341"/>
    <n v="615908"/>
    <x v="0"/>
    <m/>
    <x v="2"/>
  </r>
  <r>
    <s v="American Israel Public Affairs Committee"/>
    <s v="Howard Kohr"/>
    <x v="0"/>
    <d v="1996-01-01T00:00:00"/>
    <n v="20001"/>
    <x v="3"/>
    <x v="9"/>
    <x v="11"/>
    <x v="0"/>
    <x v="0"/>
    <n v="9.1633875377297364E-2"/>
    <n v="9.1633875377297364E-2"/>
    <n v="9.8768943883436849E-2"/>
    <x v="0"/>
    <x v="6"/>
    <n v="74237179"/>
    <s v="Howard Kohr"/>
    <x v="0"/>
    <x v="0"/>
    <s v="Executive Director"/>
    <n v="552620"/>
    <m/>
    <n v="552620"/>
    <n v="3612"/>
    <n v="556232"/>
    <n v="151521"/>
    <n v="32889"/>
    <n v="740642"/>
    <x v="0"/>
    <s v="$125,925 toward SERP"/>
    <x v="2"/>
  </r>
  <r>
    <s v="National Hospice and Palliative Care Organization"/>
    <s v="Donald Schumacher"/>
    <x v="0"/>
    <d v="2002-10-03T00:00:00"/>
    <n v="22314"/>
    <x v="1"/>
    <x v="2"/>
    <x v="2"/>
    <x v="0"/>
    <x v="0"/>
    <n v="0.10167555306387181"/>
    <n v="0.17100363124132784"/>
    <n v="0.17100363124132784"/>
    <x v="0"/>
    <x v="1"/>
    <n v="12229430"/>
    <s v="Donald Schumacher"/>
    <x v="0"/>
    <x v="0"/>
    <s v="President"/>
    <n v="469652"/>
    <n v="85659"/>
    <n v="555311"/>
    <m/>
    <n v="555311"/>
    <n v="17500"/>
    <n v="17842"/>
    <n v="590653"/>
    <x v="0"/>
    <m/>
    <x v="4"/>
  </r>
  <r>
    <s v="American Academy of Neurology"/>
    <s v="Catherine M. Rydell"/>
    <x v="1"/>
    <d v="1999-02-01T00:00:00"/>
    <n v="55415"/>
    <x v="1"/>
    <x v="2"/>
    <x v="2"/>
    <x v="0"/>
    <x v="0"/>
    <n v="1.5667786905650984E-2"/>
    <n v="-3.1332463107399303E-2"/>
    <n v="-1.9865879113558645E-2"/>
    <x v="0"/>
    <x v="1"/>
    <n v="22816635"/>
    <s v="Catherine M. Rydell"/>
    <x v="1"/>
    <x v="0"/>
    <s v="Executive Director/CEO"/>
    <n v="391674"/>
    <n v="55801"/>
    <n v="447475"/>
    <n v="104267"/>
    <n v="551742"/>
    <n v="24693"/>
    <n v="6425"/>
    <n v="582860"/>
    <x v="0"/>
    <m/>
    <x v="3"/>
  </r>
  <r>
    <s v="National Apartment Association"/>
    <s v="Doug Culkin"/>
    <x v="0"/>
    <d v="1999-08-26T00:00:00"/>
    <n v="22203"/>
    <x v="0"/>
    <x v="11"/>
    <x v="19"/>
    <x v="0"/>
    <x v="0"/>
    <n v="-2.2586428379847259E-4"/>
    <n v="-1.7613580070234151E-4"/>
    <n v="9.1030628328682486E-2"/>
    <x v="0"/>
    <x v="1"/>
    <n v="18227692"/>
    <s v="Doug Culkin"/>
    <x v="0"/>
    <x v="0"/>
    <s v="President"/>
    <n v="354115"/>
    <n v="100000"/>
    <n v="454115"/>
    <n v="97557"/>
    <n v="551672"/>
    <n v="12500"/>
    <n v="23830"/>
    <n v="588002"/>
    <x v="0"/>
    <m/>
    <x v="4"/>
  </r>
  <r>
    <s v="American Academy of Family Physicians"/>
    <s v="Douglas E. Henley"/>
    <x v="0"/>
    <d v="2000-01-01T00:00:00"/>
    <n v="66211"/>
    <x v="1"/>
    <x v="2"/>
    <x v="2"/>
    <x v="0"/>
    <x v="0"/>
    <n v="2.6700933720191833E-2"/>
    <n v="6.021607914492013E-2"/>
    <n v="1.8284541068978933E-3"/>
    <x v="0"/>
    <x v="10"/>
    <n v="80082801"/>
    <s v="Douglas E. Henley"/>
    <x v="0"/>
    <x v="0"/>
    <s v="CEO"/>
    <n v="480187"/>
    <n v="15675"/>
    <n v="495862"/>
    <n v="52596"/>
    <n v="548458"/>
    <n v="29400"/>
    <n v="67966"/>
    <n v="645824"/>
    <x v="0"/>
    <m/>
    <x v="2"/>
  </r>
  <r>
    <s v="American College of Obstetricians and Gynecologists"/>
    <s v="Hal C. Lawrence"/>
    <x v="0"/>
    <d v="2011-07-01T00:00:00"/>
    <n v="20024"/>
    <x v="1"/>
    <x v="2"/>
    <x v="2"/>
    <x v="0"/>
    <x v="0"/>
    <m/>
    <m/>
    <m/>
    <x v="2"/>
    <x v="1"/>
    <n v="30976204"/>
    <s v="Hal C. Lawrence"/>
    <x v="0"/>
    <x v="0"/>
    <s v="Executive Vice President"/>
    <n v="444850"/>
    <n v="93730"/>
    <n v="538580"/>
    <n v="9503"/>
    <n v="548083"/>
    <n v="42000"/>
    <n v="37416"/>
    <n v="627499"/>
    <x v="0"/>
    <m/>
    <x v="1"/>
  </r>
  <r>
    <s v="American Pharmacists Association"/>
    <s v="Thomas E. Menighan"/>
    <x v="0"/>
    <d v="2009-07-01T00:00:00"/>
    <n v="20037"/>
    <x v="1"/>
    <x v="2"/>
    <x v="2"/>
    <x v="0"/>
    <x v="0"/>
    <n v="1.9514706687845759E-2"/>
    <n v="3.1625535840683332E-2"/>
    <n v="4.4551452043086248E-2"/>
    <x v="0"/>
    <x v="1"/>
    <n v="36453141"/>
    <s v="Thomas E. Menighan"/>
    <x v="0"/>
    <x v="0"/>
    <s v="Chief Executive Officer"/>
    <n v="465332"/>
    <n v="53522"/>
    <n v="518854"/>
    <n v="28656"/>
    <n v="547510"/>
    <n v="27350"/>
    <n v="27392"/>
    <n v="602252"/>
    <x v="0"/>
    <m/>
    <x v="1"/>
  </r>
  <r>
    <s v="NTCA, The Rural Broadband Association"/>
    <s v="Shirley Bloomfield"/>
    <x v="1"/>
    <d v="2010-07-01T00:00:00"/>
    <n v="22203"/>
    <x v="0"/>
    <x v="3"/>
    <x v="8"/>
    <x v="0"/>
    <x v="0"/>
    <n v="4.2538341019460982E-2"/>
    <n v="4.3215380809655576E-2"/>
    <n v="4.3215380809655576E-2"/>
    <x v="2"/>
    <x v="1"/>
    <n v="14581523"/>
    <s v="Shirley Bloomfield"/>
    <x v="1"/>
    <x v="0"/>
    <s v="CEO"/>
    <n v="494404"/>
    <n v="49613"/>
    <n v="544017"/>
    <m/>
    <n v="544017"/>
    <n v="104416"/>
    <n v="25613"/>
    <n v="674046"/>
    <x v="0"/>
    <m/>
    <x v="4"/>
  </r>
  <r>
    <s v="Semiconductor Equipment and Materials International"/>
    <s v="Denny McGuirk"/>
    <x v="0"/>
    <d v="2011-11-14T00:00:00"/>
    <n v="95134"/>
    <x v="0"/>
    <x v="6"/>
    <x v="8"/>
    <x v="0"/>
    <x v="0"/>
    <m/>
    <m/>
    <m/>
    <x v="0"/>
    <x v="1"/>
    <n v="46369633"/>
    <s v="Denny McGuirk"/>
    <x v="0"/>
    <x v="0"/>
    <s v="Presdient &amp; CEO"/>
    <n v="471121"/>
    <n v="42984"/>
    <n v="514105"/>
    <n v="27207"/>
    <n v="541312"/>
    <n v="200000"/>
    <n v="14404"/>
    <n v="755716"/>
    <x v="0"/>
    <s v="$71,250 toward SERP"/>
    <x v="1"/>
  </r>
  <r>
    <s v="American Bankruptcy Institute"/>
    <s v="Samuel J. Gerdano"/>
    <x v="0"/>
    <d v="1991-05-01T00:00:00"/>
    <n v="22314"/>
    <x v="0"/>
    <x v="4"/>
    <x v="4"/>
    <x v="0"/>
    <x v="1"/>
    <n v="0.27180306559064071"/>
    <n v="0.23693668913033511"/>
    <n v="0.19021844617366293"/>
    <x v="0"/>
    <x v="1"/>
    <n v="10191337"/>
    <s v="Samuel J. Gerdano"/>
    <x v="0"/>
    <x v="0"/>
    <s v="Executive Director"/>
    <n v="469626"/>
    <n v="70000"/>
    <n v="539626"/>
    <m/>
    <n v="539626"/>
    <n v="110649"/>
    <n v="17774"/>
    <n v="668049"/>
    <x v="0"/>
    <m/>
    <x v="4"/>
  </r>
  <r>
    <s v="American Society for Radiation Oncology"/>
    <s v="Laura Thevenot"/>
    <x v="1"/>
    <d v="2002-09-05T00:00:00"/>
    <n v="22031"/>
    <x v="1"/>
    <x v="2"/>
    <x v="2"/>
    <x v="0"/>
    <x v="1"/>
    <n v="0.26089462408261704"/>
    <n v="0.11217114652587803"/>
    <n v="0.11217114652587803"/>
    <x v="0"/>
    <x v="1"/>
    <n v="18573791"/>
    <s v="Laura I. Thevenot"/>
    <x v="1"/>
    <x v="0"/>
    <s v="CEO"/>
    <n v="533801"/>
    <m/>
    <n v="533801"/>
    <m/>
    <n v="533801"/>
    <n v="74422"/>
    <m/>
    <n v="608223"/>
    <x v="0"/>
    <m/>
    <x v="4"/>
  </r>
  <r>
    <s v="Goodwill Industries International"/>
    <s v="Jim Gibbons"/>
    <x v="0"/>
    <d v="2008-04-07T00:00:00"/>
    <n v="20855"/>
    <x v="3"/>
    <x v="9"/>
    <x v="11"/>
    <x v="0"/>
    <x v="0"/>
    <n v="5.0750342384545025E-2"/>
    <n v="5.3824602030941644E-2"/>
    <n v="5.0364936212416687E-2"/>
    <x v="0"/>
    <x v="1"/>
    <n v="50770992"/>
    <s v="James Gibbons"/>
    <x v="0"/>
    <x v="0"/>
    <s v="President &amp; CEO"/>
    <n v="434252"/>
    <n v="64500"/>
    <n v="498752"/>
    <n v="35013"/>
    <n v="533765"/>
    <n v="82110"/>
    <n v="21444"/>
    <n v="637319"/>
    <x v="0"/>
    <s v="$55,500 toward SERP"/>
    <x v="2"/>
  </r>
  <r>
    <s v="Mechanical Contractors Association of America"/>
    <s v="John Gentille"/>
    <x v="0"/>
    <m/>
    <n v="20850"/>
    <x v="0"/>
    <x v="11"/>
    <x v="14"/>
    <x v="0"/>
    <x v="0"/>
    <n v="0.06"/>
    <n v="0.15777777777777777"/>
    <n v="0.14453833134295019"/>
    <x v="0"/>
    <x v="1"/>
    <n v="12575103"/>
    <s v="John Gentille"/>
    <x v="0"/>
    <x v="0"/>
    <s v="Executive Vice President &amp; CEO"/>
    <n v="371000"/>
    <n v="150000"/>
    <n v="521000"/>
    <n v="11865"/>
    <n v="532865"/>
    <n v="107000"/>
    <n v="19917"/>
    <n v="659782"/>
    <x v="0"/>
    <s v="$40,000 toward SERP"/>
    <x v="4"/>
  </r>
  <r>
    <s v="American Society for Microbiology"/>
    <s v="Michael I. Goldberg"/>
    <x v="0"/>
    <m/>
    <n v="20036"/>
    <x v="1"/>
    <x v="2"/>
    <x v="2"/>
    <x v="0"/>
    <x v="1"/>
    <n v="0.16823959030146179"/>
    <n v="0.16823959030146179"/>
    <n v="0.16823959030146179"/>
    <x v="0"/>
    <x v="1"/>
    <n v="46568172"/>
    <s v="Michael Goldberg"/>
    <x v="0"/>
    <x v="0"/>
    <s v="Executive Director"/>
    <n v="532653"/>
    <m/>
    <n v="532653"/>
    <m/>
    <n v="532653"/>
    <n v="33162"/>
    <n v="21945"/>
    <n v="587760"/>
    <x v="0"/>
    <m/>
    <x v="1"/>
  </r>
  <r>
    <s v="ASIS International"/>
    <s v="Michael J. Stack"/>
    <x v="0"/>
    <d v="1993-12-01T00:00:00"/>
    <n v="22314"/>
    <x v="1"/>
    <x v="10"/>
    <x v="9"/>
    <x v="0"/>
    <x v="0"/>
    <n v="2.7928461888068211E-2"/>
    <n v="5.8434519342403192E-3"/>
    <n v="-7.4911830321963788E-2"/>
    <x v="0"/>
    <x v="1"/>
    <n v="29240221"/>
    <s v="Michael J. Stack"/>
    <x v="0"/>
    <x v="0"/>
    <s v="CEO"/>
    <n v="386755"/>
    <n v="83681"/>
    <n v="470436"/>
    <n v="57843"/>
    <n v="528279"/>
    <n v="45000"/>
    <n v="50720"/>
    <n v="623999"/>
    <x v="0"/>
    <m/>
    <x v="3"/>
  </r>
  <r>
    <s v="Portland Cement Association"/>
    <s v="Greg Scott"/>
    <x v="0"/>
    <d v="2013-01-01T00:00:00"/>
    <n v="60077"/>
    <x v="0"/>
    <x v="11"/>
    <x v="14"/>
    <x v="0"/>
    <x v="0"/>
    <n v="2.5135922500923745E-6"/>
    <n v="1.7977921991574171E-2"/>
    <n v="2.7782101773011006E-2"/>
    <x v="0"/>
    <x v="1"/>
    <n v="38860576"/>
    <s v="Brian McCarthy"/>
    <x v="0"/>
    <x v="1"/>
    <s v="Chief Executive Officer"/>
    <n v="397838"/>
    <n v="107416"/>
    <n v="505254"/>
    <n v="22952"/>
    <n v="528206"/>
    <n v="126200"/>
    <n v="10837"/>
    <n v="665243"/>
    <x v="0"/>
    <s v="$125,000 toward SERP"/>
    <x v="1"/>
  </r>
  <r>
    <s v="American Urological Association"/>
    <s v="Michael Sheppard"/>
    <x v="0"/>
    <m/>
    <n v="21090"/>
    <x v="1"/>
    <x v="2"/>
    <x v="2"/>
    <x v="0"/>
    <x v="0"/>
    <n v="9.6705565882894917E-2"/>
    <n v="0.12513905169413539"/>
    <n v="0.12513905169413539"/>
    <x v="0"/>
    <x v="1"/>
    <n v="27862049"/>
    <s v="Michael Sheppard"/>
    <x v="0"/>
    <x v="0"/>
    <s v="Executive Director &amp; CEO"/>
    <n v="473745"/>
    <n v="53215"/>
    <n v="526960"/>
    <n v="0"/>
    <n v="526960"/>
    <n v="33256"/>
    <n v="4525"/>
    <n v="564741"/>
    <x v="0"/>
    <m/>
    <x v="3"/>
  </r>
  <r>
    <s v="American Society of Mechanical Engineers"/>
    <s v="Thomas G. Loughlin"/>
    <x v="0"/>
    <d v="2008-07-01T00:00:00"/>
    <n v="10016"/>
    <x v="1"/>
    <x v="6"/>
    <x v="9"/>
    <x v="0"/>
    <x v="0"/>
    <n v="8.0655195516467618E-2"/>
    <n v="4.436454310123808E-2"/>
    <n v="7.2944627107996318E-2"/>
    <x v="0"/>
    <x v="7"/>
    <n v="99233137"/>
    <s v="Thomas G. Loughlin"/>
    <x v="0"/>
    <x v="0"/>
    <s v="Executive Director"/>
    <n v="406469"/>
    <n v="98640"/>
    <n v="505109"/>
    <n v="20930"/>
    <n v="526039"/>
    <n v="291826"/>
    <n v="26572"/>
    <n v="844437"/>
    <x v="0"/>
    <m/>
    <x v="2"/>
  </r>
  <r>
    <s v="German Marshall Fund of the United States"/>
    <s v="Craig Kennedy"/>
    <x v="0"/>
    <d v="1995-01-01T00:00:00"/>
    <n v="20009"/>
    <x v="4"/>
    <x v="14"/>
    <x v="17"/>
    <x v="0"/>
    <x v="1"/>
    <n v="0.18642459085300539"/>
    <n v="0.18642459085300539"/>
    <n v="0.18642459085300539"/>
    <x v="0"/>
    <x v="10"/>
    <n v="29523143"/>
    <s v="Craig Kennedy"/>
    <x v="0"/>
    <x v="0"/>
    <s v="President"/>
    <n v="525000"/>
    <m/>
    <n v="525000"/>
    <m/>
    <n v="525000"/>
    <n v="29840"/>
    <n v="17118"/>
    <n v="571958"/>
    <x v="0"/>
    <m/>
    <x v="3"/>
  </r>
  <r>
    <s v="International Franchise Association"/>
    <s v="Stephen Caldeira"/>
    <x v="0"/>
    <d v="2010-06-15T00:00:00"/>
    <n v="20005"/>
    <x v="0"/>
    <x v="10"/>
    <x v="12"/>
    <x v="0"/>
    <x v="0"/>
    <m/>
    <m/>
    <m/>
    <x v="0"/>
    <x v="3"/>
    <n v="12637739"/>
    <s v="Stephen Caldeira"/>
    <x v="0"/>
    <x v="0"/>
    <s v="President &amp; Chief Executive Officer"/>
    <n v="371259"/>
    <n v="148750"/>
    <n v="520009"/>
    <n v="4408"/>
    <n v="524417"/>
    <n v="24500"/>
    <n v="18360"/>
    <n v="567277"/>
    <x v="0"/>
    <m/>
    <x v="4"/>
  </r>
  <r>
    <s v="National Safety Council"/>
    <s v="vacant 3/3/2014"/>
    <x v="2"/>
    <m/>
    <n v="60143"/>
    <x v="3"/>
    <x v="9"/>
    <x v="11"/>
    <x v="0"/>
    <x v="0"/>
    <n v="3.2379863922326779E-2"/>
    <n v="4.5402737841480335E-2"/>
    <n v="4.5402737841480335E-2"/>
    <x v="0"/>
    <x v="7"/>
    <n v="41435860"/>
    <s v="Janet Froetscher"/>
    <x v="1"/>
    <x v="1"/>
    <s v="President &amp; CEO"/>
    <n v="386618"/>
    <n v="136190"/>
    <n v="522808"/>
    <m/>
    <n v="522808"/>
    <n v="8142"/>
    <n v="11941"/>
    <n v="542891"/>
    <x v="0"/>
    <m/>
    <x v="1"/>
  </r>
  <r>
    <s v="American Council on Education"/>
    <s v="Molly Broad"/>
    <x v="1"/>
    <d v="2008-05-01T00:00:00"/>
    <n v="20036"/>
    <x v="0"/>
    <x v="13"/>
    <x v="16"/>
    <x v="0"/>
    <x v="0"/>
    <n v="5.2752238112972111E-2"/>
    <n v="0.16483925729956134"/>
    <n v="0.15045778117284975"/>
    <x v="0"/>
    <x v="6"/>
    <n v="52733849"/>
    <s v="Molly Broad"/>
    <x v="1"/>
    <x v="0"/>
    <s v="President"/>
    <n v="435332"/>
    <n v="46350"/>
    <n v="481682"/>
    <n v="37905"/>
    <n v="519587"/>
    <n v="69400"/>
    <n v="221211"/>
    <n v="810198"/>
    <x v="0"/>
    <s v="$40,000 toward SERP"/>
    <x v="2"/>
  </r>
  <r>
    <s v="Community Health Accreditation Program"/>
    <s v="Karen Collishaw"/>
    <x v="1"/>
    <d v="2013-07-24T00:00:00"/>
    <n v="20036"/>
    <x v="1"/>
    <x v="2"/>
    <x v="2"/>
    <x v="0"/>
    <x v="1"/>
    <n v="0.2129623829594299"/>
    <n v="0.31236668598857248"/>
    <n v="0.47137861427799732"/>
    <x v="0"/>
    <x v="1"/>
    <n v="13713241"/>
    <s v="Terry A. Duncombe"/>
    <x v="1"/>
    <x v="1"/>
    <s v="President &amp; CEO"/>
    <n v="406642"/>
    <n v="52958"/>
    <n v="459600"/>
    <n v="57928"/>
    <n v="517528"/>
    <n v="364463"/>
    <n v="14424"/>
    <n v="896415"/>
    <x v="0"/>
    <s v="$364,463 in severance to be paid in 2013"/>
    <x v="4"/>
  </r>
  <r>
    <s v="SAE International"/>
    <s v="David L. Schutt"/>
    <x v="0"/>
    <d v="2007-10-29T00:00:00"/>
    <n v="15096"/>
    <x v="1"/>
    <x v="6"/>
    <x v="6"/>
    <x v="0"/>
    <x v="0"/>
    <n v="4.3377594674203032E-2"/>
    <n v="-2.2495796827917077E-2"/>
    <n v="-0.10515868881155313"/>
    <x v="0"/>
    <x v="1"/>
    <n v="60200574"/>
    <s v="David L. Schutt"/>
    <x v="0"/>
    <x v="0"/>
    <s v="CEO"/>
    <n v="375834"/>
    <n v="136387"/>
    <n v="512221"/>
    <n v="3068"/>
    <n v="515289"/>
    <n v="53273"/>
    <n v="16552"/>
    <n v="585114"/>
    <x v="0"/>
    <m/>
    <x v="2"/>
  </r>
  <r>
    <s v="Conservation International"/>
    <s v="Peter Seligmann"/>
    <x v="0"/>
    <d v="1987-01-01T00:00:00"/>
    <n v="22202"/>
    <x v="3"/>
    <x v="9"/>
    <x v="11"/>
    <x v="0"/>
    <x v="0"/>
    <n v="6.7620194632229486E-2"/>
    <n v="0.10372811596573896"/>
    <n v="0.10372811596573896"/>
    <x v="0"/>
    <x v="7"/>
    <n v="132795704"/>
    <s v="Peter Seligmann"/>
    <x v="0"/>
    <x v="0"/>
    <s v="CEO"/>
    <n v="364335"/>
    <n v="148403"/>
    <n v="512738"/>
    <m/>
    <n v="512738"/>
    <n v="14700"/>
    <n v="17512"/>
    <n v="544950"/>
    <x v="0"/>
    <m/>
    <x v="0"/>
  </r>
  <r>
    <s v="American Institute of Architects"/>
    <s v="Robert Ivy"/>
    <x v="0"/>
    <d v="2011-02-01T00:00:00"/>
    <n v="20006"/>
    <x v="1"/>
    <x v="11"/>
    <x v="9"/>
    <x v="0"/>
    <x v="0"/>
    <m/>
    <m/>
    <m/>
    <x v="0"/>
    <x v="1"/>
    <n v="58426573"/>
    <s v="Robert Ivy"/>
    <x v="0"/>
    <x v="0"/>
    <s v="President &amp; CEO"/>
    <n v="503968"/>
    <m/>
    <n v="503968"/>
    <n v="8392"/>
    <n v="512360"/>
    <n v="20000"/>
    <n v="16898"/>
    <n v="549258"/>
    <x v="0"/>
    <m/>
    <x v="2"/>
  </r>
  <r>
    <s v="American Society of Hematology"/>
    <s v="Martha L. Liggett"/>
    <x v="1"/>
    <d v="1996-12-01T00:00:00"/>
    <n v="20036"/>
    <x v="1"/>
    <x v="2"/>
    <x v="2"/>
    <x v="0"/>
    <x v="1"/>
    <m/>
    <n v="-1.1897819188256657E-3"/>
    <n v="-1.1897819188256657E-3"/>
    <x v="0"/>
    <x v="7"/>
    <n v="40693972"/>
    <s v="Martha Liggett"/>
    <x v="1"/>
    <x v="0"/>
    <s v="Executive Director"/>
    <n v="459374"/>
    <n v="52715"/>
    <n v="512089"/>
    <m/>
    <n v="512089"/>
    <n v="24500"/>
    <n v="35466"/>
    <n v="572055"/>
    <x v="0"/>
    <m/>
    <x v="1"/>
  </r>
  <r>
    <s v="American Association for Justice"/>
    <s v="Linda Lipsen"/>
    <x v="1"/>
    <d v="2010-05-03T00:00:00"/>
    <n v="20001"/>
    <x v="1"/>
    <x v="5"/>
    <x v="18"/>
    <x v="0"/>
    <x v="0"/>
    <m/>
    <m/>
    <m/>
    <x v="0"/>
    <x v="8"/>
    <n v="23647640"/>
    <s v="Linda Lipsen"/>
    <x v="1"/>
    <x v="0"/>
    <s v="CEO"/>
    <n v="453700"/>
    <n v="54000"/>
    <n v="507700"/>
    <n v="4206"/>
    <n v="511906"/>
    <n v="10475"/>
    <n v="18583"/>
    <n v="540964"/>
    <x v="0"/>
    <s v="$78,643 toward SERP"/>
    <x v="3"/>
  </r>
  <r>
    <s v="United Service Organization  (USO)"/>
    <s v="John I. Pray, Jr."/>
    <x v="0"/>
    <d v="2014-01-01T00:00:00"/>
    <n v="22201"/>
    <x v="3"/>
    <x v="9"/>
    <x v="11"/>
    <x v="0"/>
    <x v="1"/>
    <n v="0.25586468963492287"/>
    <n v="0.28713204856658581"/>
    <n v="0.27391410504915614"/>
    <x v="0"/>
    <x v="1"/>
    <n v="129530280"/>
    <s v="Sloan Gibson"/>
    <x v="0"/>
    <x v="1"/>
    <s v="President &amp; CEO"/>
    <n v="367839"/>
    <n v="125000"/>
    <n v="492839"/>
    <n v="18477"/>
    <n v="511316"/>
    <n v="25050"/>
    <n v="23035"/>
    <n v="559401"/>
    <x v="0"/>
    <m/>
    <x v="0"/>
  </r>
  <r>
    <s v="American College of Cardiology "/>
    <s v="Shalom Jacobovitz"/>
    <x v="0"/>
    <d v="2013-04-22T00:00:00"/>
    <n v="20037"/>
    <x v="1"/>
    <x v="2"/>
    <x v="2"/>
    <x v="0"/>
    <x v="0"/>
    <m/>
    <m/>
    <m/>
    <x v="0"/>
    <x v="1"/>
    <n v="80978067"/>
    <s v="Jack Lewin"/>
    <x v="0"/>
    <x v="1"/>
    <s v="Chief Executive Officer"/>
    <n v="173171"/>
    <m/>
    <n v="173171"/>
    <n v="337891"/>
    <n v="511062"/>
    <m/>
    <n v="17495"/>
    <n v="528557"/>
    <x v="1"/>
    <s v="Four months salary; $299,570 severance"/>
    <x v="2"/>
  </r>
  <r>
    <s v="American Society of Anesthesiologists"/>
    <s v="Paul Pomerantz"/>
    <x v="0"/>
    <d v="2013-03-03T00:00:00"/>
    <n v="60068"/>
    <x v="1"/>
    <x v="2"/>
    <x v="2"/>
    <x v="0"/>
    <x v="0"/>
    <m/>
    <m/>
    <m/>
    <x v="0"/>
    <x v="1"/>
    <n v="41557251"/>
    <s v="John A. Thorner"/>
    <x v="0"/>
    <x v="1"/>
    <s v="Executive Vice President"/>
    <n v="212679"/>
    <n v="53544"/>
    <n v="266223"/>
    <n v="241156"/>
    <n v="507379"/>
    <n v="24329"/>
    <n v="10636"/>
    <n v="542344"/>
    <x v="1"/>
    <s v="Six months’ salary; $237,622 severance"/>
    <x v="1"/>
  </r>
  <r>
    <s v="APICS The Association for Operations Management"/>
    <s v="Abe Eshkenazi"/>
    <x v="0"/>
    <d v="2006-05-11T00:00:00"/>
    <n v="60631"/>
    <x v="1"/>
    <x v="1"/>
    <x v="1"/>
    <x v="0"/>
    <x v="0"/>
    <n v="8.0775340780977756E-2"/>
    <n v="0.29893666085887055"/>
    <n v="0.29893666085887055"/>
    <x v="0"/>
    <x v="1"/>
    <n v="22246192"/>
    <s v="Abe Eshkenazi"/>
    <x v="0"/>
    <x v="0"/>
    <s v="CEO"/>
    <n v="421805"/>
    <n v="85144"/>
    <n v="506949"/>
    <m/>
    <n v="506949"/>
    <n v="31000"/>
    <n v="24482"/>
    <n v="562431"/>
    <x v="0"/>
    <m/>
    <x v="3"/>
  </r>
  <r>
    <s v="Society for Neuroscience"/>
    <s v="Marty Saggese"/>
    <x v="0"/>
    <d v="2002-01-01T00:00:00"/>
    <n v="20005"/>
    <x v="1"/>
    <x v="2"/>
    <x v="2"/>
    <x v="0"/>
    <x v="0"/>
    <n v="2.6413403682308302E-2"/>
    <n v="0.20209278870398387"/>
    <n v="0.19372840629576443"/>
    <x v="0"/>
    <x v="7"/>
    <n v="26542720"/>
    <s v="Marty Saggese"/>
    <x v="0"/>
    <x v="0"/>
    <s v="Executive Director and CEO"/>
    <n v="410085"/>
    <n v="76200"/>
    <n v="486285"/>
    <n v="17466"/>
    <n v="503751"/>
    <n v="61250"/>
    <n v="13802"/>
    <n v="578803"/>
    <x v="0"/>
    <m/>
    <x v="3"/>
  </r>
  <r>
    <s v="Specialty Equipment Market Association"/>
    <s v="Chris Kersting"/>
    <x v="0"/>
    <d v="2002-07-01T00:00:00"/>
    <n v="91765"/>
    <x v="0"/>
    <x v="6"/>
    <x v="13"/>
    <x v="0"/>
    <x v="0"/>
    <n v="-1.360791573008947E-3"/>
    <n v="4.9319811914515189E-3"/>
    <n v="2.2850966920137415E-2"/>
    <x v="0"/>
    <x v="7"/>
    <n v="29087734"/>
    <s v="Chris Kersting"/>
    <x v="0"/>
    <x v="0"/>
    <s v="President"/>
    <n v="362530"/>
    <n v="105299"/>
    <n v="467829"/>
    <n v="35652"/>
    <n v="503481"/>
    <n v="20976"/>
    <n v="27029"/>
    <n v="551486"/>
    <x v="0"/>
    <m/>
    <x v="3"/>
  </r>
  <r>
    <s v="American Association of Blood Banks"/>
    <s v="Miriam A. Markowitz"/>
    <x v="1"/>
    <d v="2013-05-20T00:00:00"/>
    <n v="20814"/>
    <x v="1"/>
    <x v="2"/>
    <x v="2"/>
    <x v="0"/>
    <x v="0"/>
    <n v="3.2883824481625919E-2"/>
    <n v="-0.12481555246577231"/>
    <n v="0.26050129645635262"/>
    <x v="0"/>
    <x v="6"/>
    <n v="21342309"/>
    <s v="Karen Shoos Lipton"/>
    <x v="1"/>
    <x v="1"/>
    <s v="CEO"/>
    <n v="349343"/>
    <m/>
    <n v="349343"/>
    <n v="153805"/>
    <n v="503148"/>
    <n v="31656"/>
    <n v="12423"/>
    <n v="547227"/>
    <x v="0"/>
    <s v="$153,805 SERP payout"/>
    <x v="3"/>
  </r>
  <r>
    <s v="U.S. Green Building Council"/>
    <s v="S. Richard Fedrizzi"/>
    <x v="0"/>
    <d v="2004-04-01T00:00:00"/>
    <n v="20036"/>
    <x v="0"/>
    <x v="11"/>
    <x v="14"/>
    <x v="0"/>
    <x v="0"/>
    <n v="6.13107822410148E-2"/>
    <n v="6.13107822410148E-2"/>
    <n v="6.13107822410148E-2"/>
    <x v="0"/>
    <x v="1"/>
    <n v="53594792"/>
    <s v="S. Richard Fedrizzi"/>
    <x v="0"/>
    <x v="0"/>
    <s v="President, CEO &amp; Founding Chairman"/>
    <n v="502000"/>
    <m/>
    <n v="502000"/>
    <m/>
    <n v="502000"/>
    <n v="25667"/>
    <n v="9280"/>
    <n v="536947"/>
    <x v="0"/>
    <m/>
    <x v="2"/>
  </r>
  <r>
    <s v="National Association for Home Care and Hospice"/>
    <s v="Val J. Halamandaris"/>
    <x v="0"/>
    <d v="1982-07-01T00:00:00"/>
    <n v="20003"/>
    <x v="0"/>
    <x v="2"/>
    <x v="2"/>
    <x v="0"/>
    <x v="0"/>
    <n v="0"/>
    <n v="-0.19606005109842314"/>
    <n v="-0.19606005109842314"/>
    <x v="0"/>
    <x v="1"/>
    <n v="11653005"/>
    <s v="Val J. Halamandaris"/>
    <x v="0"/>
    <x v="0"/>
    <s v="President"/>
    <n v="500000"/>
    <m/>
    <n v="500000"/>
    <m/>
    <n v="500000"/>
    <n v="15000"/>
    <n v="14880"/>
    <n v="529880"/>
    <x v="0"/>
    <m/>
    <x v="4"/>
  </r>
  <r>
    <s v="URAC"/>
    <s v="Kylanne Green"/>
    <x v="1"/>
    <d v="2013-07-22T00:00:00"/>
    <n v="20005"/>
    <x v="1"/>
    <x v="2"/>
    <x v="2"/>
    <x v="0"/>
    <x v="1"/>
    <n v="-6.2652332503283781E-2"/>
    <n v="4.0799907815757222E-2"/>
    <n v="4.0799907815757222E-2"/>
    <x v="0"/>
    <x v="1"/>
    <n v="15642368"/>
    <s v="Alan Spielman"/>
    <x v="0"/>
    <x v="1"/>
    <s v="President and CEO"/>
    <n v="390350"/>
    <n v="106429"/>
    <n v="496779"/>
    <m/>
    <n v="496779"/>
    <n v="15000"/>
    <n v="31003"/>
    <n v="542782"/>
    <x v="0"/>
    <m/>
    <x v="4"/>
  </r>
  <r>
    <s v="Independent Petroleum Association of America"/>
    <s v="Barry Russell"/>
    <x v="0"/>
    <d v="2000-01-01T00:00:00"/>
    <n v="20005"/>
    <x v="0"/>
    <x v="3"/>
    <x v="3"/>
    <x v="0"/>
    <x v="1"/>
    <n v="-8.4327511535202626E-2"/>
    <n v="1.8253214367046147E-2"/>
    <n v="1.8253214367046147E-2"/>
    <x v="0"/>
    <x v="1"/>
    <n v="12779961"/>
    <s v="Barry Russell"/>
    <x v="0"/>
    <x v="0"/>
    <s v="President"/>
    <n v="446318"/>
    <n v="50000"/>
    <n v="496318"/>
    <m/>
    <n v="496318"/>
    <n v="33826"/>
    <n v="27071"/>
    <n v="557215"/>
    <x v="0"/>
    <m/>
    <x v="4"/>
  </r>
  <r>
    <s v="Association of Private Sector Colleges and Universities"/>
    <s v="Steve Gunderson"/>
    <x v="0"/>
    <d v="2012-01-23T00:00:00"/>
    <n v="20036"/>
    <x v="0"/>
    <x v="13"/>
    <x v="16"/>
    <x v="0"/>
    <x v="0"/>
    <m/>
    <m/>
    <m/>
    <x v="0"/>
    <x v="7"/>
    <n v="14962266"/>
    <s v="Harris Miller"/>
    <x v="0"/>
    <x v="1"/>
    <s v="CEO and President"/>
    <n v="176925"/>
    <m/>
    <n v="176925"/>
    <n v="318659"/>
    <n v="495584"/>
    <n v="9167"/>
    <n v="19762"/>
    <n v="524513"/>
    <x v="1"/>
    <s v="5.5 months’ salary; $315,780 in severance"/>
    <x v="4"/>
  </r>
  <r>
    <s v="American Association of Community Colleges"/>
    <s v="Walter G. Bumphus"/>
    <x v="0"/>
    <d v="2011-01-01T00:00:00"/>
    <n v="20036"/>
    <x v="0"/>
    <x v="13"/>
    <x v="16"/>
    <x v="0"/>
    <x v="0"/>
    <n v="0.11459512098355777"/>
    <n v="0.11459512098355777"/>
    <n v="0.11459512098355777"/>
    <x v="0"/>
    <x v="1"/>
    <n v="20156772"/>
    <s v="Walter Bumphus"/>
    <x v="0"/>
    <x v="0"/>
    <s v="President"/>
    <n v="494450"/>
    <m/>
    <n v="494450"/>
    <m/>
    <n v="494450"/>
    <n v="57160"/>
    <n v="17368"/>
    <n v="568978"/>
    <x v="0"/>
    <m/>
    <x v="3"/>
  </r>
  <r>
    <s v="Carnegie Endowment for International Peace"/>
    <s v="Jessica T. Mathews"/>
    <x v="1"/>
    <d v="1997-01-01T00:00:00"/>
    <n v="20036"/>
    <x v="4"/>
    <x v="14"/>
    <x v="17"/>
    <x v="0"/>
    <x v="0"/>
    <n v="4.7341375333413489E-2"/>
    <n v="-2.7521226424544517E-2"/>
    <n v="-2.0773573420647454E-2"/>
    <x v="0"/>
    <x v="7"/>
    <n v="26625124"/>
    <s v="Jessica T. Mathews"/>
    <x v="1"/>
    <x v="0"/>
    <s v="President"/>
    <n v="470405"/>
    <n v="15000"/>
    <n v="485405"/>
    <n v="6858"/>
    <n v="492263"/>
    <n v="36750"/>
    <n v="8991"/>
    <n v="538004"/>
    <x v="0"/>
    <m/>
    <x v="3"/>
  </r>
  <r>
    <s v="American Health Lawyers Association"/>
    <s v="Peter M. Leibold"/>
    <x v="0"/>
    <d v="1999-06-04T00:00:00"/>
    <n v="20036"/>
    <x v="1"/>
    <x v="5"/>
    <x v="18"/>
    <x v="0"/>
    <x v="0"/>
    <n v="3.3189937255169548E-2"/>
    <n v="7.7058685365473889E-2"/>
    <n v="0.19838596782178822"/>
    <x v="0"/>
    <x v="10"/>
    <n v="10191237"/>
    <s v="Peter M. Leibold"/>
    <x v="0"/>
    <x v="0"/>
    <s v="Executive Vice President &amp; CEO"/>
    <n v="333118"/>
    <n v="75000"/>
    <n v="408118"/>
    <n v="83255"/>
    <n v="491373"/>
    <n v="44917"/>
    <n v="34156"/>
    <n v="570446"/>
    <x v="0"/>
    <m/>
    <x v="4"/>
  </r>
  <r>
    <s v="American Institute of Physics"/>
    <s v="H. Frederick Dylla"/>
    <x v="0"/>
    <d v="2007-02-16T00:00:00"/>
    <n v="20740"/>
    <x v="1"/>
    <x v="13"/>
    <x v="16"/>
    <x v="0"/>
    <x v="0"/>
    <n v="0.10486512103563099"/>
    <n v="0.16722247858024769"/>
    <n v="0.17499826615998679"/>
    <x v="0"/>
    <x v="1"/>
    <n v="79303687"/>
    <s v="H. Frederick Dylla"/>
    <x v="0"/>
    <x v="0"/>
    <s v="Executive Director &amp; CEO"/>
    <n v="442957"/>
    <n v="25000"/>
    <n v="467957"/>
    <n v="23365"/>
    <n v="491322"/>
    <n v="25000"/>
    <n v="24420"/>
    <n v="540742"/>
    <x v="0"/>
    <m/>
    <x v="2"/>
  </r>
  <r>
    <s v="International Union of Operating Engineers"/>
    <s v="James T. Callahan"/>
    <x v="0"/>
    <d v="2011-11-01T00:00:00"/>
    <n v="20036"/>
    <x v="2"/>
    <x v="8"/>
    <x v="10"/>
    <x v="0"/>
    <x v="1"/>
    <m/>
    <m/>
    <m/>
    <x v="0"/>
    <x v="1"/>
    <n v="67530096"/>
    <s v="James T. Callahan"/>
    <x v="0"/>
    <x v="0"/>
    <s v="General President"/>
    <n v="352101"/>
    <m/>
    <n v="352101"/>
    <n v="139203"/>
    <n v="491304"/>
    <n v="100263"/>
    <n v="21437"/>
    <n v="613004"/>
    <x v="0"/>
    <m/>
    <x v="2"/>
  </r>
  <r>
    <s v="National Association of College and University Business Officers"/>
    <s v="John Walda"/>
    <x v="0"/>
    <d v="2006-03-22T00:00:00"/>
    <n v="20005"/>
    <x v="1"/>
    <x v="13"/>
    <x v="16"/>
    <x v="0"/>
    <x v="0"/>
    <n v="4.597431902433783E-2"/>
    <n v="4.597431902433783E-2"/>
    <n v="4.5589285143472102E-2"/>
    <x v="0"/>
    <x v="10"/>
    <n v="13660194"/>
    <s v="John Walda"/>
    <x v="0"/>
    <x v="0"/>
    <s v="President &amp; CEO"/>
    <n v="486718"/>
    <m/>
    <n v="486718"/>
    <n v="3930"/>
    <n v="490648"/>
    <m/>
    <n v="51063"/>
    <n v="541711"/>
    <x v="0"/>
    <m/>
    <x v="4"/>
  </r>
  <r>
    <s v="American Association of State Colleges and Universities"/>
    <s v="Muriel A. Howard, Ph.D."/>
    <x v="1"/>
    <d v="2009-08-01T00:00:00"/>
    <n v="20005"/>
    <x v="0"/>
    <x v="13"/>
    <x v="16"/>
    <x v="0"/>
    <x v="0"/>
    <n v="9.3725779134412046E-2"/>
    <n v="9.3725779134412046E-2"/>
    <n v="1.5788334197981218E-3"/>
    <x v="0"/>
    <x v="7"/>
    <n v="14209546"/>
    <s v="Muriel Howard"/>
    <x v="1"/>
    <x v="0"/>
    <s v="President, AASCU"/>
    <n v="457208"/>
    <m/>
    <n v="457208"/>
    <n v="33167"/>
    <n v="490375"/>
    <n v="51344"/>
    <n v="1378"/>
    <n v="543097"/>
    <x v="0"/>
    <m/>
    <x v="4"/>
  </r>
  <r>
    <s v="National Council for Behavioral Health"/>
    <s v="Linda Rosenberg"/>
    <x v="1"/>
    <d v="2004-06-02T00:00:00"/>
    <n v="20006"/>
    <x v="1"/>
    <x v="2"/>
    <x v="2"/>
    <x v="0"/>
    <x v="1"/>
    <n v="0.12525252525252525"/>
    <n v="0.19871441689623509"/>
    <n v="0.19871441689623509"/>
    <x v="0"/>
    <x v="6"/>
    <n v="20574141"/>
    <s v="Linda Rosenberg"/>
    <x v="1"/>
    <x v="0"/>
    <s v="President &amp; CEO"/>
    <n v="459525"/>
    <n v="30000"/>
    <n v="489525"/>
    <m/>
    <n v="489525"/>
    <n v="32500"/>
    <n v="2565"/>
    <n v="524590"/>
    <x v="0"/>
    <m/>
    <x v="3"/>
  </r>
  <r>
    <s v="RAND Corporation"/>
    <s v="Michael Rich"/>
    <x v="0"/>
    <d v="2011-11-01T00:00:00"/>
    <n v="90401"/>
    <x v="4"/>
    <x v="14"/>
    <x v="17"/>
    <x v="0"/>
    <x v="0"/>
    <m/>
    <m/>
    <m/>
    <x v="2"/>
    <x v="6"/>
    <n v="287428038"/>
    <s v="Michael D. Rich"/>
    <x v="0"/>
    <x v="0"/>
    <s v="President &amp; Chief Executive Officer"/>
    <n v="366951"/>
    <n v="96178"/>
    <n v="463129"/>
    <n v="25937"/>
    <n v="489066"/>
    <n v="60014"/>
    <n v="20138"/>
    <n v="569218"/>
    <x v="1"/>
    <s v="Two months' salary as CEO; 10 months' salary as staff"/>
    <x v="0"/>
  </r>
  <r>
    <s v="International Relief and Development"/>
    <s v="Arthur B. Keys, Jr."/>
    <x v="0"/>
    <d v="1998-01-01T00:00:00"/>
    <n v="22209"/>
    <x v="3"/>
    <x v="9"/>
    <x v="11"/>
    <x v="0"/>
    <x v="1"/>
    <n v="-1.7315713979522859E-2"/>
    <n v="-0.12395115077155985"/>
    <n v="-0.11296481349107937"/>
    <x v="0"/>
    <x v="1"/>
    <n v="336018740"/>
    <s v="Arthur B. Keys, Jr."/>
    <x v="0"/>
    <x v="0"/>
    <s v="CEO"/>
    <n v="476822"/>
    <m/>
    <n v="476822"/>
    <n v="9621"/>
    <n v="486443"/>
    <n v="184275"/>
    <n v="8223"/>
    <n v="678941"/>
    <x v="0"/>
    <s v="$119,775 toward SERP"/>
    <x v="0"/>
  </r>
  <r>
    <s v="National Association of College Stores"/>
    <s v="Brian E. Cartier"/>
    <x v="0"/>
    <d v="1998-06-18T00:00:00"/>
    <n v="44074"/>
    <x v="0"/>
    <x v="10"/>
    <x v="12"/>
    <x v="0"/>
    <x v="0"/>
    <n v="3.7661259340958944E-2"/>
    <n v="4.6589690055713839E-2"/>
    <n v="4.3401445640189058E-2"/>
    <x v="0"/>
    <x v="0"/>
    <n v="31978827"/>
    <s v="Brian E. Cartier"/>
    <x v="0"/>
    <x v="0"/>
    <s v="CEO"/>
    <n v="418660"/>
    <n v="35000"/>
    <n v="453660"/>
    <n v="31794"/>
    <n v="485454"/>
    <n v="16337"/>
    <n v="12182"/>
    <n v="513973"/>
    <x v="0"/>
    <m/>
    <x v="1"/>
  </r>
  <r>
    <s v="International Longshoremen's Association"/>
    <s v="Harold J. Daggett"/>
    <x v="0"/>
    <d v="2011-07-01T00:00:00"/>
    <n v="10004"/>
    <x v="2"/>
    <x v="8"/>
    <x v="10"/>
    <x v="0"/>
    <x v="0"/>
    <n v="0.10977548318528936"/>
    <n v="0.10977548318528936"/>
    <n v="0.10977548318528936"/>
    <x v="0"/>
    <x v="1"/>
    <n v="24657774"/>
    <s v="Harold Daggett"/>
    <x v="0"/>
    <x v="0"/>
    <s v="President"/>
    <n v="484508"/>
    <m/>
    <n v="484508"/>
    <m/>
    <n v="484508"/>
    <m/>
    <m/>
    <n v="484508"/>
    <x v="0"/>
    <m/>
    <x v="3"/>
  </r>
  <r>
    <s v="Experimental Aircraft Association"/>
    <s v="Jack Pelton"/>
    <x v="0"/>
    <d v="2012-10-01T00:00:00"/>
    <n v="54902"/>
    <x v="1"/>
    <x v="6"/>
    <x v="6"/>
    <x v="0"/>
    <x v="0"/>
    <m/>
    <m/>
    <m/>
    <x v="0"/>
    <x v="9"/>
    <n v="33367304"/>
    <s v="Rod Hightower"/>
    <x v="0"/>
    <x v="1"/>
    <m/>
    <n v="339640"/>
    <n v="98000"/>
    <n v="437640"/>
    <n v="44793"/>
    <n v="482433"/>
    <m/>
    <n v="15949"/>
    <n v="498382"/>
    <x v="1"/>
    <s v="10 months’ salary"/>
    <x v="1"/>
  </r>
  <r>
    <s v="Bipartisan Policy Center"/>
    <s v="Jason Grumet"/>
    <x v="0"/>
    <m/>
    <n v="20005"/>
    <x v="4"/>
    <x v="14"/>
    <x v="17"/>
    <x v="0"/>
    <x v="1"/>
    <n v="0.14972083877542233"/>
    <n v="0.14972083877542233"/>
    <n v="0.14972083877542233"/>
    <x v="0"/>
    <x v="1"/>
    <n v="22119298"/>
    <s v="Jason Grumet"/>
    <x v="0"/>
    <x v="0"/>
    <s v="President &amp; CEO"/>
    <n v="480627"/>
    <m/>
    <n v="480627"/>
    <m/>
    <n v="480627"/>
    <n v="29687"/>
    <n v="19021"/>
    <n v="529335"/>
    <x v="0"/>
    <m/>
    <x v="3"/>
  </r>
  <r>
    <s v="Population Council"/>
    <s v="Peter J. Donaldson"/>
    <x v="0"/>
    <d v="2005-01-01T00:00:00"/>
    <n v="10017"/>
    <x v="3"/>
    <x v="9"/>
    <x v="11"/>
    <x v="0"/>
    <x v="0"/>
    <n v="3.1221265349229452E-2"/>
    <n v="3.1221265349229452E-2"/>
    <n v="2.6491426224458364E-2"/>
    <x v="0"/>
    <x v="1"/>
    <n v="66071100"/>
    <s v="Peter J. Donaldson"/>
    <x v="0"/>
    <x v="0"/>
    <s v="President"/>
    <n v="392522"/>
    <m/>
    <n v="392522"/>
    <n v="87334"/>
    <n v="479856"/>
    <n v="29100"/>
    <n v="19768"/>
    <n v="528724"/>
    <x v="0"/>
    <m/>
    <x v="2"/>
  </r>
  <r>
    <s v="ISSA-The Worldwide Cleaning Industry Association"/>
    <s v="John Garfinkel"/>
    <x v="0"/>
    <d v="1990-01-01T00:00:00"/>
    <n v="60646"/>
    <x v="0"/>
    <x v="10"/>
    <x v="12"/>
    <x v="0"/>
    <x v="0"/>
    <n v="4.5443016281062551E-2"/>
    <n v="0.46886360093530788"/>
    <n v="-2.4224665037814617E-3"/>
    <x v="0"/>
    <x v="11"/>
    <n v="12534426"/>
    <s v="John P. Garfinkel"/>
    <x v="0"/>
    <x v="0"/>
    <s v="Executive Director"/>
    <n v="305008"/>
    <n v="166130"/>
    <n v="471138"/>
    <n v="8200"/>
    <n v="479338"/>
    <n v="42372"/>
    <n v="15227"/>
    <n v="536937"/>
    <x v="0"/>
    <m/>
    <x v="4"/>
  </r>
  <r>
    <s v="National Cattlemen's Beef Association"/>
    <s v="Forrest Roberts"/>
    <x v="0"/>
    <d v="2009-01-20T00:00:00"/>
    <n v="20004"/>
    <x v="0"/>
    <x v="12"/>
    <x v="20"/>
    <x v="0"/>
    <x v="0"/>
    <n v="4.3770393456535418E-2"/>
    <n v="-0.10857851223145287"/>
    <n v="0.18620262110522856"/>
    <x v="0"/>
    <x v="6"/>
    <n v="59424552"/>
    <s v="Forrest L. Roberts"/>
    <x v="0"/>
    <x v="0"/>
    <s v="CEO"/>
    <n v="356672"/>
    <m/>
    <n v="356672"/>
    <n v="121682"/>
    <n v="478354"/>
    <n v="19600"/>
    <n v="18744"/>
    <n v="516698"/>
    <x v="0"/>
    <m/>
    <x v="2"/>
  </r>
  <r>
    <s v="American Association of Neurological Surgeons"/>
    <s v="Thomas A. Marshall"/>
    <x v="0"/>
    <d v="2001-01-01T00:00:00"/>
    <n v="60008"/>
    <x v="1"/>
    <x v="2"/>
    <x v="2"/>
    <x v="0"/>
    <x v="0"/>
    <n v="6.1285393258426968E-2"/>
    <n v="4.8340425531914893E-3"/>
    <n v="6.2589906687996744E-3"/>
    <x v="0"/>
    <x v="7"/>
    <n v="16368924"/>
    <s v="Thomas A. Marshall"/>
    <x v="0"/>
    <x v="0"/>
    <s v="Executive Director"/>
    <n v="472272"/>
    <m/>
    <n v="472272"/>
    <n v="2000"/>
    <n v="474272"/>
    <n v="41000"/>
    <n v="7611"/>
    <n v="522883"/>
    <x v="0"/>
    <m/>
    <x v="4"/>
  </r>
  <r>
    <s v="Air-Conditioning, Heating, and Refrigeration Institute"/>
    <s v="Stephen Yurek"/>
    <x v="0"/>
    <d v="2009-06-01T00:00:00"/>
    <n v="22201"/>
    <x v="0"/>
    <x v="6"/>
    <x v="6"/>
    <x v="0"/>
    <x v="0"/>
    <n v="4.0654612998610784E-2"/>
    <n v="3.4421277891310678E-2"/>
    <n v="3.5521257460819092E-2"/>
    <x v="0"/>
    <x v="1"/>
    <n v="24269829"/>
    <s v="Stephen Yurek"/>
    <x v="0"/>
    <x v="0"/>
    <s v="President &amp; Chief Executive Officer"/>
    <n v="402264"/>
    <n v="70000"/>
    <n v="472264"/>
    <n v="1546"/>
    <n v="473810"/>
    <n v="82010"/>
    <n v="6365"/>
    <n v="562185"/>
    <x v="0"/>
    <m/>
    <x v="3"/>
  </r>
  <r>
    <s v="United Nations Foundation"/>
    <s v="Timothy E. Wirth"/>
    <x v="0"/>
    <d v="1998-01-01T00:00:00"/>
    <n v="20036"/>
    <x v="3"/>
    <x v="9"/>
    <x v="11"/>
    <x v="0"/>
    <x v="0"/>
    <n v="2.6470984738911775E-2"/>
    <n v="2.6470984738911775E-2"/>
    <n v="2.6288255012388219E-2"/>
    <x v="0"/>
    <x v="1"/>
    <n v="134808629"/>
    <s v="Timothy E. Wirth"/>
    <x v="0"/>
    <x v="0"/>
    <s v="President"/>
    <n v="449234"/>
    <m/>
    <n v="449234"/>
    <n v="22562"/>
    <n v="471796"/>
    <n v="14700"/>
    <n v="8749"/>
    <n v="495245"/>
    <x v="0"/>
    <m/>
    <x v="0"/>
  </r>
  <r>
    <s v="Independent Sector"/>
    <s v="Diana Aviv"/>
    <x v="1"/>
    <d v="2003-03-06T00:00:00"/>
    <n v="20036"/>
    <x v="0"/>
    <x v="1"/>
    <x v="1"/>
    <x v="0"/>
    <x v="0"/>
    <n v="3.1876674445714438E-2"/>
    <n v="3.1876674445714438E-2"/>
    <n v="3.1819804586800303E-2"/>
    <x v="0"/>
    <x v="1"/>
    <n v="13856928"/>
    <s v="Diana Aviv"/>
    <x v="1"/>
    <x v="0"/>
    <s v="President &amp; CEO"/>
    <n v="454099"/>
    <m/>
    <n v="454099"/>
    <n v="17000"/>
    <n v="471099"/>
    <n v="99500"/>
    <n v="15984"/>
    <n v="586583"/>
    <x v="0"/>
    <m/>
    <x v="4"/>
  </r>
  <r>
    <s v="Hispanic Association of Colleges and Universities"/>
    <s v="Antonio R. Flores"/>
    <x v="0"/>
    <d v="1996-02-26T00:00:00"/>
    <n v="78229"/>
    <x v="0"/>
    <x v="13"/>
    <x v="16"/>
    <x v="0"/>
    <x v="0"/>
    <n v="3.0917170802251048E-2"/>
    <n v="3.0917170802251048E-2"/>
    <n v="2.9264877990090456E-2"/>
    <x v="0"/>
    <x v="1"/>
    <n v="11023539"/>
    <s v="Antonio R. Flores"/>
    <x v="0"/>
    <x v="0"/>
    <s v="President &amp; CEO"/>
    <n v="400634"/>
    <m/>
    <n v="400634"/>
    <n v="69879"/>
    <n v="470513"/>
    <n v="30000"/>
    <n v="608"/>
    <n v="501121"/>
    <x v="0"/>
    <m/>
    <x v="4"/>
  </r>
  <r>
    <s v="InfoComm International"/>
    <s v="David Labuskes"/>
    <x v="0"/>
    <d v="2013-01-01T00:00:00"/>
    <n v="22030"/>
    <x v="0"/>
    <x v="10"/>
    <x v="8"/>
    <x v="0"/>
    <x v="0"/>
    <n v="3.6725824652373E-2"/>
    <n v="1.3682180600713367E-2"/>
    <n v="0.10799916783689603"/>
    <x v="0"/>
    <x v="1"/>
    <n v="28616206"/>
    <s v="Randy Lemke"/>
    <x v="0"/>
    <x v="1"/>
    <s v="Executive Director"/>
    <n v="333495"/>
    <n v="64949"/>
    <n v="398444"/>
    <n v="70233"/>
    <n v="468677"/>
    <n v="21320"/>
    <n v="13918"/>
    <n v="503915"/>
    <x v="0"/>
    <m/>
    <x v="3"/>
  </r>
  <r>
    <s v="Planned Parenthood Federation of America"/>
    <s v="Cecile Richards"/>
    <x v="1"/>
    <d v="2006-01-19T00:00:00"/>
    <n v="10001"/>
    <x v="3"/>
    <x v="9"/>
    <x v="11"/>
    <x v="0"/>
    <x v="1"/>
    <n v="0.14926727317432997"/>
    <n v="0.14926727317432997"/>
    <n v="0.14921373374533914"/>
    <x v="0"/>
    <x v="7"/>
    <n v="159461880"/>
    <s v="Cecile Richards"/>
    <x v="1"/>
    <x v="0"/>
    <s v="President"/>
    <n v="467407"/>
    <m/>
    <n v="467407"/>
    <n v="454"/>
    <n v="467861"/>
    <n v="113995"/>
    <n v="1467"/>
    <n v="583323"/>
    <x v="0"/>
    <s v="$101,600 toward SERP"/>
    <x v="0"/>
  </r>
  <r>
    <s v="U.S. Fund for UNICEF"/>
    <s v="Caryl M. Stern"/>
    <x v="1"/>
    <d v="2007-05-01T00:00:00"/>
    <n v="10016"/>
    <x v="3"/>
    <x v="9"/>
    <x v="11"/>
    <x v="0"/>
    <x v="0"/>
    <n v="0.10723641304347827"/>
    <n v="3.4210176991150441E-2"/>
    <n v="2.7720982996741812E-2"/>
    <x v="0"/>
    <x v="7"/>
    <n v="211543386"/>
    <s v="Caryl M. Stern"/>
    <x v="1"/>
    <x v="0"/>
    <s v="Chief Executive Officer"/>
    <n v="407463"/>
    <n v="60000"/>
    <n v="467463"/>
    <m/>
    <n v="467463"/>
    <n v="30894"/>
    <n v="33934"/>
    <n v="532291"/>
    <x v="0"/>
    <m/>
    <x v="0"/>
  </r>
  <r>
    <s v="Elizabeth Glaser Pediatric AIDS Foundation"/>
    <s v="Charles (Chip) Lyons"/>
    <x v="0"/>
    <d v="2010-01-04T00:00:00"/>
    <n v="20036"/>
    <x v="3"/>
    <x v="9"/>
    <x v="11"/>
    <x v="0"/>
    <x v="0"/>
    <n v="2.7559143026202677E-2"/>
    <n v="2.872437230723518E-2"/>
    <n v="2.8456466938142331E-2"/>
    <x v="0"/>
    <x v="1"/>
    <n v="121579564"/>
    <s v="Charles (Chip) Lyons"/>
    <x v="0"/>
    <x v="0"/>
    <s v="President and CEO"/>
    <n v="368158"/>
    <n v="75000"/>
    <n v="443158"/>
    <n v="23572"/>
    <n v="466730"/>
    <n v="77500"/>
    <n v="14352"/>
    <n v="558582"/>
    <x v="0"/>
    <m/>
    <x v="0"/>
  </r>
  <r>
    <s v="Automotive Aftermarket Industry Association"/>
    <s v="Kathleen Schmatz"/>
    <x v="1"/>
    <d v="2004-01-01T00:00:00"/>
    <n v="20814"/>
    <x v="0"/>
    <x v="6"/>
    <x v="6"/>
    <x v="0"/>
    <x v="0"/>
    <n v="5.6176073837415692E-2"/>
    <n v="3.9531825106209846E-2"/>
    <n v="3.6967668027271409E-2"/>
    <x v="0"/>
    <x v="7"/>
    <n v="15345720"/>
    <s v="Kathleen Schmatz"/>
    <x v="1"/>
    <x v="0"/>
    <s v="President &amp; CEO"/>
    <n v="371906"/>
    <n v="67554"/>
    <n v="439460"/>
    <n v="26714"/>
    <n v="466174"/>
    <n v="24500"/>
    <n v="11755"/>
    <n v="502429"/>
    <x v="0"/>
    <m/>
    <x v="4"/>
  </r>
  <r>
    <s v="Association of American Publishers"/>
    <s v="Tom Allen"/>
    <x v="0"/>
    <d v="2009-05-01T00:00:00"/>
    <n v="10003"/>
    <x v="1"/>
    <x v="7"/>
    <x v="7"/>
    <x v="0"/>
    <x v="0"/>
    <n v="4.6927652260442813E-2"/>
    <n v="4.6927652260442813E-2"/>
    <n v="4.6927652260442813E-2"/>
    <x v="0"/>
    <x v="0"/>
    <n v="15579727"/>
    <s v="Tom Allen"/>
    <x v="0"/>
    <x v="0"/>
    <s v="CEO &amp; President"/>
    <n v="462920"/>
    <m/>
    <n v="462920"/>
    <m/>
    <n v="462920"/>
    <m/>
    <m/>
    <n v="462920"/>
    <x v="0"/>
    <m/>
    <x v="4"/>
  </r>
  <r>
    <s v="Arthritis Foundation"/>
    <s v="Ann M. Palmer"/>
    <x v="1"/>
    <d v="2013-09-23T00:00:00"/>
    <n v="30309"/>
    <x v="3"/>
    <x v="9"/>
    <x v="11"/>
    <x v="0"/>
    <x v="0"/>
    <n v="3.6758598321339764E-3"/>
    <n v="9.7811593589934801E-3"/>
    <n v="9.5995246116168664E-3"/>
    <x v="0"/>
    <x v="1"/>
    <n v="46196400"/>
    <s v="John H. Klippel"/>
    <x v="0"/>
    <x v="1"/>
    <s v="President &amp; CEO"/>
    <n v="380625"/>
    <n v="73000"/>
    <n v="453625"/>
    <n v="8500"/>
    <n v="462125"/>
    <n v="42000"/>
    <n v="10405"/>
    <n v="514530"/>
    <x v="0"/>
    <m/>
    <x v="1"/>
  </r>
  <r>
    <s v="American Podiatric Medical Association"/>
    <s v="Glenn Gastwirth"/>
    <x v="0"/>
    <d v="1998-01-01T00:00:00"/>
    <n v="20814"/>
    <x v="1"/>
    <x v="2"/>
    <x v="2"/>
    <x v="0"/>
    <x v="0"/>
    <n v="1.7398413128303893E-2"/>
    <n v="-1.0781512490887109E-2"/>
    <n v="4.5820296050099393E-2"/>
    <x v="0"/>
    <x v="10"/>
    <n v="13355632"/>
    <s v="Glenn Gastwirth"/>
    <x v="0"/>
    <x v="0"/>
    <s v="Executive Director"/>
    <n v="405710"/>
    <n v="31210"/>
    <n v="436920"/>
    <n v="25000"/>
    <n v="461920"/>
    <n v="68412"/>
    <n v="19565"/>
    <n v="549897"/>
    <x v="0"/>
    <m/>
    <x v="4"/>
  </r>
  <r>
    <s v="Global Impact"/>
    <s v="Scott Jackson"/>
    <x v="0"/>
    <d v="2013-05-01T00:00:00"/>
    <n v="22314"/>
    <x v="3"/>
    <x v="9"/>
    <x v="11"/>
    <x v="0"/>
    <x v="1"/>
    <m/>
    <n v="-4.2538188857763733E-2"/>
    <n v="-1.6361006232866029E-2"/>
    <x v="0"/>
    <x v="7"/>
    <n v="101128558"/>
    <s v="Renee Acosta"/>
    <x v="1"/>
    <x v="1"/>
    <s v="President"/>
    <n v="308425"/>
    <n v="139670"/>
    <n v="448095"/>
    <n v="12251"/>
    <n v="460346"/>
    <n v="36751"/>
    <n v="6408"/>
    <n v="503505"/>
    <x v="0"/>
    <m/>
    <x v="0"/>
  </r>
  <r>
    <s v="National Association of Secondary School Principals"/>
    <s v="JoAnn Bartoletti"/>
    <x v="1"/>
    <d v="2011-08-01T00:00:00"/>
    <n v="20191"/>
    <x v="1"/>
    <x v="13"/>
    <x v="16"/>
    <x v="0"/>
    <x v="0"/>
    <m/>
    <m/>
    <m/>
    <x v="2"/>
    <x v="7"/>
    <n v="19987988"/>
    <s v="Gerald N. Tirozzi"/>
    <x v="0"/>
    <x v="1"/>
    <s v="Executive Director"/>
    <n v="389749"/>
    <n v="27428"/>
    <n v="417177"/>
    <n v="41882"/>
    <n v="459059"/>
    <m/>
    <n v="1750"/>
    <n v="460809"/>
    <x v="1"/>
    <s v="Seven months’ salary"/>
    <x v="4"/>
  </r>
  <r>
    <s v="Software and Information Industry Association"/>
    <s v="Kenneth Wasch"/>
    <x v="0"/>
    <d v="1999-01-01T00:00:00"/>
    <n v="20005"/>
    <x v="0"/>
    <x v="7"/>
    <x v="8"/>
    <x v="0"/>
    <x v="0"/>
    <n v="0"/>
    <n v="6.5005769262022006E-2"/>
    <n v="6.5005769262022006E-2"/>
    <x v="0"/>
    <x v="7"/>
    <n v="10925767"/>
    <s v="Kenneth Wasch"/>
    <x v="0"/>
    <x v="0"/>
    <s v="President"/>
    <n v="395731"/>
    <n v="63000"/>
    <n v="458731"/>
    <m/>
    <n v="458731"/>
    <n v="41499"/>
    <n v="27866"/>
    <n v="528096"/>
    <x v="0"/>
    <m/>
    <x v="4"/>
  </r>
  <r>
    <s v="American Society of Cataract and Refractive Surgery"/>
    <s v="David Karcher"/>
    <x v="0"/>
    <d v="1981-01-01T00:00:00"/>
    <n v="22033"/>
    <x v="1"/>
    <x v="2"/>
    <x v="2"/>
    <x v="0"/>
    <x v="1"/>
    <n v="-0.1805973313784045"/>
    <n v="-0.1805973313784045"/>
    <n v="-0.82592229212053159"/>
    <x v="0"/>
    <x v="2"/>
    <n v="15555043"/>
    <s v="David Karcher"/>
    <x v="0"/>
    <x v="0"/>
    <s v="Executive Director"/>
    <n v="456032"/>
    <m/>
    <n v="456032"/>
    <n v="1905"/>
    <n v="457937"/>
    <n v="243549"/>
    <n v="17150"/>
    <n v="718636"/>
    <x v="0"/>
    <s v="$232,000 toward SERP"/>
    <x v="4"/>
  </r>
  <r>
    <s v="Wine and Spirits Wholesalers of America"/>
    <s v="Craig Wolf"/>
    <x v="0"/>
    <d v="2006-11-23T00:00:00"/>
    <n v="20005"/>
    <x v="0"/>
    <x v="12"/>
    <x v="15"/>
    <x v="0"/>
    <x v="0"/>
    <n v="0.12106659214151934"/>
    <n v="5.6327324469412077E-2"/>
    <n v="5.6327324469412077E-2"/>
    <x v="0"/>
    <x v="1"/>
    <n v="10106708"/>
    <s v="Craig Wolf"/>
    <x v="0"/>
    <x v="0"/>
    <s v="President and CEO"/>
    <n v="457301"/>
    <m/>
    <n v="457301"/>
    <m/>
    <n v="457301"/>
    <n v="21072"/>
    <n v="28774"/>
    <n v="507147"/>
    <x v="0"/>
    <m/>
    <x v="4"/>
  </r>
  <r>
    <s v="Carnegie Institution for Science"/>
    <s v="Richard A. Meserve"/>
    <x v="0"/>
    <d v="2003-04-01T00:00:00"/>
    <n v="20005"/>
    <x v="4"/>
    <x v="14"/>
    <x v="17"/>
    <x v="0"/>
    <x v="1"/>
    <n v="0"/>
    <n v="0"/>
    <n v="0"/>
    <x v="0"/>
    <x v="7"/>
    <n v="121689317"/>
    <s v="Richard Meserve"/>
    <x v="0"/>
    <x v="0"/>
    <s v="President"/>
    <n v="457000"/>
    <m/>
    <n v="457000"/>
    <m/>
    <n v="457000"/>
    <m/>
    <n v="58570"/>
    <n v="515570"/>
    <x v="0"/>
    <m/>
    <x v="0"/>
  </r>
  <r>
    <s v="American Federation of Teachers"/>
    <s v="Randi Weingarten"/>
    <x v="1"/>
    <d v="2008-07-01T00:00:00"/>
    <n v="20001"/>
    <x v="2"/>
    <x v="8"/>
    <x v="10"/>
    <x v="0"/>
    <x v="0"/>
    <n v="3.7274065990964031E-3"/>
    <n v="3.7274065990964031E-3"/>
    <n v="-3.6907360701947736E-2"/>
    <x v="0"/>
    <x v="7"/>
    <n v="178303994"/>
    <s v="Randi Weingarten"/>
    <x v="1"/>
    <x v="0"/>
    <s v="President"/>
    <n v="360570"/>
    <m/>
    <n v="360570"/>
    <n v="93846"/>
    <n v="454416"/>
    <n v="88431"/>
    <n v="6775"/>
    <n v="549622"/>
    <x v="0"/>
    <m/>
    <x v="0"/>
  </r>
  <r>
    <s v="Citizens United"/>
    <s v="David Bossie"/>
    <x v="0"/>
    <m/>
    <n v="20003"/>
    <x v="3"/>
    <x v="9"/>
    <x v="11"/>
    <x v="0"/>
    <x v="0"/>
    <n v="0.10727272727272727"/>
    <n v="0.10727272727272727"/>
    <n v="0.10727272727272727"/>
    <x v="0"/>
    <x v="1"/>
    <n v="11633688"/>
    <s v="David Bossie"/>
    <x v="0"/>
    <x v="0"/>
    <s v="President &amp; CEO"/>
    <n v="453705"/>
    <m/>
    <n v="453705"/>
    <m/>
    <n v="453705"/>
    <n v="37985"/>
    <n v="12605"/>
    <n v="504295"/>
    <x v="0"/>
    <m/>
    <x v="4"/>
  </r>
  <r>
    <s v="Toy Industry Association"/>
    <s v="Carter Keithley"/>
    <x v="0"/>
    <d v="2006-05-01T00:00:00"/>
    <n v="10010"/>
    <x v="0"/>
    <x v="6"/>
    <x v="13"/>
    <x v="0"/>
    <x v="0"/>
    <n v="8.6291029697685942E-2"/>
    <n v="7.5142096314862197E-2"/>
    <n v="7.5142096314862197E-2"/>
    <x v="0"/>
    <x v="1"/>
    <n v="17182919"/>
    <s v="Carter Keithley"/>
    <x v="0"/>
    <x v="0"/>
    <s v="President"/>
    <n v="398923"/>
    <n v="54487"/>
    <n v="453410"/>
    <m/>
    <n v="453410"/>
    <n v="43775"/>
    <n v="31615"/>
    <n v="528800"/>
    <x v="0"/>
    <m/>
    <x v="4"/>
  </r>
  <r>
    <s v="Federation of State Boards of Physical Therapy"/>
    <s v="William Hatherill"/>
    <x v="0"/>
    <m/>
    <n v="22314"/>
    <x v="1"/>
    <x v="2"/>
    <x v="2"/>
    <x v="0"/>
    <x v="0"/>
    <n v="5.192987348696524E-2"/>
    <n v="4.7571183072625957E-2"/>
    <n v="4.7571183072625957E-2"/>
    <x v="0"/>
    <x v="1"/>
    <n v="13536600"/>
    <s v="William Hatherill"/>
    <x v="0"/>
    <x v="0"/>
    <s v="Chief Executive Officer"/>
    <n v="392292"/>
    <n v="60022"/>
    <n v="452314"/>
    <m/>
    <n v="452314"/>
    <n v="35000"/>
    <n v="5473"/>
    <n v="492787"/>
    <x v="0"/>
    <s v="$17,000 toward a SERP"/>
    <x v="4"/>
  </r>
  <r>
    <s v="Child Care Aware of America"/>
    <s v="Lynette M. Fraga"/>
    <x v="1"/>
    <d v="2012-09-20T00:00:00"/>
    <n v="22201"/>
    <x v="1"/>
    <x v="13"/>
    <x v="16"/>
    <x v="0"/>
    <x v="0"/>
    <m/>
    <m/>
    <m/>
    <x v="0"/>
    <x v="6"/>
    <n v="64539260"/>
    <s v="Linda K. Smith"/>
    <x v="1"/>
    <x v="1"/>
    <s v="Executive Director"/>
    <n v="352787"/>
    <n v="99339"/>
    <n v="452126"/>
    <m/>
    <n v="452126"/>
    <n v="29725"/>
    <n v="7200"/>
    <n v="489051"/>
    <x v="1"/>
    <s v="10.5 months’ salary"/>
    <x v="2"/>
  </r>
  <r>
    <s v="American Dental Association"/>
    <s v="Kathleen T. O'Loughlin"/>
    <x v="1"/>
    <d v="2009-06-01T00:00:00"/>
    <n v="60611"/>
    <x v="1"/>
    <x v="2"/>
    <x v="2"/>
    <x v="0"/>
    <x v="0"/>
    <n v="-2.24961143075287E-4"/>
    <n v="-3.3179073385544391E-2"/>
    <n v="-2.9171501009840575E-2"/>
    <x v="0"/>
    <x v="1"/>
    <n v="112569752"/>
    <s v="Kathleen T. O'Loughlin"/>
    <x v="1"/>
    <x v="0"/>
    <s v="Executive Director"/>
    <n v="439977"/>
    <m/>
    <n v="439977"/>
    <n v="11866"/>
    <n v="451843"/>
    <n v="93310"/>
    <n v="25066"/>
    <n v="570219"/>
    <x v="0"/>
    <s v="$76,021 toward a SERP"/>
    <x v="0"/>
  </r>
  <r>
    <s v="Institute for Justice"/>
    <s v="William H. Mellor"/>
    <x v="0"/>
    <d v="1991-01-01T00:00:00"/>
    <n v="22203"/>
    <x v="3"/>
    <x v="9"/>
    <x v="11"/>
    <x v="0"/>
    <x v="0"/>
    <n v="3.4660425374232327E-2"/>
    <n v="3.5029619026139311E-2"/>
    <n v="3.5029619026139311E-2"/>
    <x v="0"/>
    <x v="7"/>
    <n v="19781236"/>
    <s v="William H. Mellor"/>
    <x v="0"/>
    <x v="0"/>
    <s v="President &amp; General Counsel"/>
    <n v="379739"/>
    <n v="70000"/>
    <n v="449739"/>
    <m/>
    <n v="449739"/>
    <n v="49000"/>
    <n v="15392"/>
    <n v="514131"/>
    <x v="0"/>
    <m/>
    <x v="4"/>
  </r>
  <r>
    <s v="American Society of Plastic Surgeons"/>
    <s v="Michael D. Costelloe"/>
    <x v="0"/>
    <d v="2010-08-02T00:00:00"/>
    <n v="60005"/>
    <x v="1"/>
    <x v="2"/>
    <x v="2"/>
    <x v="0"/>
    <x v="0"/>
    <m/>
    <m/>
    <m/>
    <x v="0"/>
    <x v="7"/>
    <n v="20303535"/>
    <s v="Michael D. Costelloe"/>
    <x v="0"/>
    <x v="0"/>
    <s v="Executive Vice President"/>
    <n v="350000"/>
    <n v="93042"/>
    <n v="443042"/>
    <m/>
    <n v="443042"/>
    <n v="22050"/>
    <n v="19360"/>
    <n v="484452"/>
    <x v="0"/>
    <m/>
    <x v="3"/>
  </r>
  <r>
    <s v="National Marine Manufacturers Association"/>
    <s v="Thomas Dammrich"/>
    <x v="0"/>
    <d v="1999-08-12T00:00:00"/>
    <n v="60601"/>
    <x v="0"/>
    <x v="6"/>
    <x v="13"/>
    <x v="0"/>
    <x v="0"/>
    <n v="4.3367582575811088E-2"/>
    <n v="5.1369074165739576E-2"/>
    <n v="5.5902919620329207E-2"/>
    <x v="0"/>
    <x v="6"/>
    <n v="41040251"/>
    <s v="Thomas Dammrich"/>
    <x v="0"/>
    <x v="0"/>
    <s v="President"/>
    <n v="384049"/>
    <n v="45000"/>
    <n v="429049"/>
    <n v="10365"/>
    <n v="439414"/>
    <n v="253764"/>
    <n v="15325"/>
    <n v="708503"/>
    <x v="0"/>
    <m/>
    <x v="1"/>
  </r>
  <r>
    <s v="Brookings Institution"/>
    <s v="Strobe Talbott"/>
    <x v="0"/>
    <d v="2002-02-07T00:00:00"/>
    <n v="20036"/>
    <x v="4"/>
    <x v="14"/>
    <x v="17"/>
    <x v="0"/>
    <x v="0"/>
    <n v="7.7083706800905047E-3"/>
    <n v="5.7853962470748407E-2"/>
    <n v="6.3328795197651153E-2"/>
    <x v="0"/>
    <x v="7"/>
    <n v="130784440"/>
    <s v="Strobe Talbott"/>
    <x v="0"/>
    <x v="0"/>
    <s v="President"/>
    <n v="415980"/>
    <n v="20700"/>
    <n v="436680"/>
    <n v="2260"/>
    <n v="438940"/>
    <n v="29400"/>
    <n v="12457"/>
    <n v="480797"/>
    <x v="0"/>
    <m/>
    <x v="0"/>
  </r>
  <r>
    <s v="Council for Opportunity in Education"/>
    <s v="Maureen Hoyler"/>
    <x v="1"/>
    <d v="2013-10-01T00:00:00"/>
    <n v="20005"/>
    <x v="3"/>
    <x v="9"/>
    <x v="11"/>
    <x v="0"/>
    <x v="1"/>
    <n v="-0.20541022646150045"/>
    <n v="-0.20541022646150045"/>
    <n v="-0.20541022646150045"/>
    <x v="0"/>
    <x v="7"/>
    <n v="12187724"/>
    <s v="Arnold L. Mitchem"/>
    <x v="0"/>
    <x v="1"/>
    <s v="President"/>
    <n v="437432"/>
    <m/>
    <n v="437432"/>
    <m/>
    <n v="437432"/>
    <n v="53109"/>
    <n v="43450"/>
    <n v="533991"/>
    <x v="0"/>
    <s v="$35,255 toward SERP"/>
    <x v="4"/>
  </r>
  <r>
    <s v="FreedomWorks"/>
    <s v="Matt Kibbe"/>
    <x v="0"/>
    <d v="2004-06-01T00:00:00"/>
    <n v="20004"/>
    <x v="3"/>
    <x v="9"/>
    <x v="11"/>
    <x v="0"/>
    <x v="1"/>
    <n v="0.21456895779191684"/>
    <n v="0.58545622284387833"/>
    <n v="0.56160744652286765"/>
    <x v="0"/>
    <x v="1"/>
    <n v="15060009"/>
    <s v="Matt Kibbe"/>
    <x v="0"/>
    <x v="0"/>
    <s v="President &amp; CEO"/>
    <n v="325281"/>
    <n v="100915"/>
    <n v="426196"/>
    <n v="10000"/>
    <n v="436196"/>
    <n v="13323"/>
    <n v="16378"/>
    <n v="465897"/>
    <x v="0"/>
    <m/>
    <x v="4"/>
  </r>
  <r>
    <s v="Environmental Defense Fund"/>
    <s v="Frederic D. Krupp_x000d_"/>
    <x v="0"/>
    <d v="1984-01-01T00:00:00"/>
    <n v="10010"/>
    <x v="3"/>
    <x v="9"/>
    <x v="11"/>
    <x v="0"/>
    <x v="0"/>
    <n v="1.8693504519638429E-2"/>
    <n v="1.7552672099748375E-2"/>
    <n v="1.7552672099748375E-2"/>
    <x v="0"/>
    <x v="6"/>
    <n v="111915138"/>
    <s v="Frederic D. Krupp"/>
    <x v="0"/>
    <x v="0"/>
    <s v="President"/>
    <n v="407510"/>
    <n v="26000"/>
    <n v="433510"/>
    <m/>
    <n v="433510"/>
    <n v="35904"/>
    <n v="17670"/>
    <n v="487084"/>
    <x v="0"/>
    <m/>
    <x v="0"/>
  </r>
  <r>
    <s v="Institute of Scrap Recycling Industries"/>
    <s v="Robin K. Wiener"/>
    <x v="1"/>
    <d v="1997-06-02T00:00:00"/>
    <n v="20036"/>
    <x v="0"/>
    <x v="6"/>
    <x v="22"/>
    <x v="0"/>
    <x v="0"/>
    <n v="0.12014720781929793"/>
    <n v="2.9409732233705146E-2"/>
    <n v="2.9409732233705146E-2"/>
    <x v="0"/>
    <x v="1"/>
    <n v="17252450"/>
    <s v="Robin K. Wiener"/>
    <x v="1"/>
    <x v="0"/>
    <s v="President"/>
    <n v="375899"/>
    <n v="56100"/>
    <n v="431999"/>
    <m/>
    <n v="431999"/>
    <n v="60200"/>
    <n v="40620"/>
    <n v="532819"/>
    <x v="0"/>
    <m/>
    <x v="4"/>
  </r>
  <r>
    <s v="American Society of Civil Engineers"/>
    <s v="Patrick J. Natale"/>
    <x v="0"/>
    <d v="2002-11-01T00:00:00"/>
    <n v="20191"/>
    <x v="1"/>
    <x v="11"/>
    <x v="9"/>
    <x v="0"/>
    <x v="1"/>
    <n v="0.31956545277366732"/>
    <n v="0.21327720403404102"/>
    <n v="0.15789233503164879"/>
    <x v="0"/>
    <x v="6"/>
    <n v="50778075"/>
    <s v="Patrick J. Natale"/>
    <x v="0"/>
    <x v="0"/>
    <s v="Executive Director &amp; Secretary"/>
    <n v="365612"/>
    <n v="35000"/>
    <n v="400612"/>
    <n v="30733"/>
    <n v="431345"/>
    <n v="33497"/>
    <n v="18039"/>
    <n v="482881"/>
    <x v="0"/>
    <m/>
    <x v="2"/>
  </r>
  <r>
    <s v="Conservation Fund"/>
    <s v="Lawrence A. Selzer"/>
    <x v="0"/>
    <d v="2001-12-01T00:00:00"/>
    <n v="22209"/>
    <x v="3"/>
    <x v="9"/>
    <x v="11"/>
    <x v="0"/>
    <x v="0"/>
    <n v="5.8028240774437731E-2"/>
    <n v="5.0759619480335088E-3"/>
    <n v="3.8287245110520964E-3"/>
    <x v="0"/>
    <x v="1"/>
    <n v="179382974"/>
    <s v="Lawrence A. Selzer"/>
    <x v="0"/>
    <x v="0"/>
    <s v="President &amp; CEO"/>
    <n v="290725"/>
    <n v="134000"/>
    <n v="424725"/>
    <n v="6567"/>
    <n v="431292"/>
    <n v="54410"/>
    <n v="24049"/>
    <n v="509751"/>
    <x v="0"/>
    <s v="$25,000 toward SERP"/>
    <x v="0"/>
  </r>
  <r>
    <s v="National Shooting Sports Foundation"/>
    <s v="Steve Sanetti"/>
    <x v="0"/>
    <d v="2008-05-01T00:00:00"/>
    <n v="6470"/>
    <x v="0"/>
    <x v="6"/>
    <x v="13"/>
    <x v="0"/>
    <x v="0"/>
    <n v="3.4643459717860994E-2"/>
    <n v="2.2186435517326686E-2"/>
    <n v="2.2186435517326686E-2"/>
    <x v="0"/>
    <x v="0"/>
    <n v="28289901"/>
    <s v="Steve Sanetti"/>
    <x v="0"/>
    <x v="0"/>
    <s v="President &amp; CEO"/>
    <n v="353219"/>
    <n v="76500"/>
    <n v="429719"/>
    <m/>
    <n v="429719"/>
    <m/>
    <n v="6169"/>
    <n v="435888"/>
    <x v="0"/>
    <m/>
    <x v="3"/>
  </r>
  <r>
    <s v="Institute of Food Technologists"/>
    <s v="Vacant 3/3/2014"/>
    <x v="2"/>
    <m/>
    <n v="60607"/>
    <x v="1"/>
    <x v="12"/>
    <x v="15"/>
    <x v="0"/>
    <x v="0"/>
    <n v="9.8016160437968559E-3"/>
    <n v="9.8016160437968559E-3"/>
    <n v="9.8016160437968559E-3"/>
    <x v="0"/>
    <x v="2"/>
    <n v="18115051"/>
    <s v="Barbara Byrd Keenan"/>
    <x v="1"/>
    <x v="1"/>
    <s v="CEO &amp; Secretary"/>
    <n v="429404"/>
    <m/>
    <n v="429404"/>
    <m/>
    <n v="429404"/>
    <n v="33758"/>
    <m/>
    <n v="463162"/>
    <x v="0"/>
    <m/>
    <x v="4"/>
  </r>
  <r>
    <s v="LeadingAge"/>
    <s v="William L. Minnix Jr."/>
    <x v="0"/>
    <d v="2001-01-01T00:00:00"/>
    <n v="20008"/>
    <x v="0"/>
    <x v="2"/>
    <x v="2"/>
    <x v="0"/>
    <x v="0"/>
    <n v="-2.1965383798457243E-2"/>
    <n v="-8.9558273300943764E-2"/>
    <n v="-8.4671529724747494E-2"/>
    <x v="0"/>
    <x v="6"/>
    <n v="19533926"/>
    <s v="William L. Minnix Jr."/>
    <x v="0"/>
    <x v="0"/>
    <s v="President &amp; Chief Executive Officer"/>
    <n v="377582"/>
    <n v="30000"/>
    <n v="407582"/>
    <n v="20432"/>
    <n v="428014"/>
    <n v="17150"/>
    <n v="19709"/>
    <n v="464873"/>
    <x v="0"/>
    <m/>
    <x v="4"/>
  </r>
  <r>
    <s v="American Association of Oral and Maxillofacial Surgeons"/>
    <s v="Robert C. Rinaldi"/>
    <x v="0"/>
    <d v="1997-09-25T00:00:00"/>
    <n v="60018"/>
    <x v="1"/>
    <x v="2"/>
    <x v="2"/>
    <x v="0"/>
    <x v="0"/>
    <n v="0"/>
    <n v="-3.6119258108487817E-2"/>
    <n v="-4.7950519950769668E-2"/>
    <x v="0"/>
    <x v="1"/>
    <n v="16094212"/>
    <s v="Robert Rinaldi"/>
    <x v="0"/>
    <x v="0"/>
    <s v="Executive Director"/>
    <n v="335000"/>
    <n v="80075"/>
    <n v="415075"/>
    <n v="11923"/>
    <n v="426998"/>
    <n v="50377"/>
    <n v="45299"/>
    <n v="522674"/>
    <x v="0"/>
    <m/>
    <x v="4"/>
  </r>
  <r>
    <s v="American Academy of Actuaries"/>
    <s v="Mary Downs"/>
    <x v="1"/>
    <d v="2009-08-11T00:00:00"/>
    <n v="20036"/>
    <x v="1"/>
    <x v="5"/>
    <x v="5"/>
    <x v="0"/>
    <x v="0"/>
    <n v="3.0007368145841751E-2"/>
    <n v="0.11819153842928425"/>
    <n v="0.11819153842928425"/>
    <x v="0"/>
    <x v="1"/>
    <n v="11104310"/>
    <s v="Mary Downs"/>
    <x v="1"/>
    <x v="0"/>
    <s v="Executive Director "/>
    <n v="346684"/>
    <n v="80000"/>
    <n v="426684"/>
    <m/>
    <n v="426684"/>
    <n v="45921"/>
    <n v="2688"/>
    <n v="475293"/>
    <x v="0"/>
    <m/>
    <x v="4"/>
  </r>
  <r>
    <s v="Recreation Vehicle Industry Association"/>
    <s v="Richard A. Coon"/>
    <x v="0"/>
    <d v="2005-03-17T00:00:00"/>
    <n v="20191"/>
    <x v="0"/>
    <x v="6"/>
    <x v="6"/>
    <x v="0"/>
    <x v="0"/>
    <n v="5.2868165045286818E-2"/>
    <n v="6.2118830556428799E-2"/>
    <n v="3.6826409935833505E-2"/>
    <x v="0"/>
    <x v="6"/>
    <n v="12918731"/>
    <s v="Richard Coon"/>
    <x v="0"/>
    <x v="0"/>
    <s v="President"/>
    <n v="392325"/>
    <n v="30000"/>
    <n v="422325"/>
    <n v="3933"/>
    <n v="426258"/>
    <n v="17195"/>
    <n v="24236"/>
    <n v="467689"/>
    <x v="0"/>
    <m/>
    <x v="4"/>
  </r>
  <r>
    <s v="Sheet Metal Workers' International Association"/>
    <s v="Joseph J. Nigro"/>
    <x v="0"/>
    <d v="2011-07-01T00:00:00"/>
    <n v="20006"/>
    <x v="2"/>
    <x v="8"/>
    <x v="10"/>
    <x v="0"/>
    <x v="0"/>
    <m/>
    <m/>
    <m/>
    <x v="3"/>
    <x v="12"/>
    <n v="50081439"/>
    <s v="Joseph Nigro"/>
    <x v="0"/>
    <x v="2"/>
    <s v="President"/>
    <m/>
    <m/>
    <m/>
    <m/>
    <n v="425133"/>
    <n v="30071"/>
    <n v="22776"/>
    <n v="477980"/>
    <x v="0"/>
    <m/>
    <x v="2"/>
  </r>
  <r>
    <s v="Asia Foundation"/>
    <s v="David Arnold"/>
    <x v="0"/>
    <d v="2011-01-01T00:00:00"/>
    <n v="20036"/>
    <x v="3"/>
    <x v="9"/>
    <x v="11"/>
    <x v="0"/>
    <x v="0"/>
    <m/>
    <m/>
    <m/>
    <x v="0"/>
    <x v="6"/>
    <n v="149080344"/>
    <s v="David Arnold"/>
    <x v="0"/>
    <x v="0"/>
    <s v="President &amp; Chief Executive Officer"/>
    <n v="339152"/>
    <n v="15000"/>
    <n v="354152"/>
    <n v="70536"/>
    <n v="424688"/>
    <n v="20865"/>
    <n v="23641"/>
    <n v="469194"/>
    <x v="0"/>
    <m/>
    <x v="0"/>
  </r>
  <r>
    <s v="FINCA International"/>
    <s v="Rupert Scofield"/>
    <x v="0"/>
    <d v="1994-01-01T00:00:00"/>
    <n v="20005"/>
    <x v="3"/>
    <x v="9"/>
    <x v="11"/>
    <x v="0"/>
    <x v="0"/>
    <n v="8.3560170570006462E-2"/>
    <n v="-5.888283614737698E-2"/>
    <n v="-5.7124012604902054E-2"/>
    <x v="0"/>
    <x v="1"/>
    <n v="43260083"/>
    <s v="Rupert W. Scofield"/>
    <x v="0"/>
    <x v="0"/>
    <s v="President &amp; CEO"/>
    <n v="373786"/>
    <n v="50000"/>
    <n v="423786"/>
    <n v="792"/>
    <n v="424578"/>
    <n v="93256"/>
    <n v="9783"/>
    <n v="527617"/>
    <x v="0"/>
    <s v="$73,249 toward SERP"/>
    <x v="1"/>
  </r>
  <r>
    <s v="National Fish And Wildlife Foundation"/>
    <s v="Jeff Trandahl"/>
    <x v="0"/>
    <d v="2005-11-18T00:00:00"/>
    <n v="20036"/>
    <x v="3"/>
    <x v="9"/>
    <x v="11"/>
    <x v="0"/>
    <x v="1"/>
    <n v="0.10256585582659533"/>
    <n v="5.7580808147088547E-2"/>
    <n v="9.7282519204280216E-2"/>
    <x v="0"/>
    <x v="6"/>
    <n v="100354142"/>
    <s v="Jeffrey Trandahl"/>
    <x v="0"/>
    <x v="0"/>
    <s v="Executive Director"/>
    <n v="322495"/>
    <n v="80438"/>
    <n v="402933"/>
    <n v="16884"/>
    <n v="419817"/>
    <n v="24500"/>
    <n v="8327"/>
    <n v="452644"/>
    <x v="0"/>
    <m/>
    <x v="0"/>
  </r>
  <r>
    <s v="United Brotherhood of Carpenters and Joiners of America"/>
    <s v="Douglas J. McCarron"/>
    <x v="0"/>
    <d v="1995-01-01T00:00:00"/>
    <n v="20001"/>
    <x v="2"/>
    <x v="8"/>
    <x v="10"/>
    <x v="0"/>
    <x v="0"/>
    <n v="-3.8104399189864607E-2"/>
    <n v="-3.8104399189864607E-2"/>
    <n v="1.2219703304830359E-2"/>
    <x v="0"/>
    <x v="1"/>
    <n v="99163503"/>
    <s v="Douglas J. McCarron"/>
    <x v="0"/>
    <x v="0"/>
    <s v="General President &amp; Chair"/>
    <n v="397992"/>
    <m/>
    <n v="397992"/>
    <n v="20822"/>
    <n v="418814"/>
    <n v="100578"/>
    <n v="9100"/>
    <n v="528492"/>
    <x v="0"/>
    <m/>
    <x v="2"/>
  </r>
  <r>
    <s v="Human Rights Watch"/>
    <s v="Kenneth Roth"/>
    <x v="0"/>
    <d v="1993-01-01T00:00:00"/>
    <n v="10118"/>
    <x v="3"/>
    <x v="9"/>
    <x v="11"/>
    <x v="0"/>
    <x v="0"/>
    <n v="4.6399006386700165E-2"/>
    <n v="4.0614200008976614E-2"/>
    <n v="4.0614200008976614E-2"/>
    <x v="0"/>
    <x v="7"/>
    <n v="73210162"/>
    <s v="Kenneth Roth"/>
    <x v="0"/>
    <x v="0"/>
    <s v="Executive Director"/>
    <n v="367330"/>
    <n v="50000"/>
    <n v="417330"/>
    <m/>
    <n v="417330"/>
    <n v="37000"/>
    <n v="23040"/>
    <n v="477370"/>
    <x v="0"/>
    <m/>
    <x v="2"/>
  </r>
  <r>
    <s v="American Society for Clinical Pathology"/>
    <s v="E. Blair Holladay"/>
    <x v="0"/>
    <d v="2010-07-01T00:00:00"/>
    <n v="60606"/>
    <x v="1"/>
    <x v="2"/>
    <x v="2"/>
    <x v="0"/>
    <x v="0"/>
    <m/>
    <m/>
    <m/>
    <x v="0"/>
    <x v="7"/>
    <n v="28929775"/>
    <s v="E. Blair Holladay"/>
    <x v="0"/>
    <x v="0"/>
    <s v="Executive Vice President"/>
    <n v="331500"/>
    <n v="36930"/>
    <n v="368430"/>
    <n v="48788"/>
    <n v="417218"/>
    <n v="17150"/>
    <n v="11672"/>
    <n v="446040"/>
    <x v="0"/>
    <m/>
    <x v="3"/>
  </r>
  <r>
    <s v="Telecommunications Industry Association"/>
    <s v="Grant Seiffert"/>
    <x v="0"/>
    <d v="2006-09-14T00:00:00"/>
    <n v="22201"/>
    <x v="0"/>
    <x v="3"/>
    <x v="8"/>
    <x v="0"/>
    <x v="1"/>
    <n v="-0.18936088295687886"/>
    <n v="-0.18936088295687886"/>
    <n v="-0.18936088295687886"/>
    <x v="0"/>
    <x v="1"/>
    <n v="10122857"/>
    <s v="Grant Seiffert"/>
    <x v="0"/>
    <x v="0"/>
    <s v="President"/>
    <n v="416889"/>
    <m/>
    <n v="416889"/>
    <m/>
    <n v="416889"/>
    <m/>
    <m/>
    <n v="416889"/>
    <x v="0"/>
    <m/>
    <x v="4"/>
  </r>
  <r>
    <s v="American Registry for Internet Numbers"/>
    <s v="John Curran"/>
    <x v="0"/>
    <d v="2009-07-01T00:00:00"/>
    <n v="20151"/>
    <x v="0"/>
    <x v="1"/>
    <x v="8"/>
    <x v="0"/>
    <x v="0"/>
    <n v="-3.9175634889180204E-3"/>
    <n v="1.2463332079729222E-2"/>
    <n v="4.3301291679182938E-2"/>
    <x v="0"/>
    <x v="1"/>
    <n v="15462377"/>
    <s v="John Curran"/>
    <x v="0"/>
    <x v="0"/>
    <s v="CEO &amp; President"/>
    <n v="326725"/>
    <n v="77096"/>
    <n v="403821"/>
    <n v="12957"/>
    <n v="416778"/>
    <n v="33000"/>
    <n v="29274"/>
    <n v="479052"/>
    <x v="0"/>
    <m/>
    <x v="4"/>
  </r>
  <r>
    <s v="National Association of Independent Schools"/>
    <s v="John Chubb"/>
    <x v="0"/>
    <d v="2013-07-01T00:00:00"/>
    <n v="20036"/>
    <x v="0"/>
    <x v="13"/>
    <x v="16"/>
    <x v="0"/>
    <x v="0"/>
    <n v="2.3672610699258665E-2"/>
    <n v="2.5937277775162356E-2"/>
    <n v="2.5988797931925895E-2"/>
    <x v="0"/>
    <x v="7"/>
    <n v="21249873"/>
    <s v="Patrick F. Bassett"/>
    <x v="0"/>
    <x v="1"/>
    <s v="President"/>
    <n v="408732"/>
    <n v="5325"/>
    <n v="414057"/>
    <n v="2674"/>
    <n v="416731"/>
    <n v="75000"/>
    <n v="9384"/>
    <n v="501115"/>
    <x v="0"/>
    <m/>
    <x v="3"/>
  </r>
  <r>
    <s v="American Association of State Highway and Transportation Officials"/>
    <s v="Bud Wright"/>
    <x v="0"/>
    <d v="2012-02-01T00:00:00"/>
    <n v="20001"/>
    <x v="1"/>
    <x v="13"/>
    <x v="21"/>
    <x v="0"/>
    <x v="1"/>
    <n v="0.2019394949188951"/>
    <n v="0.1722850731890698"/>
    <n v="0.21799763227606256"/>
    <x v="0"/>
    <x v="7"/>
    <n v="63080361"/>
    <s v="John Horsley"/>
    <x v="0"/>
    <x v="1"/>
    <s v="Executive Director"/>
    <n v="349149"/>
    <n v="50000"/>
    <n v="399149"/>
    <n v="16500"/>
    <n v="415649"/>
    <m/>
    <n v="11532"/>
    <n v="427181"/>
    <x v="0"/>
    <m/>
    <x v="2"/>
  </r>
  <r>
    <s v="International Association of Bridge, Structural, Ornamental and Reinforcing Iron Workers"/>
    <s v="Walter Wise"/>
    <x v="0"/>
    <d v="2011-02-01T00:00:00"/>
    <n v="20006"/>
    <x v="2"/>
    <x v="8"/>
    <x v="10"/>
    <x v="0"/>
    <x v="0"/>
    <m/>
    <m/>
    <m/>
    <x v="2"/>
    <x v="7"/>
    <n v="48027429"/>
    <s v="Walter Wise"/>
    <x v="0"/>
    <x v="0"/>
    <s v="General President"/>
    <n v="336875"/>
    <m/>
    <n v="336875"/>
    <n v="77135"/>
    <n v="414010"/>
    <n v="94747"/>
    <n v="22342"/>
    <n v="531099"/>
    <x v="1"/>
    <s v="11 months' salary"/>
    <x v="1"/>
  </r>
  <r>
    <s v="American Geophysical Union"/>
    <s v="Christine McEntee"/>
    <x v="1"/>
    <d v="2010-08-31T00:00:00"/>
    <n v="20009"/>
    <x v="1"/>
    <x v="13"/>
    <x v="16"/>
    <x v="0"/>
    <x v="0"/>
    <n v="1.1311121230029937E-3"/>
    <n v="-8.7294752554828339E-2"/>
    <n v="-8.7294752554828339E-2"/>
    <x v="0"/>
    <x v="1"/>
    <n v="49976052"/>
    <s v="Christine McEntee"/>
    <x v="1"/>
    <x v="0"/>
    <s v="Executive Director"/>
    <n v="413335"/>
    <m/>
    <n v="413335"/>
    <m/>
    <n v="413335"/>
    <n v="30474"/>
    <n v="4198"/>
    <n v="448007"/>
    <x v="0"/>
    <m/>
    <x v="1"/>
  </r>
  <r>
    <s v="American Kidney Fund"/>
    <s v="LaVarne A. Burton"/>
    <x v="1"/>
    <d v="2005-10-13T00:00:00"/>
    <n v="20852"/>
    <x v="3"/>
    <x v="9"/>
    <x v="11"/>
    <x v="0"/>
    <x v="0"/>
    <n v="2.004836899536859E-2"/>
    <n v="-6.0000182406026698E-2"/>
    <n v="-6.0000182406026698E-2"/>
    <x v="0"/>
    <x v="1"/>
    <n v="186648599"/>
    <s v="LaVarne A. Burton"/>
    <x v="1"/>
    <x v="0"/>
    <s v="President &amp; CEO"/>
    <n v="387192"/>
    <n v="25075"/>
    <n v="412267"/>
    <m/>
    <n v="412267"/>
    <n v="17500"/>
    <n v="6975"/>
    <n v="436742"/>
    <x v="0"/>
    <m/>
    <x v="0"/>
  </r>
  <r>
    <s v="National Multiple Sclerosis Society"/>
    <s v="Cyndi Zagieboylo"/>
    <x v="2"/>
    <d v="2011-10-01T00:00:00"/>
    <n v="10017"/>
    <x v="3"/>
    <x v="9"/>
    <x v="11"/>
    <x v="0"/>
    <x v="0"/>
    <m/>
    <m/>
    <m/>
    <x v="1"/>
    <x v="6"/>
    <n v="99506786"/>
    <s v="Joyce Nelson"/>
    <x v="1"/>
    <x v="1"/>
    <m/>
    <n v="411883"/>
    <m/>
    <n v="411883"/>
    <m/>
    <n v="411883"/>
    <n v="7350"/>
    <n v="13800"/>
    <n v="433033"/>
    <x v="1"/>
    <s v="Nine months’ salary"/>
    <x v="2"/>
  </r>
  <r>
    <s v="National Institute for Automotive Service Excellence"/>
    <s v="Timothy Zilke"/>
    <x v="0"/>
    <d v="2008-01-01T00:00:00"/>
    <n v="20175"/>
    <x v="0"/>
    <x v="10"/>
    <x v="12"/>
    <x v="0"/>
    <x v="0"/>
    <n v="4.4324623832685588E-2"/>
    <n v="4.4324623832685588E-2"/>
    <n v="4.7692452489424428E-2"/>
    <x v="0"/>
    <x v="1"/>
    <n v="16497023"/>
    <s v="Timothy A. Zilke"/>
    <x v="0"/>
    <x v="0"/>
    <s v="President &amp; CEO"/>
    <n v="399568"/>
    <m/>
    <n v="399568"/>
    <n v="12304"/>
    <n v="411872"/>
    <n v="68574"/>
    <n v="26737"/>
    <n v="507183"/>
    <x v="0"/>
    <m/>
    <x v="4"/>
  </r>
  <r>
    <s v="Helicopter Association International"/>
    <s v="Matt Zuccaro"/>
    <x v="0"/>
    <d v="2005-11-01T00:00:00"/>
    <n v="22314"/>
    <x v="0"/>
    <x v="6"/>
    <x v="6"/>
    <x v="0"/>
    <x v="0"/>
    <n v="1.6333790141841515E-2"/>
    <n v="1.6333790141841515E-2"/>
    <n v="1.6333790141841515E-2"/>
    <x v="0"/>
    <x v="7"/>
    <n v="10499471"/>
    <s v="Matt Zuccaro"/>
    <x v="0"/>
    <x v="0"/>
    <s v="President"/>
    <n v="410857"/>
    <m/>
    <n v="410857"/>
    <m/>
    <n v="410857"/>
    <n v="36565"/>
    <n v="13460"/>
    <n v="460882"/>
    <x v="0"/>
    <m/>
    <x v="4"/>
  </r>
  <r>
    <s v="Association of Equipment Manufacturers"/>
    <s v="Dennis J. Slater"/>
    <x v="0"/>
    <d v="2003-01-01T00:00:00"/>
    <n v="53214"/>
    <x v="0"/>
    <x v="6"/>
    <x v="13"/>
    <x v="0"/>
    <x v="0"/>
    <n v="2.425987892411045E-2"/>
    <n v="9.9675234195802695E-2"/>
    <n v="9.9675234195802695E-2"/>
    <x v="0"/>
    <x v="1"/>
    <n v="19068100"/>
    <s v="Dennis J. Slater"/>
    <x v="0"/>
    <x v="0"/>
    <s v="President &amp; Secretary"/>
    <n v="320790"/>
    <n v="89600"/>
    <n v="410390"/>
    <m/>
    <n v="410390"/>
    <n v="13830"/>
    <n v="14227"/>
    <n v="438447"/>
    <x v="0"/>
    <m/>
    <x v="4"/>
  </r>
  <r>
    <s v="Feeding America"/>
    <s v="Vicki B. Escarra"/>
    <x v="1"/>
    <d v="2006-03-01T00:00:00"/>
    <n v="60601"/>
    <x v="3"/>
    <x v="9"/>
    <x v="11"/>
    <x v="0"/>
    <x v="0"/>
    <n v="8.5655794661278775E-2"/>
    <n v="-0.21954977646364918"/>
    <n v="-0.21962324349492035"/>
    <x v="0"/>
    <x v="7"/>
    <n v="1554156485"/>
    <s v="Vicki B. Escarra"/>
    <x v="1"/>
    <x v="0"/>
    <s v="President and CEO"/>
    <n v="406222"/>
    <m/>
    <n v="406222"/>
    <n v="2736"/>
    <n v="408958"/>
    <n v="19370"/>
    <n v="2680"/>
    <n v="431008"/>
    <x v="0"/>
    <m/>
    <x v="0"/>
  </r>
  <r>
    <s v="Propane Education &amp; Research Council"/>
    <s v="Roy W. Willis"/>
    <x v="0"/>
    <d v="1998-04-23T00:00:00"/>
    <n v="20036"/>
    <x v="0"/>
    <x v="3"/>
    <x v="3"/>
    <x v="0"/>
    <x v="0"/>
    <n v="2.4916276378079749E-2"/>
    <n v="1.4242449472347688E-2"/>
    <n v="1.9223369861233953E-2"/>
    <x v="0"/>
    <x v="1"/>
    <n v="24531402"/>
    <s v="Roy Willis"/>
    <x v="0"/>
    <x v="0"/>
    <s v="President &amp; Chief Executive Officer"/>
    <n v="324098"/>
    <n v="65720"/>
    <n v="389818"/>
    <n v="18118"/>
    <n v="407936"/>
    <n v="19580"/>
    <n v="17860"/>
    <n v="445376"/>
    <x v="0"/>
    <m/>
    <x v="3"/>
  </r>
  <r>
    <s v="National Association of Social Workers"/>
    <s v="Angelo McClain"/>
    <x v="0"/>
    <d v="2013-05-01T00:00:00"/>
    <n v="20002"/>
    <x v="1"/>
    <x v="13"/>
    <x v="21"/>
    <x v="0"/>
    <x v="0"/>
    <n v="0.21623083801940624"/>
    <n v="0.21623083801940624"/>
    <n v="0.17602800458655976"/>
    <x v="0"/>
    <x v="7"/>
    <n v="17362577"/>
    <s v="Elizabeth J. Clark"/>
    <x v="1"/>
    <x v="1"/>
    <s v="Chief Executive Officer"/>
    <n v="382175"/>
    <m/>
    <n v="382175"/>
    <n v="25000"/>
    <n v="407175"/>
    <n v="23275"/>
    <n v="9703"/>
    <n v="440153"/>
    <x v="0"/>
    <m/>
    <x v="4"/>
  </r>
  <r>
    <s v="Military Officers Association of America"/>
    <s v="Norbert R. Ryan Jr."/>
    <x v="0"/>
    <d v="2002-09-01T00:00:00"/>
    <n v="22314"/>
    <x v="1"/>
    <x v="13"/>
    <x v="21"/>
    <x v="0"/>
    <x v="0"/>
    <n v="3.5051654701453334E-2"/>
    <n v="-0.2854366833715094"/>
    <n v="-0.23780377026305685"/>
    <x v="0"/>
    <x v="1"/>
    <n v="29741034"/>
    <s v="Norbert R. Ryan Jr."/>
    <x v="0"/>
    <x v="0"/>
    <s v="President"/>
    <n v="295559"/>
    <n v="74737"/>
    <n v="370296"/>
    <n v="36652"/>
    <n v="406948"/>
    <n v="108125"/>
    <n v="2023"/>
    <n v="517096"/>
    <x v="0"/>
    <s v="$14,188 SERP payout."/>
    <x v="3"/>
  </r>
  <r>
    <s v="Consortium for Ocean Leadership"/>
    <s v="Robert Gagosian"/>
    <x v="0"/>
    <d v="2007-11-01T00:00:00"/>
    <n v="20005"/>
    <x v="0"/>
    <x v="13"/>
    <x v="16"/>
    <x v="0"/>
    <x v="0"/>
    <n v="0.12385623329761948"/>
    <n v="3.19446964279997E-2"/>
    <n v="8.4569535010298721E-2"/>
    <x v="0"/>
    <x v="6"/>
    <n v="160569618"/>
    <s v="Robert Gagosian"/>
    <x v="0"/>
    <x v="0"/>
    <s v="President &amp; CEO"/>
    <n v="365033"/>
    <n v="21744"/>
    <n v="386777"/>
    <n v="19724"/>
    <n v="406501"/>
    <n v="24500"/>
    <n v="13182"/>
    <n v="444183"/>
    <x v="0"/>
    <m/>
    <x v="0"/>
  </r>
  <r>
    <s v="Save the Children"/>
    <s v="Carolyn Miles"/>
    <x v="1"/>
    <d v="2011-09-01T00:00:00"/>
    <n v="6880"/>
    <x v="3"/>
    <x v="9"/>
    <x v="11"/>
    <x v="0"/>
    <x v="0"/>
    <m/>
    <m/>
    <m/>
    <x v="0"/>
    <x v="1"/>
    <n v="576463006"/>
    <s v="Carolyn Miles"/>
    <x v="1"/>
    <x v="0"/>
    <s v="President &amp; CEO"/>
    <n v="386179"/>
    <m/>
    <n v="386179"/>
    <n v="17678"/>
    <n v="403857"/>
    <n v="18275"/>
    <n v="22612"/>
    <n v="444744"/>
    <x v="0"/>
    <m/>
    <x v="0"/>
  </r>
  <r>
    <s v="American Society of Radiologic Technologists"/>
    <s v="Sal Martino"/>
    <x v="0"/>
    <d v="2009-01-01T00:00:00"/>
    <n v="87123"/>
    <x v="1"/>
    <x v="2"/>
    <x v="2"/>
    <x v="0"/>
    <x v="1"/>
    <n v="0.14274924702248995"/>
    <n v="0.14661044621434757"/>
    <n v="0.14661044621434757"/>
    <x v="0"/>
    <x v="6"/>
    <n v="19718215"/>
    <s v="Sal Martino"/>
    <x v="0"/>
    <x v="0"/>
    <s v="CEO"/>
    <n v="373719"/>
    <n v="30100"/>
    <n v="403819"/>
    <m/>
    <n v="403819"/>
    <n v="46308"/>
    <n v="6168"/>
    <n v="456295"/>
    <x v="0"/>
    <m/>
    <x v="4"/>
  </r>
  <r>
    <s v="TechAmerica"/>
    <s v="Shawn Osborne"/>
    <x v="0"/>
    <d v="2012-03-13T00:00:00"/>
    <n v="20004"/>
    <x v="0"/>
    <x v="1"/>
    <x v="8"/>
    <x v="0"/>
    <x v="0"/>
    <m/>
    <m/>
    <m/>
    <x v="0"/>
    <x v="1"/>
    <n v="10454373"/>
    <s v="Shawn Osborne"/>
    <x v="0"/>
    <x v="0"/>
    <s v="President &amp; CEO"/>
    <n v="403526"/>
    <m/>
    <n v="403526"/>
    <m/>
    <n v="403526"/>
    <m/>
    <n v="6552"/>
    <n v="410078"/>
    <x v="1"/>
    <s v="9.5 months' salary"/>
    <x v="4"/>
  </r>
  <r>
    <s v="American Civil Liberties Union (ACLU)"/>
    <s v="Anthony Romero"/>
    <x v="0"/>
    <d v="2001-09-07T00:00:00"/>
    <n v="10004"/>
    <x v="3"/>
    <x v="9"/>
    <x v="11"/>
    <x v="0"/>
    <x v="0"/>
    <n v="4.5066754357119369E-2"/>
    <n v="4.5066754357119369E-2"/>
    <n v="5.1033245366023348E-2"/>
    <x v="0"/>
    <x v="0"/>
    <n v="68163629"/>
    <s v="Anthony Romero"/>
    <x v="0"/>
    <x v="0"/>
    <s v="Executive Director"/>
    <n v="397256"/>
    <m/>
    <n v="397256"/>
    <n v="4595"/>
    <n v="401851"/>
    <n v="14175"/>
    <n v="11497"/>
    <n v="427523"/>
    <x v="0"/>
    <m/>
    <x v="2"/>
  </r>
  <r>
    <s v="Council for Advancement and Support of Education"/>
    <s v="John Lippincott"/>
    <x v="0"/>
    <d v="2004-08-05T00:00:00"/>
    <n v="20005"/>
    <x v="1"/>
    <x v="13"/>
    <x v="16"/>
    <x v="0"/>
    <x v="0"/>
    <n v="3.6965965656654831E-2"/>
    <n v="3.6965965656654831E-2"/>
    <n v="3.6776881921821998E-2"/>
    <x v="0"/>
    <x v="7"/>
    <n v="16024908"/>
    <s v="John Lippincott"/>
    <x v="0"/>
    <x v="0"/>
    <s v="President"/>
    <n v="399347"/>
    <m/>
    <n v="399347"/>
    <n v="1980"/>
    <n v="401327"/>
    <n v="78228"/>
    <n v="6288"/>
    <n v="485843"/>
    <x v="0"/>
    <m/>
    <x v="4"/>
  </r>
  <r>
    <s v="American College of Rheumatology"/>
    <s v="Mark A. Andrejeski"/>
    <x v="0"/>
    <d v="1987-01-01T00:00:00"/>
    <n v="30345"/>
    <x v="1"/>
    <x v="2"/>
    <x v="2"/>
    <x v="0"/>
    <x v="0"/>
    <n v="-3.9298171336580902E-2"/>
    <n v="-3.9298171336580902E-2"/>
    <n v="-1.5923574718217464E-2"/>
    <x v="0"/>
    <x v="7"/>
    <n v="24298532"/>
    <s v="Mark A. Andrejeski"/>
    <x v="0"/>
    <x v="0"/>
    <s v="Executive Vice President &amp; CEO"/>
    <n v="390288"/>
    <m/>
    <n v="390288"/>
    <n v="9496"/>
    <n v="399784"/>
    <n v="34000"/>
    <n v="32292"/>
    <n v="466076"/>
    <x v="0"/>
    <m/>
    <x v="3"/>
  </r>
  <r>
    <s v="National Association of Counties"/>
    <s v="Matthew D. Chase"/>
    <x v="2"/>
    <d v="2012-09-17T00:00:00"/>
    <n v="20001"/>
    <x v="0"/>
    <x v="13"/>
    <x v="21"/>
    <x v="0"/>
    <x v="0"/>
    <m/>
    <m/>
    <m/>
    <x v="1"/>
    <x v="1"/>
    <n v="14126349"/>
    <s v="Larry Naake"/>
    <x v="0"/>
    <x v="1"/>
    <m/>
    <n v="362939"/>
    <n v="5000"/>
    <n v="367939"/>
    <n v="31596"/>
    <n v="399535"/>
    <n v="31567"/>
    <n v="16802"/>
    <n v="447904"/>
    <x v="1"/>
    <s v="8.5 months' salary"/>
    <x v="4"/>
  </r>
  <r>
    <s v="Airports Council International-North America"/>
    <s v="Kevin Burke"/>
    <x v="0"/>
    <d v="2014-01-22T00:00:00"/>
    <n v="20036"/>
    <x v="0"/>
    <x v="6"/>
    <x v="6"/>
    <x v="0"/>
    <x v="0"/>
    <n v="4.1576279378210387E-2"/>
    <n v="6.6857925560025455E-2"/>
    <n v="6.6857925560025455E-2"/>
    <x v="0"/>
    <x v="5"/>
    <n v="13454584"/>
    <s v="Gregory Principato"/>
    <x v="0"/>
    <x v="1"/>
    <s v="President"/>
    <n v="370672"/>
    <n v="25000"/>
    <n v="395672"/>
    <m/>
    <n v="395672"/>
    <n v="7350"/>
    <n v="19049"/>
    <n v="422071"/>
    <x v="0"/>
    <m/>
    <x v="4"/>
  </r>
  <r>
    <s v="American Planning Association"/>
    <s v="Paul Farmer"/>
    <x v="0"/>
    <d v="2001-04-19T00:00:00"/>
    <n v="60601"/>
    <x v="1"/>
    <x v="11"/>
    <x v="9"/>
    <x v="0"/>
    <x v="0"/>
    <n v="1.5611748245704068E-2"/>
    <n v="1.5611748245704068E-2"/>
    <n v="6.3543596752324211E-2"/>
    <x v="0"/>
    <x v="6"/>
    <n v="16522644"/>
    <s v="Paul Farmer"/>
    <x v="0"/>
    <x v="0"/>
    <s v="Executive Director"/>
    <n v="376014"/>
    <m/>
    <n v="376014"/>
    <n v="17746"/>
    <n v="393760"/>
    <n v="202855"/>
    <n v="7012"/>
    <n v="603627"/>
    <x v="0"/>
    <m/>
    <x v="4"/>
  </r>
  <r>
    <s v="Government Finance Officers Association"/>
    <s v="Jeffrey L. Esser"/>
    <x v="0"/>
    <d v="1982-01-01T00:00:00"/>
    <n v="60601"/>
    <x v="1"/>
    <x v="13"/>
    <x v="21"/>
    <x v="0"/>
    <x v="0"/>
    <n v="2.9176201372997711E-2"/>
    <n v="2.9176201372997711E-2"/>
    <n v="3.4214042248779664E-2"/>
    <x v="0"/>
    <x v="0"/>
    <n v="14757898"/>
    <s v="Jeffrey L. Esser"/>
    <x v="0"/>
    <x v="0"/>
    <s v="CEO"/>
    <n v="368795"/>
    <m/>
    <n v="368795"/>
    <n v="24438"/>
    <n v="393233"/>
    <n v="33500"/>
    <n v="23451"/>
    <n v="450184"/>
    <x v="0"/>
    <m/>
    <x v="4"/>
  </r>
  <r>
    <s v="American College of Emergency Physicians"/>
    <s v="Dean Wilkerson"/>
    <x v="0"/>
    <d v="2004-03-18T00:00:00"/>
    <n v="75038"/>
    <x v="1"/>
    <x v="2"/>
    <x v="2"/>
    <x v="0"/>
    <x v="0"/>
    <n v="1.4530437442643009E-2"/>
    <n v="1.3087384872851486E-2"/>
    <n v="1.5260174313162614E-2"/>
    <x v="0"/>
    <x v="7"/>
    <n v="27549759"/>
    <s v="Dean Wilkerson"/>
    <x v="0"/>
    <x v="0"/>
    <s v="Executive Director"/>
    <n v="325017"/>
    <n v="28512"/>
    <n v="353529"/>
    <n v="38333"/>
    <n v="391862"/>
    <m/>
    <m/>
    <n v="391862"/>
    <x v="0"/>
    <m/>
    <x v="3"/>
  </r>
  <r>
    <s v="American Physical Therapy Association"/>
    <s v="J. Michael Bowers"/>
    <x v="0"/>
    <d v="2014-02-28T00:00:00"/>
    <n v="22314"/>
    <x v="1"/>
    <x v="2"/>
    <x v="2"/>
    <x v="0"/>
    <x v="0"/>
    <n v="-3.2249925636340458E-2"/>
    <n v="3.9986402073683765E-2"/>
    <n v="3.9986402073683765E-2"/>
    <x v="0"/>
    <x v="1"/>
    <n v="40080664"/>
    <s v="John D. Barnes"/>
    <x v="0"/>
    <x v="1"/>
    <s v="Executive Director"/>
    <n v="364385"/>
    <n v="27199"/>
    <n v="391584"/>
    <m/>
    <n v="391584"/>
    <n v="10324"/>
    <m/>
    <n v="401908"/>
    <x v="0"/>
    <m/>
    <x v="1"/>
  </r>
  <r>
    <s v="Association of Schools and Programs of Public Health"/>
    <s v="Harrison C. Spencer"/>
    <x v="0"/>
    <d v="2002-07-01T00:00:00"/>
    <n v="20036"/>
    <x v="0"/>
    <x v="2"/>
    <x v="2"/>
    <x v="0"/>
    <x v="0"/>
    <n v="3.1504468576098156E-2"/>
    <n v="2.9001054198517767E-2"/>
    <n v="2.9001054198517767E-2"/>
    <x v="0"/>
    <x v="6"/>
    <n v="16241918"/>
    <s v="Harrison C. Spencer"/>
    <x v="0"/>
    <x v="0"/>
    <s v="President &amp; CEO"/>
    <n v="358487"/>
    <n v="30000"/>
    <n v="388487"/>
    <m/>
    <n v="388487"/>
    <n v="50000"/>
    <n v="15829"/>
    <n v="454316"/>
    <x v="0"/>
    <m/>
    <x v="4"/>
  </r>
  <r>
    <s v="American Physiological Society"/>
    <s v="Martin Frank"/>
    <x v="0"/>
    <d v="1985-01-01T00:00:00"/>
    <n v="20814"/>
    <x v="1"/>
    <x v="2"/>
    <x v="2"/>
    <x v="0"/>
    <x v="0"/>
    <n v="4.9319199288935418E-2"/>
    <n v="4.9319199288935418E-2"/>
    <n v="4.9278530708103237E-2"/>
    <x v="0"/>
    <x v="1"/>
    <n v="19963804"/>
    <s v="Martin Frank"/>
    <x v="0"/>
    <x v="0"/>
    <s v="Executive Director"/>
    <n v="384863"/>
    <m/>
    <n v="384863"/>
    <n v="2943"/>
    <n v="387806"/>
    <n v="25000"/>
    <n v="15913"/>
    <n v="428719"/>
    <x v="0"/>
    <m/>
    <x v="4"/>
  </r>
  <r>
    <s v="American Association for the Study of Liver Diseases"/>
    <s v="Sherrie H. Cathcart"/>
    <x v="1"/>
    <d v="2000-01-01T00:00:00"/>
    <n v="22314"/>
    <x v="1"/>
    <x v="2"/>
    <x v="2"/>
    <x v="0"/>
    <x v="1"/>
    <m/>
    <m/>
    <m/>
    <x v="0"/>
    <x v="1"/>
    <n v="13360020"/>
    <s v="Sherrie Cathcart"/>
    <x v="1"/>
    <x v="0"/>
    <s v="Executive Director"/>
    <n v="352100"/>
    <n v="35000"/>
    <n v="387100"/>
    <m/>
    <n v="387100"/>
    <n v="77000"/>
    <n v="24497"/>
    <n v="488597"/>
    <x v="0"/>
    <m/>
    <x v="4"/>
  </r>
  <r>
    <s v="SourceAmerica (previously NISH)"/>
    <s v="E. Robert Chamberlin"/>
    <x v="0"/>
    <d v="2000-08-01T00:00:00"/>
    <n v="22182"/>
    <x v="3"/>
    <x v="9"/>
    <x v="11"/>
    <x v="0"/>
    <x v="0"/>
    <n v="6.5909240390857118E-2"/>
    <n v="6.4915872468984295E-2"/>
    <n v="6.9201559188193124E-2"/>
    <x v="0"/>
    <x v="6"/>
    <n v="108121968"/>
    <s v="E. Robert Chamberlin"/>
    <x v="0"/>
    <x v="0"/>
    <s v="President &amp; CEO"/>
    <n v="372741"/>
    <n v="1250"/>
    <n v="373991"/>
    <n v="8379"/>
    <n v="382370"/>
    <n v="23850"/>
    <n v="26482"/>
    <n v="432702"/>
    <x v="0"/>
    <m/>
    <x v="0"/>
  </r>
  <r>
    <s v="American Speech-Language-Hearing Association"/>
    <s v="Arlene Pietranton"/>
    <x v="1"/>
    <d v="2003-11-13T00:00:00"/>
    <n v="20852"/>
    <x v="1"/>
    <x v="2"/>
    <x v="2"/>
    <x v="0"/>
    <x v="0"/>
    <m/>
    <m/>
    <m/>
    <x v="0"/>
    <x v="1"/>
    <n v="56549490"/>
    <s v="Arlene A. Pietranton"/>
    <x v="1"/>
    <x v="0"/>
    <s v="Executive Director"/>
    <n v="302155"/>
    <m/>
    <n v="302155"/>
    <n v="79007"/>
    <n v="381162"/>
    <n v="136747"/>
    <n v="25729"/>
    <n v="543638"/>
    <x v="0"/>
    <m/>
    <x v="2"/>
  </r>
  <r>
    <s v="American Association for Clinical Chemistry"/>
    <s v="Janet B. Kreizman"/>
    <x v="1"/>
    <d v="2013-04-01T00:00:00"/>
    <n v="20006"/>
    <x v="1"/>
    <x v="2"/>
    <x v="2"/>
    <x v="0"/>
    <x v="0"/>
    <m/>
    <m/>
    <m/>
    <x v="2"/>
    <x v="1"/>
    <n v="20004652"/>
    <s v="Lana Vukovljak"/>
    <x v="1"/>
    <x v="1"/>
    <s v="Executive Vice President"/>
    <n v="156523"/>
    <n v="20000"/>
    <n v="176523"/>
    <n v="202303"/>
    <n v="378826"/>
    <m/>
    <n v="4675"/>
    <n v="383501"/>
    <x v="1"/>
    <s v="Six months' salary; $175,000 severance"/>
    <x v="3"/>
  </r>
  <r>
    <s v="Tax Executives Institute"/>
    <s v="Eli J. Dicker"/>
    <x v="0"/>
    <d v="2013-02-01T00:00:00"/>
    <n v="20005"/>
    <x v="1"/>
    <x v="5"/>
    <x v="18"/>
    <x v="0"/>
    <x v="0"/>
    <n v="8.4706464561300612E-2"/>
    <n v="8.7657385444274968E-2"/>
    <n v="2.7257897884834972E-2"/>
    <x v="0"/>
    <x v="7"/>
    <n v="10099350"/>
    <s v="Timothy J. McCormally"/>
    <x v="0"/>
    <x v="1"/>
    <s v="Executive Director"/>
    <n v="355083"/>
    <n v="20000"/>
    <n v="375083"/>
    <n v="2763"/>
    <n v="377846"/>
    <n v="35107"/>
    <n v="27539"/>
    <n v="440492"/>
    <x v="0"/>
    <m/>
    <x v="4"/>
  </r>
  <r>
    <s v="Building and Construction Trades, AFL-CIO"/>
    <s v="Sean McGarvey"/>
    <x v="0"/>
    <d v="2012-04-16T00:00:00"/>
    <n v="20006"/>
    <x v="2"/>
    <x v="8"/>
    <x v="10"/>
    <x v="0"/>
    <x v="0"/>
    <n v="0"/>
    <n v="-1.5050762928219439E-3"/>
    <n v="-6.0490616840946036E-3"/>
    <x v="0"/>
    <x v="7"/>
    <n v="10678401"/>
    <s v="Mark H. Ayers"/>
    <x v="0"/>
    <x v="1"/>
    <s v="President"/>
    <n v="336353"/>
    <m/>
    <n v="336353"/>
    <n v="40914"/>
    <n v="377267"/>
    <n v="89150"/>
    <n v="26723"/>
    <n v="493140"/>
    <x v="0"/>
    <s v="Died on April 8, 2012."/>
    <x v="4"/>
  </r>
  <r>
    <s v="Natural Resources Defense Council"/>
    <s v="Frances Beinecke"/>
    <x v="1"/>
    <d v="2006-01-01T00:00:00"/>
    <n v="10011"/>
    <x v="3"/>
    <x v="9"/>
    <x v="11"/>
    <x v="0"/>
    <x v="0"/>
    <n v="-1.3014092042834775E-2"/>
    <n v="-1.3014092042834775E-2"/>
    <n v="-1.3014092042834775E-2"/>
    <x v="0"/>
    <x v="7"/>
    <n v="98701707"/>
    <s v="Frances Beinecke"/>
    <x v="1"/>
    <x v="0"/>
    <s v="President"/>
    <n v="376317"/>
    <m/>
    <n v="376317"/>
    <m/>
    <n v="376317"/>
    <n v="34300"/>
    <n v="17071"/>
    <n v="427688"/>
    <x v="0"/>
    <s v="Beinecke retiring end of 2014."/>
    <x v="2"/>
  </r>
  <r>
    <s v="One Campaign"/>
    <s v="Michael Elliott"/>
    <x v="0"/>
    <d v="2011-06-11T00:00:00"/>
    <n v="20005"/>
    <x v="3"/>
    <x v="9"/>
    <x v="11"/>
    <x v="0"/>
    <x v="0"/>
    <m/>
    <m/>
    <m/>
    <x v="0"/>
    <x v="1"/>
    <n v="55927760"/>
    <s v="Michael Elliott"/>
    <x v="0"/>
    <x v="0"/>
    <s v="President"/>
    <n v="375396"/>
    <m/>
    <n v="375396"/>
    <m/>
    <n v="375396"/>
    <n v="12500"/>
    <n v="13927"/>
    <n v="401823"/>
    <x v="0"/>
    <m/>
    <x v="2"/>
  </r>
  <r>
    <s v="National Education Association"/>
    <s v="Dennis Van Roekel"/>
    <x v="0"/>
    <d v="2008-07-04T00:00:00"/>
    <n v="20036"/>
    <x v="2"/>
    <x v="8"/>
    <x v="10"/>
    <x v="0"/>
    <x v="0"/>
    <m/>
    <m/>
    <m/>
    <x v="0"/>
    <x v="2"/>
    <n v="380736797"/>
    <s v="Dennis Van Roekel"/>
    <x v="0"/>
    <x v="0"/>
    <s v="President"/>
    <n v="274878"/>
    <m/>
    <n v="274878"/>
    <n v="99447"/>
    <n v="374325"/>
    <n v="117525"/>
    <n v="37105"/>
    <n v="528955"/>
    <x v="0"/>
    <m/>
    <x v="0"/>
  </r>
  <r>
    <s v="National Industries for the Blind"/>
    <s v="Kevin A. Lynch"/>
    <x v="0"/>
    <d v="2008-08-01T00:00:00"/>
    <n v="22314"/>
    <x v="3"/>
    <x v="9"/>
    <x v="11"/>
    <x v="0"/>
    <x v="0"/>
    <n v="6.4557894276653635E-2"/>
    <n v="8.1887920623635951E-2"/>
    <n v="7.6707305788183036E-2"/>
    <x v="0"/>
    <x v="6"/>
    <n v="33163414"/>
    <s v="Kevin A. Lynch"/>
    <x v="0"/>
    <x v="0"/>
    <s v="President &amp; CEO"/>
    <n v="316558"/>
    <n v="31930"/>
    <n v="348488"/>
    <n v="23846"/>
    <n v="372334"/>
    <n v="26950"/>
    <n v="6897"/>
    <n v="406181"/>
    <x v="0"/>
    <m/>
    <x v="1"/>
  </r>
  <r>
    <s v="Rotary International"/>
    <s v="John Hewko"/>
    <x v="0"/>
    <d v="2011-07-01T00:00:00"/>
    <n v="60201"/>
    <x v="3"/>
    <x v="9"/>
    <x v="11"/>
    <x v="0"/>
    <x v="0"/>
    <m/>
    <m/>
    <m/>
    <x v="2"/>
    <x v="7"/>
    <n v="90621190"/>
    <s v="Edwin H. Futa"/>
    <x v="0"/>
    <x v="1"/>
    <s v="General Secretary"/>
    <n v="242091"/>
    <m/>
    <n v="242091"/>
    <n v="128251"/>
    <n v="370342"/>
    <n v="7831"/>
    <n v="4460"/>
    <n v="382633"/>
    <x v="1"/>
    <s v="Six months' salary"/>
    <x v="2"/>
  </r>
  <r>
    <s v="National Parks Conservation Association"/>
    <s v="W. Clark Bunting"/>
    <x v="0"/>
    <d v="2013-11-11T00:00:00"/>
    <n v="20036"/>
    <x v="3"/>
    <x v="9"/>
    <x v="11"/>
    <x v="0"/>
    <x v="0"/>
    <n v="7.6449766457664964E-2"/>
    <n v="7.7170867124686821E-2"/>
    <n v="7.7170867124686821E-2"/>
    <x v="0"/>
    <x v="7"/>
    <n v="25782975"/>
    <s v="Thomas Kiernan"/>
    <x v="0"/>
    <x v="1"/>
    <s v="President"/>
    <n v="331173"/>
    <n v="39000"/>
    <n v="370173"/>
    <m/>
    <n v="370173"/>
    <n v="36750"/>
    <n v="5099"/>
    <n v="412022"/>
    <x v="0"/>
    <m/>
    <x v="3"/>
  </r>
  <r>
    <s v="Corn Refiners Association"/>
    <s v="John W. Bode"/>
    <x v="0"/>
    <d v="2013-05-06T00:00:00"/>
    <n v="20006"/>
    <x v="0"/>
    <x v="12"/>
    <x v="20"/>
    <x v="0"/>
    <x v="0"/>
    <n v="2.7777777777777776E-2"/>
    <n v="2.7777777777777776E-2"/>
    <n v="2.7777777777777776E-2"/>
    <x v="0"/>
    <x v="1"/>
    <n v="33855370"/>
    <s v="Audrae Erickson"/>
    <x v="1"/>
    <x v="1"/>
    <s v="President"/>
    <n v="370000"/>
    <m/>
    <n v="370000"/>
    <m/>
    <n v="370000"/>
    <n v="35964"/>
    <n v="4705"/>
    <n v="410669"/>
    <x v="0"/>
    <m/>
    <x v="1"/>
  </r>
  <r>
    <s v="Center for Strategic and International Studies"/>
    <s v="John J. Hamre"/>
    <x v="0"/>
    <d v="2000-04-01T00:00:00"/>
    <n v="20006"/>
    <x v="4"/>
    <x v="14"/>
    <x v="17"/>
    <x v="0"/>
    <x v="0"/>
    <n v="-2.5037658590401832E-2"/>
    <n v="-2.5037658590401832E-2"/>
    <n v="-2.1887066661009039E-2"/>
    <x v="0"/>
    <x v="6"/>
    <n v="42980355"/>
    <s v="John J. Hamre"/>
    <x v="0"/>
    <x v="0"/>
    <s v="President &amp; CEO"/>
    <n v="367631"/>
    <m/>
    <n v="367631"/>
    <n v="1188"/>
    <n v="368819"/>
    <n v="24500"/>
    <n v="2000"/>
    <n v="395319"/>
    <x v="0"/>
    <m/>
    <x v="1"/>
  </r>
  <r>
    <s v="International Brotherhood of Boilermakers"/>
    <s v="Newton Jones"/>
    <x v="0"/>
    <d v="2003-07-23T00:00:00"/>
    <n v="66101"/>
    <x v="2"/>
    <x v="8"/>
    <x v="10"/>
    <x v="0"/>
    <x v="1"/>
    <n v="0.24270293749169872"/>
    <n v="0.24270293749169872"/>
    <n v="7.4270409832235151E-2"/>
    <x v="0"/>
    <x v="7"/>
    <n v="41201127"/>
    <s v="Newton B. Jones"/>
    <x v="0"/>
    <x v="0"/>
    <s v="International President"/>
    <n v="346181"/>
    <m/>
    <n v="346181"/>
    <n v="21632"/>
    <n v="367813"/>
    <n v="134300"/>
    <n v="22128"/>
    <n v="524241"/>
    <x v="0"/>
    <m/>
    <x v="1"/>
  </r>
  <r>
    <s v="American Occupational Therapy Association"/>
    <s v="Frederick P. Somers"/>
    <x v="0"/>
    <d v="2004-08-19T00:00:00"/>
    <n v="20824"/>
    <x v="1"/>
    <x v="2"/>
    <x v="2"/>
    <x v="0"/>
    <x v="0"/>
    <n v="6.6549556140673483E-2"/>
    <n v="8.3146550113937762E-2"/>
    <n v="9.0492979709921081E-2"/>
    <x v="0"/>
    <x v="7"/>
    <n v="14994275"/>
    <s v="Frederick P. Somers"/>
    <x v="0"/>
    <x v="0"/>
    <s v="Executive Director"/>
    <n v="272609"/>
    <n v="75328"/>
    <n v="347937"/>
    <n v="19196"/>
    <n v="367133"/>
    <n v="7350"/>
    <n v="14806"/>
    <n v="389289"/>
    <x v="0"/>
    <m/>
    <x v="4"/>
  </r>
  <r>
    <s v="International Brotherhood of Teamsters, AFL-CIO"/>
    <s v="James P. Hoffa"/>
    <x v="0"/>
    <d v="1999-03-19T00:00:00"/>
    <n v="20001"/>
    <x v="2"/>
    <x v="8"/>
    <x v="10"/>
    <x v="0"/>
    <x v="0"/>
    <n v="8.0024466078801159E-3"/>
    <n v="8.0024466078801159E-3"/>
    <n v="1.2720544413798839E-2"/>
    <x v="0"/>
    <x v="1"/>
    <n v="170639544"/>
    <s v="James P. Hoffa"/>
    <x v="0"/>
    <x v="0"/>
    <s v="General President"/>
    <n v="296640"/>
    <m/>
    <n v="296640"/>
    <n v="68704"/>
    <n v="365344"/>
    <n v="61078"/>
    <n v="18996"/>
    <n v="445418"/>
    <x v="0"/>
    <m/>
    <x v="0"/>
  </r>
  <r>
    <s v="International Executive Service Corps"/>
    <s v="Thomas Miller"/>
    <x v="0"/>
    <d v="2010-09-15T00:00:00"/>
    <n v="20036"/>
    <x v="3"/>
    <x v="9"/>
    <x v="11"/>
    <x v="0"/>
    <x v="0"/>
    <n v="2.5285872191409649E-2"/>
    <n v="9.7918209993196767E-2"/>
    <n v="9.7451468362277277E-2"/>
    <x v="0"/>
    <x v="1"/>
    <n v="18953586"/>
    <s v="Thomas Miller"/>
    <x v="0"/>
    <x v="0"/>
    <s v="President &amp; CEO"/>
    <n v="314448"/>
    <n v="48661"/>
    <n v="363109"/>
    <n v="1584"/>
    <n v="364693"/>
    <n v="17150"/>
    <n v="2808"/>
    <n v="384651"/>
    <x v="0"/>
    <m/>
    <x v="4"/>
  </r>
  <r>
    <s v="National Institute of Aerospace"/>
    <s v="Doug Stanley"/>
    <x v="0"/>
    <d v="2012-07-16T00:00:00"/>
    <n v="23666"/>
    <x v="0"/>
    <x v="6"/>
    <x v="6"/>
    <x v="0"/>
    <x v="0"/>
    <n v="0.12864106409851594"/>
    <n v="0.19537088201241976"/>
    <n v="0.19537088201241976"/>
    <x v="0"/>
    <x v="6"/>
    <n v="30694740"/>
    <s v="Robert E. Lindberg"/>
    <x v="0"/>
    <x v="1"/>
    <s v="President &amp; Executive Director"/>
    <n v="343143"/>
    <n v="20288"/>
    <n v="363431"/>
    <m/>
    <n v="363431"/>
    <n v="34616"/>
    <n v="11003"/>
    <n v="409050"/>
    <x v="0"/>
    <m/>
    <x v="1"/>
  </r>
  <r>
    <s v="American Association of Orthodontists"/>
    <s v="Chris Vranas"/>
    <x v="0"/>
    <d v="2002-01-24T00:00:00"/>
    <n v="61107"/>
    <x v="1"/>
    <x v="2"/>
    <x v="2"/>
    <x v="0"/>
    <x v="0"/>
    <n v="-1.3257163791228292E-2"/>
    <n v="-1.3257163791228292E-2"/>
    <n v="-9.2375975687080478E-3"/>
    <x v="0"/>
    <x v="10"/>
    <n v="21814455"/>
    <s v="Chris Vranas"/>
    <x v="0"/>
    <x v="0"/>
    <s v="Executive Director"/>
    <n v="344764"/>
    <m/>
    <n v="344764"/>
    <n v="17752"/>
    <n v="362516"/>
    <m/>
    <n v="64904"/>
    <n v="427420"/>
    <x v="0"/>
    <m/>
    <x v="3"/>
  </r>
  <r>
    <s v="American Gastroenterological Association"/>
    <s v="Tom Serena and Lynn Robinson"/>
    <x v="3"/>
    <d v="2010-10-05T00:00:00"/>
    <n v="20841"/>
    <x v="1"/>
    <x v="2"/>
    <x v="2"/>
    <x v="0"/>
    <x v="1"/>
    <m/>
    <n v="-4.6119708158448826E-2"/>
    <n v="-2.029197948895476E-2"/>
    <x v="2"/>
    <x v="0"/>
    <n v="23904634"/>
    <s v="Lynn Robinson"/>
    <x v="1"/>
    <x v="0"/>
    <s v="Co-Executive Vice President"/>
    <n v="323152"/>
    <n v="21608"/>
    <n v="344760"/>
    <n v="17489"/>
    <n v="362249"/>
    <n v="25545"/>
    <n v="31436"/>
    <n v="419230"/>
    <x v="0"/>
    <m/>
    <x v="3"/>
  </r>
  <r>
    <s v="American Counseling Association"/>
    <s v="Richard Yep"/>
    <x v="0"/>
    <d v="1998-03-01T00:00:00"/>
    <n v="22304"/>
    <x v="1"/>
    <x v="2"/>
    <x v="2"/>
    <x v="0"/>
    <x v="0"/>
    <n v="6.8984953272541741E-2"/>
    <n v="0.11937610339968578"/>
    <n v="0.17344066341653033"/>
    <x v="0"/>
    <x v="7"/>
    <n v="11814348"/>
    <s v="Richard Yep"/>
    <x v="0"/>
    <x v="0"/>
    <s v="Executive Director"/>
    <n v="330001"/>
    <n v="15556"/>
    <n v="345557"/>
    <n v="16690"/>
    <n v="362247"/>
    <n v="39505"/>
    <n v="29568"/>
    <n v="431320"/>
    <x v="0"/>
    <m/>
    <x v="4"/>
  </r>
  <r>
    <s v="National Board for Professional Teaching Standards"/>
    <s v="Ronald Thorpe"/>
    <x v="0"/>
    <d v="2011-12-05T00:00:00"/>
    <n v="22209"/>
    <x v="1"/>
    <x v="13"/>
    <x v="16"/>
    <x v="0"/>
    <x v="0"/>
    <m/>
    <m/>
    <m/>
    <x v="2"/>
    <x v="1"/>
    <n v="30498108"/>
    <s v="Ronald Thorpe"/>
    <x v="0"/>
    <x v="0"/>
    <s v="CEO &amp; President"/>
    <n v="324750"/>
    <n v="32000"/>
    <n v="356750"/>
    <n v="5000"/>
    <n v="361750"/>
    <n v="26796"/>
    <n v="15394"/>
    <n v="403940"/>
    <x v="0"/>
    <m/>
    <x v="1"/>
  </r>
  <r>
    <s v="amfAR, The Foundation for AIDS Research"/>
    <s v="Kevin Frost"/>
    <x v="0"/>
    <d v="2007-03-01T00:00:00"/>
    <n v="10005"/>
    <x v="3"/>
    <x v="9"/>
    <x v="11"/>
    <x v="0"/>
    <x v="0"/>
    <n v="5.2499636046003786E-2"/>
    <n v="5.2499636046003786E-2"/>
    <n v="5.2499636046003786E-2"/>
    <x v="0"/>
    <x v="6"/>
    <n v="27192308"/>
    <s v="Kevin Frost"/>
    <x v="0"/>
    <x v="0"/>
    <s v="CEO"/>
    <n v="361481"/>
    <m/>
    <n v="361481"/>
    <m/>
    <n v="361481"/>
    <n v="27150"/>
    <n v="27007"/>
    <n v="415638"/>
    <x v="0"/>
    <m/>
    <x v="3"/>
  </r>
  <r>
    <s v="American Gastroenterological Association"/>
    <s v="Tom Serena and Lynn Robinson"/>
    <x v="3"/>
    <d v="2010-10-05T00:00:00"/>
    <n v="20841"/>
    <x v="1"/>
    <x v="2"/>
    <x v="2"/>
    <x v="0"/>
    <x v="0"/>
    <m/>
    <m/>
    <m/>
    <x v="1"/>
    <x v="0"/>
    <n v="23904634"/>
    <s v="Tom Serena"/>
    <x v="0"/>
    <x v="0"/>
    <s v="Co-Executive Vice President"/>
    <n v="337957"/>
    <n v="21608"/>
    <n v="359565"/>
    <n v="1243"/>
    <n v="360808"/>
    <n v="25545"/>
    <n v="31797"/>
    <n v="418150"/>
    <x v="0"/>
    <m/>
    <x v="3"/>
  </r>
  <r>
    <s v="International Association of Amusement Parks and Attractions"/>
    <s v="Paul Noland"/>
    <x v="0"/>
    <d v="2013-01-01T00:00:00"/>
    <n v="22314"/>
    <x v="0"/>
    <x v="7"/>
    <x v="7"/>
    <x v="0"/>
    <x v="0"/>
    <m/>
    <m/>
    <m/>
    <x v="0"/>
    <x v="1"/>
    <n v="15780298"/>
    <s v="James Cleary"/>
    <x v="0"/>
    <x v="1"/>
    <s v="President &amp; CEO"/>
    <n v="312467"/>
    <n v="45000"/>
    <n v="357467"/>
    <n v="1584"/>
    <n v="359051"/>
    <n v="5711"/>
    <n v="45197"/>
    <n v="409959"/>
    <x v="0"/>
    <m/>
    <x v="4"/>
  </r>
  <r>
    <s v="Parenteral Drug Association"/>
    <s v="Richard M. Johnson"/>
    <x v="0"/>
    <d v="2009-09-01T00:00:00"/>
    <n v="20814"/>
    <x v="1"/>
    <x v="2"/>
    <x v="2"/>
    <x v="0"/>
    <x v="0"/>
    <n v="8.7620562712596078E-2"/>
    <n v="0.12912951563963049"/>
    <n v="0.15242888078743552"/>
    <x v="0"/>
    <x v="1"/>
    <n v="12974435"/>
    <s v="Richard M. Johnson"/>
    <x v="0"/>
    <x v="0"/>
    <s v="President &amp; CEO"/>
    <n v="272102"/>
    <n v="78810"/>
    <n v="350912"/>
    <n v="7241"/>
    <n v="358153"/>
    <n v="4661"/>
    <n v="22592"/>
    <n v="385406"/>
    <x v="0"/>
    <m/>
    <x v="4"/>
  </r>
  <r>
    <s v="American Institute of Chemical Engineers"/>
    <s v="June Wispelwey"/>
    <x v="1"/>
    <d v="2009-01-01T00:00:00"/>
    <n v="10016"/>
    <x v="1"/>
    <x v="6"/>
    <x v="9"/>
    <x v="0"/>
    <x v="0"/>
    <n v="3.5777115238606695E-2"/>
    <n v="8.9247983415502788E-2"/>
    <n v="8.5532867388424472E-2"/>
    <x v="0"/>
    <x v="1"/>
    <n v="20938460"/>
    <s v="June C. Wispelwey"/>
    <x v="1"/>
    <x v="0"/>
    <s v="Executive Director"/>
    <n v="223732"/>
    <n v="104136"/>
    <n v="327868"/>
    <n v="28583"/>
    <n v="356451"/>
    <n v="32974"/>
    <n v="37521"/>
    <n v="426946"/>
    <x v="0"/>
    <m/>
    <x v="3"/>
  </r>
  <r>
    <s v="International Brotherhood of Electrical Workers"/>
    <s v="Edwin D. Hill"/>
    <x v="0"/>
    <d v="2001-01-29T00:00:00"/>
    <n v="20001"/>
    <x v="2"/>
    <x v="8"/>
    <x v="10"/>
    <x v="0"/>
    <x v="0"/>
    <n v="3.0489543650094358E-2"/>
    <n v="3.0489543650094358E-2"/>
    <n v="1.3241511869592291E-2"/>
    <x v="0"/>
    <x v="7"/>
    <n v="137150978"/>
    <s v="Edwin D. Hill"/>
    <x v="0"/>
    <x v="0"/>
    <s v="International President"/>
    <n v="321623"/>
    <m/>
    <n v="321623"/>
    <n v="34731"/>
    <n v="356354"/>
    <n v="156794"/>
    <n v="22743"/>
    <n v="535891"/>
    <x v="0"/>
    <m/>
    <x v="0"/>
  </r>
  <r>
    <s v="American Society of Nephrology"/>
    <s v="Tod Ibrahim"/>
    <x v="0"/>
    <d v="2007-12-03T00:00:00"/>
    <n v="20006"/>
    <x v="1"/>
    <x v="2"/>
    <x v="2"/>
    <x v="0"/>
    <x v="0"/>
    <n v="4.7595624230499609E-2"/>
    <n v="-8.6881845209059685E-2"/>
    <n v="-8.6881845209059685E-2"/>
    <x v="0"/>
    <x v="1"/>
    <n v="21679907"/>
    <s v="Todd Ibrahim"/>
    <x v="0"/>
    <x v="0"/>
    <s v="Executive Director"/>
    <n v="355665"/>
    <m/>
    <n v="355665"/>
    <m/>
    <n v="355665"/>
    <n v="12500"/>
    <n v="17466"/>
    <n v="385631"/>
    <x v="0"/>
    <m/>
    <x v="3"/>
  </r>
  <r>
    <s v="Urban Institute"/>
    <s v="Sarah Rosen Wartell"/>
    <x v="1"/>
    <d v="2012-02-28T00:00:00"/>
    <n v="20007"/>
    <x v="3"/>
    <x v="9"/>
    <x v="17"/>
    <x v="0"/>
    <x v="0"/>
    <m/>
    <m/>
    <m/>
    <x v="2"/>
    <x v="1"/>
    <n v="85862039"/>
    <s v="Sarah Rosen Wartell"/>
    <x v="1"/>
    <x v="0"/>
    <s v="President"/>
    <n v="355236"/>
    <m/>
    <n v="355236"/>
    <m/>
    <n v="355236"/>
    <n v="11198"/>
    <n v="258"/>
    <n v="366692"/>
    <x v="1"/>
    <s v="10 months’ salary"/>
    <x v="2"/>
  </r>
  <r>
    <s v="American Psychiatric Association"/>
    <s v="Saul Levin"/>
    <x v="0"/>
    <d v="2013-05-15T00:00:00"/>
    <n v="22209"/>
    <x v="1"/>
    <x v="2"/>
    <x v="2"/>
    <x v="0"/>
    <x v="0"/>
    <n v="8.0462770783200268E-3"/>
    <n v="8.0462770783200268E-3"/>
    <n v="-8.5813170253846729E-2"/>
    <x v="0"/>
    <x v="1"/>
    <n v="38519638"/>
    <s v="James Scully"/>
    <x v="0"/>
    <x v="1"/>
    <s v="Medical Director"/>
    <n v="390000"/>
    <m/>
    <n v="390000"/>
    <n v="-36313"/>
    <n v="353687"/>
    <n v="315566"/>
    <n v="11690"/>
    <n v="680943"/>
    <x v="0"/>
    <m/>
    <x v="1"/>
  </r>
  <r>
    <s v="International Union of Painters and Allied Trades"/>
    <s v="Kenneth Rigmaiden"/>
    <x v="0"/>
    <d v="2013-03-01T00:00:00"/>
    <n v="20006"/>
    <x v="2"/>
    <x v="8"/>
    <x v="10"/>
    <x v="0"/>
    <x v="0"/>
    <n v="0"/>
    <n v="0"/>
    <n v="-1.3252961614132027E-2"/>
    <x v="0"/>
    <x v="1"/>
    <n v="37623300"/>
    <s v="James A. Williams"/>
    <x v="0"/>
    <x v="1"/>
    <s v="General President/Director of Organizing"/>
    <n v="301762"/>
    <m/>
    <n v="301762"/>
    <n v="51824"/>
    <n v="353586"/>
    <n v="19979"/>
    <n v="39123"/>
    <n v="412688"/>
    <x v="0"/>
    <m/>
    <x v="1"/>
  </r>
  <r>
    <s v="Federation of American Societies for Experimental Biology"/>
    <s v="Guy C. Fogleman"/>
    <x v="0"/>
    <d v="2006-07-10T00:00:00"/>
    <n v="20814"/>
    <x v="1"/>
    <x v="13"/>
    <x v="16"/>
    <x v="0"/>
    <x v="0"/>
    <n v="6.5572214841525908E-2"/>
    <n v="6.5572214841525908E-2"/>
    <n v="1.417118305332696E-2"/>
    <x v="0"/>
    <x v="1"/>
    <n v="18629561"/>
    <s v="Guy C. Fogleman"/>
    <x v="0"/>
    <x v="0"/>
    <s v="Executive Director"/>
    <n v="348099"/>
    <m/>
    <n v="348099"/>
    <n v="4076"/>
    <n v="352175"/>
    <n v="25000"/>
    <n v="12585"/>
    <n v="389760"/>
    <x v="0"/>
    <m/>
    <x v="4"/>
  </r>
  <r>
    <s v="American Optometric Association"/>
    <s v="Vacant 3/3/2014"/>
    <x v="2"/>
    <m/>
    <n v="63141"/>
    <x v="1"/>
    <x v="2"/>
    <x v="2"/>
    <x v="0"/>
    <x v="0"/>
    <n v="5.2371344094614032E-2"/>
    <n v="5.2371344094614032E-2"/>
    <n v="5.219046246765488E-2"/>
    <x v="0"/>
    <x v="1"/>
    <n v="23576793"/>
    <s v="Barry J. Barresi"/>
    <x v="0"/>
    <x v="1"/>
    <s v="Executive Director"/>
    <n v="316065"/>
    <m/>
    <n v="316065"/>
    <n v="34447"/>
    <n v="350512"/>
    <n v="13383"/>
    <n v="15871"/>
    <n v="379766"/>
    <x v="0"/>
    <m/>
    <x v="3"/>
  </r>
  <r>
    <s v="American Coalition for Clean Coal Electricity"/>
    <s v="Mike Duncan"/>
    <x v="0"/>
    <d v="2012-09-10T00:00:00"/>
    <n v="20005"/>
    <x v="0"/>
    <x v="3"/>
    <x v="3"/>
    <x v="0"/>
    <x v="0"/>
    <m/>
    <m/>
    <m/>
    <x v="2"/>
    <x v="1"/>
    <n v="43052275"/>
    <s v="Mike Duncan"/>
    <x v="0"/>
    <x v="0"/>
    <s v="President"/>
    <n v="249320"/>
    <n v="100000"/>
    <n v="349320"/>
    <n v="297"/>
    <n v="349617"/>
    <m/>
    <n v="3260"/>
    <n v="352877"/>
    <x v="1"/>
    <s v="3.5 months’ salary"/>
    <x v="1"/>
  </r>
  <r>
    <s v="American Association of Colleges of Nursing"/>
    <s v="Geraldine Bednash"/>
    <x v="1"/>
    <d v="1989-12-01T00:00:00"/>
    <n v="20036"/>
    <x v="0"/>
    <x v="2"/>
    <x v="2"/>
    <x v="0"/>
    <x v="0"/>
    <n v="4.0828533724701847E-2"/>
    <n v="4.0160486482123156E-2"/>
    <n v="4.0160486482123156E-2"/>
    <x v="0"/>
    <x v="7"/>
    <n v="11163019"/>
    <s v="Geraldine D. Bednash"/>
    <x v="1"/>
    <x v="0"/>
    <s v="CEO &amp; Executive Director"/>
    <n v="337574"/>
    <n v="10342"/>
    <n v="347916"/>
    <m/>
    <n v="347916"/>
    <n v="24500"/>
    <n v="12384"/>
    <n v="384800"/>
    <x v="0"/>
    <s v="Bednash retiring June 15, 2014."/>
    <x v="4"/>
  </r>
  <r>
    <s v="Society for Science and the Public"/>
    <s v="vacant 3/3/2014"/>
    <x v="2"/>
    <m/>
    <n v="20036"/>
    <x v="3"/>
    <x v="9"/>
    <x v="11"/>
    <x v="0"/>
    <x v="0"/>
    <n v="1.7015391811596906E-2"/>
    <n v="4.6933539982563971E-2"/>
    <n v="4.7098100722803064E-2"/>
    <x v="0"/>
    <x v="1"/>
    <n v="11987435"/>
    <s v="Elizabeth Marincola"/>
    <x v="1"/>
    <x v="1"/>
    <s v="President"/>
    <n v="300047"/>
    <n v="35000"/>
    <n v="335047"/>
    <n v="12777"/>
    <n v="347824"/>
    <n v="25000"/>
    <n v="22843"/>
    <n v="395667"/>
    <x v="0"/>
    <m/>
    <x v="4"/>
  </r>
  <r>
    <s v="Humane Society of the U.S. "/>
    <s v="Wayne Pacelle"/>
    <x v="0"/>
    <d v="2004-06-01T00:00:00"/>
    <n v="20037"/>
    <x v="3"/>
    <x v="9"/>
    <x v="11"/>
    <x v="0"/>
    <x v="0"/>
    <n v="0.12325054245300605"/>
    <n v="0.12325054245300605"/>
    <n v="0.29620171049786376"/>
    <x v="0"/>
    <x v="1"/>
    <n v="125763492"/>
    <s v="Wayne Pacelle"/>
    <x v="0"/>
    <x v="0"/>
    <s v="CEO &amp; President"/>
    <n v="301285"/>
    <m/>
    <n v="301285"/>
    <n v="46390"/>
    <n v="347675"/>
    <n v="31553"/>
    <n v="16241"/>
    <n v="395469"/>
    <x v="0"/>
    <m/>
    <x v="0"/>
  </r>
  <r>
    <s v="National Council of La Raza"/>
    <s v="Janet Murguia"/>
    <x v="1"/>
    <d v="2004-10-28T00:00:00"/>
    <n v="20036"/>
    <x v="3"/>
    <x v="9"/>
    <x v="11"/>
    <x v="0"/>
    <x v="0"/>
    <n v="5.8606626756336662E-2"/>
    <n v="5.8606626756336662E-2"/>
    <n v="5.8132115391073651E-2"/>
    <x v="0"/>
    <x v="6"/>
    <n v="37795184"/>
    <s v="Janet Murguia"/>
    <x v="1"/>
    <x v="0"/>
    <s v="President &amp; CEO"/>
    <n v="343936"/>
    <m/>
    <n v="343936"/>
    <n v="2652"/>
    <n v="346588"/>
    <n v="17501"/>
    <n v="16366"/>
    <n v="380455"/>
    <x v="0"/>
    <m/>
    <x v="1"/>
  </r>
  <r>
    <s v="American Thoracic Society"/>
    <s v="Stephen C. Crane"/>
    <x v="0"/>
    <d v="2007-09-01T00:00:00"/>
    <n v="10006"/>
    <x v="1"/>
    <x v="2"/>
    <x v="2"/>
    <x v="0"/>
    <x v="0"/>
    <n v="5.2487944384441029E-2"/>
    <n v="5.2487944384441029E-2"/>
    <n v="5.2487944384441029E-2"/>
    <x v="0"/>
    <x v="1"/>
    <n v="25408665"/>
    <s v="Stephen C. Crane"/>
    <x v="0"/>
    <x v="0"/>
    <s v="Executive Director"/>
    <n v="345937"/>
    <m/>
    <n v="345937"/>
    <m/>
    <n v="345937"/>
    <m/>
    <n v="7451"/>
    <n v="353388"/>
    <x v="0"/>
    <m/>
    <x v="3"/>
  </r>
  <r>
    <s v="International City/County Management Association"/>
    <s v="Robert O'Neill"/>
    <x v="0"/>
    <d v="2002-07-25T00:00:00"/>
    <n v="20002"/>
    <x v="1"/>
    <x v="13"/>
    <x v="21"/>
    <x v="0"/>
    <x v="0"/>
    <n v="-3.7504218127826144E-2"/>
    <n v="-1.1895086811968969E-2"/>
    <n v="4.7385224210347424E-2"/>
    <x v="0"/>
    <x v="7"/>
    <n v="34360797"/>
    <s v="Robert O’Neill"/>
    <x v="0"/>
    <x v="0"/>
    <s v="Executive Director"/>
    <n v="285226"/>
    <n v="35750"/>
    <n v="320976"/>
    <n v="24150"/>
    <n v="345126"/>
    <n v="42457"/>
    <n v="19256"/>
    <n v="406839"/>
    <x v="0"/>
    <m/>
    <x v="1"/>
  </r>
  <r>
    <s v="National League of Cities"/>
    <s v="Clarence Anthony"/>
    <x v="0"/>
    <d v="2013-01-01T00:00:00"/>
    <n v="20004"/>
    <x v="0"/>
    <x v="13"/>
    <x v="21"/>
    <x v="0"/>
    <x v="0"/>
    <n v="0.1443722010283629"/>
    <n v="0.1443722010283629"/>
    <n v="-1.0728050654981761E-2"/>
    <x v="0"/>
    <x v="6"/>
    <n v="15106953"/>
    <s v="Donald Borut"/>
    <x v="0"/>
    <x v="1"/>
    <s v="Executive Director"/>
    <n v="344971"/>
    <m/>
    <n v="344971"/>
    <m/>
    <n v="344971"/>
    <n v="24500"/>
    <n v="16235"/>
    <n v="385706"/>
    <x v="0"/>
    <m/>
    <x v="4"/>
  </r>
  <r>
    <s v="BrightFocus Foundation"/>
    <s v="Stacy Pagos Haller"/>
    <x v="1"/>
    <d v="2010-01-01T00:00:00"/>
    <n v="20871"/>
    <x v="3"/>
    <x v="9"/>
    <x v="11"/>
    <x v="0"/>
    <x v="1"/>
    <n v="0.25248326405235305"/>
    <n v="0.19499374569577377"/>
    <n v="0.19839395701802945"/>
    <x v="0"/>
    <x v="0"/>
    <n v="24883030"/>
    <s v="Stacy Pagos Haller"/>
    <x v="1"/>
    <x v="0"/>
    <s v="Executive Director"/>
    <n v="300100"/>
    <n v="40000"/>
    <n v="340100"/>
    <n v="1948"/>
    <n v="342048"/>
    <n v="25000"/>
    <n v="36835"/>
    <n v="403883"/>
    <x v="0"/>
    <m/>
    <x v="3"/>
  </r>
  <r>
    <s v="Appraisal Institute"/>
    <s v="Frederick H. Grubbe"/>
    <x v="0"/>
    <d v="2007-06-01T00:00:00"/>
    <n v="60606"/>
    <x v="0"/>
    <x v="4"/>
    <x v="4"/>
    <x v="0"/>
    <x v="0"/>
    <n v="7.3554710449567462E-2"/>
    <n v="7.7831827658095903E-2"/>
    <n v="7.5359888542510509E-2"/>
    <x v="0"/>
    <x v="1"/>
    <n v="19213421"/>
    <s v="Frederick H. Grubbe"/>
    <x v="0"/>
    <x v="0"/>
    <s v="CEO"/>
    <n v="305159"/>
    <n v="19000"/>
    <n v="324159"/>
    <n v="17000"/>
    <n v="341159"/>
    <n v="12500"/>
    <n v="16640"/>
    <n v="370299"/>
    <x v="0"/>
    <m/>
    <x v="4"/>
  </r>
  <r>
    <s v="AMT–The Association for Manufacturing Technology"/>
    <s v="Douglas K. Woods "/>
    <x v="0"/>
    <d v="2009-05-04T00:00:00"/>
    <n v="22102"/>
    <x v="0"/>
    <x v="6"/>
    <x v="13"/>
    <x v="0"/>
    <x v="0"/>
    <n v="4.6717557251908393E-3"/>
    <n v="-9.4152046783625726E-3"/>
    <n v="-9.1433120463935199E-3"/>
    <x v="0"/>
    <x v="1"/>
    <n v="44107423"/>
    <s v="Douglas K. Woods"/>
    <x v="0"/>
    <x v="0"/>
    <s v="President"/>
    <n v="263224"/>
    <n v="75556"/>
    <n v="338780"/>
    <n v="2259"/>
    <n v="341039"/>
    <n v="15000"/>
    <n v="3216"/>
    <n v="359255"/>
    <x v="0"/>
    <m/>
    <x v="1"/>
  </r>
  <r>
    <s v="National Wildlife Federation"/>
    <s v="Larry J. Schweiger"/>
    <x v="0"/>
    <d v="2004-03-01T00:00:00"/>
    <n v="20190"/>
    <x v="3"/>
    <x v="9"/>
    <x v="11"/>
    <x v="0"/>
    <x v="0"/>
    <n v="-3.9056569030628235E-2"/>
    <n v="-3.9056569030628235E-2"/>
    <n v="-3.7532378734016325E-2"/>
    <x v="0"/>
    <x v="2"/>
    <n v="84726518"/>
    <s v="Larry J. Schweiger"/>
    <x v="0"/>
    <x v="0"/>
    <s v="President, NWF"/>
    <n v="297461"/>
    <m/>
    <n v="297461"/>
    <n v="41779"/>
    <n v="339240"/>
    <n v="12253"/>
    <n v="11346"/>
    <n v="362839"/>
    <x v="0"/>
    <s v="Schweiger retiring May 2014"/>
    <x v="2"/>
  </r>
  <r>
    <s v="National Rural Water Association"/>
    <s v="Sam Wade"/>
    <x v="0"/>
    <m/>
    <n v="73533"/>
    <x v="0"/>
    <x v="3"/>
    <x v="22"/>
    <x v="0"/>
    <x v="0"/>
    <n v="6.7477743307196067E-2"/>
    <n v="6.7455154118241531E-2"/>
    <n v="6.7455154118241531E-2"/>
    <x v="0"/>
    <x v="9"/>
    <n v="37566948"/>
    <s v="Robert K. Johnson"/>
    <x v="0"/>
    <x v="1"/>
    <s v="CEO"/>
    <n v="337893"/>
    <n v="106"/>
    <n v="337999"/>
    <m/>
    <n v="337999"/>
    <m/>
    <n v="19119"/>
    <n v="357118"/>
    <x v="0"/>
    <m/>
    <x v="1"/>
  </r>
  <r>
    <s v="National Association of Insurance and Financial Advisors"/>
    <s v="Susan Waters"/>
    <x v="1"/>
    <d v="2010-03-31T00:00:00"/>
    <n v="22042"/>
    <x v="1"/>
    <x v="4"/>
    <x v="4"/>
    <x v="0"/>
    <x v="0"/>
    <m/>
    <m/>
    <m/>
    <x v="2"/>
    <x v="2"/>
    <n v="13105476"/>
    <s v="Susan B. Waters"/>
    <x v="1"/>
    <x v="0"/>
    <s v="CEO"/>
    <n v="336765"/>
    <m/>
    <n v="336765"/>
    <m/>
    <n v="336765"/>
    <n v="7275"/>
    <n v="8095"/>
    <n v="352135"/>
    <x v="0"/>
    <m/>
    <x v="4"/>
  </r>
  <r>
    <s v="American Institute of Aeronautics and Astronautics"/>
    <s v="Sandra H. Magnus"/>
    <x v="0"/>
    <d v="2012-10-22T00:00:00"/>
    <n v="20191"/>
    <x v="1"/>
    <x v="6"/>
    <x v="6"/>
    <x v="0"/>
    <x v="0"/>
    <n v="6.5928710913184668E-2"/>
    <n v="0.10476110617317078"/>
    <n v="0.12938670780995823"/>
    <x v="0"/>
    <x v="6"/>
    <n v="29476611"/>
    <s v="Bob Dickman"/>
    <x v="0"/>
    <x v="1"/>
    <s v="Executive Director"/>
    <n v="299672"/>
    <n v="29707"/>
    <n v="329379"/>
    <n v="7342"/>
    <n v="336721"/>
    <n v="6588"/>
    <m/>
    <n v="343309"/>
    <x v="0"/>
    <m/>
    <x v="3"/>
  </r>
  <r>
    <s v="AcademyHealth"/>
    <s v="Lisa Simpson"/>
    <x v="1"/>
    <d v="2011-01-17T00:00:00"/>
    <n v="20006"/>
    <x v="1"/>
    <x v="2"/>
    <x v="2"/>
    <x v="0"/>
    <x v="1"/>
    <m/>
    <m/>
    <m/>
    <x v="2"/>
    <x v="1"/>
    <n v="10778994"/>
    <s v="Lisa Simpson"/>
    <x v="1"/>
    <x v="0"/>
    <s v="President &amp; CEO"/>
    <n v="335977"/>
    <m/>
    <n v="335977"/>
    <n v="614"/>
    <n v="336591"/>
    <n v="52861"/>
    <n v="20348"/>
    <n v="409800"/>
    <x v="0"/>
    <m/>
    <x v="4"/>
  </r>
  <r>
    <s v="National School Boards Association"/>
    <s v="Thomas J. Gentzel"/>
    <x v="0"/>
    <d v="2012-12-01T00:00:00"/>
    <n v="22314"/>
    <x v="0"/>
    <x v="13"/>
    <x v="16"/>
    <x v="0"/>
    <x v="1"/>
    <n v="-1.0110592034637699E-4"/>
    <n v="-1.0110592034637699E-4"/>
    <n v="-1.0110592034637699E-4"/>
    <x v="0"/>
    <x v="7"/>
    <n v="20632504"/>
    <s v="Anne L. Bryant"/>
    <x v="1"/>
    <x v="1"/>
    <s v="Executive Director"/>
    <n v="336247"/>
    <m/>
    <n v="336247"/>
    <m/>
    <n v="336247"/>
    <n v="122603"/>
    <n v="7900"/>
    <n v="466750"/>
    <x v="0"/>
    <m/>
    <x v="3"/>
  </r>
  <r>
    <s v="American Industrial Hygiene Association"/>
    <s v="Peter O'Neil"/>
    <x v="0"/>
    <d v="2009-01-01T00:00:00"/>
    <n v="22042"/>
    <x v="1"/>
    <x v="2"/>
    <x v="2"/>
    <x v="0"/>
    <x v="0"/>
    <n v="0.10611739296150426"/>
    <n v="0.12731762201201929"/>
    <n v="-9.2425101225554668E-2"/>
    <x v="0"/>
    <x v="1"/>
    <n v="15310395"/>
    <s v="Peter O’Neil"/>
    <x v="0"/>
    <x v="0"/>
    <s v="Executive Director"/>
    <n v="313425"/>
    <n v="21226"/>
    <n v="334651"/>
    <m/>
    <n v="334651"/>
    <n v="24162"/>
    <n v="9265"/>
    <n v="368078"/>
    <x v="0"/>
    <m/>
    <x v="4"/>
  </r>
  <r>
    <s v="Earthjustice"/>
    <s v="Trip Van Noppen"/>
    <x v="0"/>
    <d v="2008-01-01T00:00:00"/>
    <n v="94612"/>
    <x v="3"/>
    <x v="9"/>
    <x v="11"/>
    <x v="0"/>
    <x v="0"/>
    <n v="4.3878459297620971E-2"/>
    <n v="3.8852253393440381E-2"/>
    <n v="3.8852253393440381E-2"/>
    <x v="0"/>
    <x v="7"/>
    <n v="38343960"/>
    <s v="Trip Van Noppen"/>
    <x v="0"/>
    <x v="0"/>
    <s v="President"/>
    <n v="309606"/>
    <n v="25000"/>
    <n v="334606"/>
    <m/>
    <n v="334606"/>
    <n v="28382"/>
    <n v="15663"/>
    <n v="378651"/>
    <x v="0"/>
    <m/>
    <x v="1"/>
  </r>
  <r>
    <s v="Americans for Prosperity"/>
    <s v="Tim Phillips"/>
    <x v="0"/>
    <d v="2006-02-01T00:00:00"/>
    <n v="20036"/>
    <x v="4"/>
    <x v="14"/>
    <x v="17"/>
    <x v="0"/>
    <x v="0"/>
    <n v="4.0600144613159798E-2"/>
    <n v="0.15611199557001454"/>
    <n v="0.15611199557001454"/>
    <x v="0"/>
    <x v="1"/>
    <n v="115126635"/>
    <s v="Tim Phillips"/>
    <x v="0"/>
    <x v="0"/>
    <s v="President"/>
    <n v="259047"/>
    <n v="75000"/>
    <n v="334047"/>
    <m/>
    <n v="334047"/>
    <n v="10021"/>
    <n v="5061"/>
    <n v="349129"/>
    <x v="0"/>
    <m/>
    <x v="0"/>
  </r>
  <r>
    <s v="American Association of School Administrators"/>
    <s v="Daniel A. Domenech"/>
    <x v="0"/>
    <d v="2008-07-01T00:00:00"/>
    <n v="22203"/>
    <x v="1"/>
    <x v="13"/>
    <x v="16"/>
    <x v="0"/>
    <x v="0"/>
    <n v="3.491955451340862E-2"/>
    <n v="3.491955451340862E-2"/>
    <n v="3.491955451340862E-2"/>
    <x v="0"/>
    <x v="7"/>
    <n v="10832885"/>
    <s v="Daniel A. Domenech"/>
    <x v="0"/>
    <x v="0"/>
    <s v="Executive Director"/>
    <n v="331463"/>
    <m/>
    <n v="331463"/>
    <m/>
    <n v="331463"/>
    <n v="4915"/>
    <n v="3148"/>
    <n v="339526"/>
    <x v="0"/>
    <m/>
    <x v="4"/>
  </r>
  <r>
    <s v="National Committee to Preserve Social Security and Medicare"/>
    <s v="Max Richtman"/>
    <x v="0"/>
    <d v="2011-08-03T00:00:00"/>
    <n v="20004"/>
    <x v="3"/>
    <x v="9"/>
    <x v="11"/>
    <x v="0"/>
    <x v="0"/>
    <m/>
    <m/>
    <m/>
    <x v="0"/>
    <x v="0"/>
    <n v="21556583"/>
    <s v="Max Richtman"/>
    <x v="0"/>
    <x v="0"/>
    <s v="President &amp; CEO"/>
    <n v="330882"/>
    <m/>
    <n v="330882"/>
    <m/>
    <n v="330882"/>
    <n v="15300"/>
    <n v="19295"/>
    <n v="365477"/>
    <x v="0"/>
    <m/>
    <x v="3"/>
  </r>
  <r>
    <s v="American Federation of State, County, and Municipal Employees"/>
    <s v="Lee Saunders"/>
    <x v="2"/>
    <d v="2012-06-21T00:00:00"/>
    <n v="20036"/>
    <x v="2"/>
    <x v="15"/>
    <x v="10"/>
    <x v="0"/>
    <x v="0"/>
    <m/>
    <m/>
    <m/>
    <x v="1"/>
    <x v="1"/>
    <n v="160249211"/>
    <s v="Lee Saunders"/>
    <x v="0"/>
    <x v="0"/>
    <m/>
    <n v="302569"/>
    <m/>
    <n v="302569"/>
    <n v="27486"/>
    <n v="330055"/>
    <n v="221959"/>
    <n v="25072"/>
    <n v="577086"/>
    <x v="1"/>
    <s v="Six months’ salary at CEO and six months’ salary as staff"/>
    <x v="0"/>
  </r>
  <r>
    <s v="International Foundation for Electoral Systems"/>
    <s v="Bill Sweeney"/>
    <x v="0"/>
    <d v="2009-06-02T00:00:00"/>
    <n v="20006"/>
    <x v="3"/>
    <x v="9"/>
    <x v="11"/>
    <x v="0"/>
    <x v="1"/>
    <n v="0.2092"/>
    <n v="0.17469841269841269"/>
    <n v="0.28481187771564404"/>
    <x v="0"/>
    <x v="6"/>
    <n v="87774915"/>
    <s v="Bill Sweeney"/>
    <x v="0"/>
    <x v="0"/>
    <s v="President"/>
    <n v="266024"/>
    <n v="30000"/>
    <n v="296024"/>
    <n v="33678"/>
    <n v="329702"/>
    <n v="33678"/>
    <m/>
    <n v="363380"/>
    <x v="0"/>
    <m/>
    <x v="2"/>
  </r>
  <r>
    <s v="Zero to Three"/>
    <s v="Matthew Melmed"/>
    <x v="0"/>
    <m/>
    <n v="20036"/>
    <x v="3"/>
    <x v="9"/>
    <x v="11"/>
    <x v="0"/>
    <x v="0"/>
    <n v="4.7458981712190304E-2"/>
    <n v="4.7458981712190304E-2"/>
    <n v="0.1028664110089525"/>
    <x v="0"/>
    <x v="6"/>
    <n v="21190588"/>
    <s v="Matthew Melmed"/>
    <x v="0"/>
    <x v="0"/>
    <s v="Executive Director"/>
    <n v="311927"/>
    <m/>
    <n v="311927"/>
    <n v="16500"/>
    <n v="328427"/>
    <n v="19600"/>
    <n v="17402"/>
    <n v="365429"/>
    <x v="0"/>
    <m/>
    <x v="3"/>
  </r>
  <r>
    <s v="American Veterinary Medical Association"/>
    <s v="W. Ron DeHaven"/>
    <x v="0"/>
    <d v="2007-03-30T00:00:00"/>
    <n v="60173"/>
    <x v="1"/>
    <x v="12"/>
    <x v="20"/>
    <x v="0"/>
    <x v="0"/>
    <n v="4.4676863551175866E-2"/>
    <n v="4.4676863551175866E-2"/>
    <n v="4.4676863551175866E-2"/>
    <x v="0"/>
    <x v="1"/>
    <n v="31373754"/>
    <s v="W. Ron DeHaven"/>
    <x v="0"/>
    <x v="0"/>
    <s v="Executive Vice President"/>
    <n v="328320"/>
    <m/>
    <n v="328320"/>
    <m/>
    <n v="328320"/>
    <n v="25000"/>
    <n v="1120"/>
    <n v="354440"/>
    <x v="0"/>
    <m/>
    <x v="1"/>
  </r>
  <r>
    <s v="Academy of Nutrition and Dietetics"/>
    <s v="Patricia Babjak"/>
    <x v="1"/>
    <d v="2009-01-27T00:00:00"/>
    <n v="60606"/>
    <x v="1"/>
    <x v="2"/>
    <x v="2"/>
    <x v="0"/>
    <x v="0"/>
    <n v="6.7876694473409799E-2"/>
    <n v="6.7876694473409799E-2"/>
    <n v="6.7876694473409799E-2"/>
    <x v="0"/>
    <x v="10"/>
    <n v="34706609"/>
    <s v="Patricia Babjak"/>
    <x v="1"/>
    <x v="0"/>
    <s v="CEO"/>
    <n v="327710"/>
    <m/>
    <n v="327710"/>
    <m/>
    <n v="327710"/>
    <n v="43221"/>
    <n v="17222"/>
    <n v="388153"/>
    <x v="0"/>
    <m/>
    <x v="1"/>
  </r>
  <r>
    <s v="Risk and Insurance Management Society"/>
    <s v="Mary Roth"/>
    <x v="1"/>
    <d v="2004-10-01T00:00:00"/>
    <n v="10018"/>
    <x v="0"/>
    <x v="5"/>
    <x v="5"/>
    <x v="0"/>
    <x v="0"/>
    <n v="0.23571038124012153"/>
    <n v="4.9405523675845268E-2"/>
    <n v="4.7528431987104859E-2"/>
    <x v="0"/>
    <x v="1"/>
    <n v="13495192"/>
    <s v="Mary Roth"/>
    <x v="1"/>
    <x v="0"/>
    <s v="Executive Director "/>
    <n v="291619"/>
    <n v="13418"/>
    <n v="305037"/>
    <n v="22500"/>
    <n v="327537"/>
    <n v="18959"/>
    <n v="2616"/>
    <n v="349112"/>
    <x v="0"/>
    <m/>
    <x v="4"/>
  </r>
  <r>
    <s v="American Nurses Association"/>
    <s v="Marla J. Weston"/>
    <x v="1"/>
    <d v="2009-06-14T00:00:00"/>
    <n v="20910"/>
    <x v="1"/>
    <x v="2"/>
    <x v="2"/>
    <x v="0"/>
    <x v="0"/>
    <n v="2.7948824499767041E-2"/>
    <n v="2.7948824499767041E-2"/>
    <n v="2.7983464173946343E-2"/>
    <x v="0"/>
    <x v="1"/>
    <n v="37390358"/>
    <s v="Marla J. Weston"/>
    <x v="1"/>
    <x v="0"/>
    <s v="CEO"/>
    <n v="326530"/>
    <m/>
    <n v="326530"/>
    <n v="966"/>
    <n v="327496"/>
    <n v="25926"/>
    <n v="6407"/>
    <n v="359829"/>
    <x v="0"/>
    <m/>
    <x v="1"/>
  </r>
  <r>
    <s v="Human Resource Certification Institute"/>
    <s v="Amy Schabaker Dufrane"/>
    <x v="1"/>
    <d v="2013-08-02T00:00:00"/>
    <n v="22314"/>
    <x v="1"/>
    <x v="1"/>
    <x v="9"/>
    <x v="0"/>
    <x v="0"/>
    <m/>
    <m/>
    <m/>
    <x v="0"/>
    <x v="1"/>
    <n v="14845462"/>
    <s v="Mary Power"/>
    <x v="1"/>
    <x v="1"/>
    <s v="Executive Director"/>
    <n v="248913"/>
    <n v="77752"/>
    <n v="326665"/>
    <m/>
    <n v="326665"/>
    <n v="67492"/>
    <m/>
    <n v="394157"/>
    <x v="1"/>
    <s v="11 months’ salary"/>
    <x v="4"/>
  </r>
  <r>
    <s v="Vision Council"/>
    <s v="Ed Greene"/>
    <x v="0"/>
    <d v="2006-10-01T00:00:00"/>
    <n v="22314"/>
    <x v="0"/>
    <x v="2"/>
    <x v="2"/>
    <x v="0"/>
    <x v="0"/>
    <n v="0.15336736537446463"/>
    <n v="1.1746834197432917E-3"/>
    <n v="1.1746834197432917E-3"/>
    <x v="0"/>
    <x v="1"/>
    <n v="12151126"/>
    <s v="Ed Greene"/>
    <x v="0"/>
    <x v="0"/>
    <s v="CEO"/>
    <n v="325576"/>
    <m/>
    <n v="325576"/>
    <m/>
    <n v="325576"/>
    <n v="11251"/>
    <n v="16364"/>
    <n v="353191"/>
    <x v="0"/>
    <m/>
    <x v="4"/>
  </r>
  <r>
    <s v="Ocean Conservancy"/>
    <s v="Janis Jones"/>
    <x v="1"/>
    <m/>
    <n v="20036"/>
    <x v="3"/>
    <x v="9"/>
    <x v="11"/>
    <x v="0"/>
    <x v="1"/>
    <n v="0.15858368226350664"/>
    <n v="0.22748975525395693"/>
    <n v="0.22081204947606081"/>
    <x v="0"/>
    <x v="7"/>
    <n v="21851502"/>
    <s v="Veronique Spruill"/>
    <x v="1"/>
    <x v="1"/>
    <s v="President &amp; CEO"/>
    <n v="285000"/>
    <n v="41500"/>
    <n v="326500"/>
    <n v="-990"/>
    <n v="325510"/>
    <n v="17100"/>
    <n v="19525"/>
    <n v="362135"/>
    <x v="0"/>
    <m/>
    <x v="3"/>
  </r>
  <r>
    <s v="Wilderness Society"/>
    <s v="Jamie Williams"/>
    <x v="1"/>
    <d v="2012-03-05T00:00:00"/>
    <n v="20036"/>
    <x v="3"/>
    <x v="9"/>
    <x v="11"/>
    <x v="0"/>
    <x v="0"/>
    <n v="3.0228779494675298E-2"/>
    <n v="3.0228779494675298E-2"/>
    <n v="3.7375317004218193E-2"/>
    <x v="0"/>
    <x v="6"/>
    <n v="24862909"/>
    <s v="William H. Meadows"/>
    <x v="0"/>
    <x v="1"/>
    <s v="President"/>
    <n v="315761"/>
    <m/>
    <n v="315761"/>
    <n v="8619"/>
    <n v="324380"/>
    <n v="19305"/>
    <n v="77979"/>
    <n v="421664"/>
    <x v="0"/>
    <m/>
    <x v="3"/>
  </r>
  <r>
    <s v="Resources for the Future"/>
    <s v="Phil Sharp"/>
    <x v="0"/>
    <d v="2005-09-01T00:00:00"/>
    <n v="20036"/>
    <x v="4"/>
    <x v="14"/>
    <x v="17"/>
    <x v="0"/>
    <x v="1"/>
    <n v="-5.8302078698112006E-2"/>
    <n v="-4.9520757379748322E-2"/>
    <n v="-4.9520757379748322E-2"/>
    <x v="0"/>
    <x v="6"/>
    <n v="11850016"/>
    <s v="Phil Sharp"/>
    <x v="0"/>
    <x v="0"/>
    <s v="President"/>
    <n v="296277"/>
    <n v="27000"/>
    <n v="323277"/>
    <m/>
    <n v="323277"/>
    <n v="36750"/>
    <n v="9051"/>
    <n v="369078"/>
    <x v="0"/>
    <m/>
    <x v="4"/>
  </r>
  <r>
    <s v="Infectious Diseases Society of America"/>
    <s v="Mark Leasure"/>
    <x v="0"/>
    <d v="1998-04-23T00:00:00"/>
    <n v="22209"/>
    <x v="1"/>
    <x v="2"/>
    <x v="2"/>
    <x v="0"/>
    <x v="0"/>
    <n v="4.4562074204773809E-2"/>
    <n v="4.4562074204773809E-2"/>
    <n v="5.0768945710579952E-2"/>
    <x v="0"/>
    <x v="1"/>
    <n v="16715843"/>
    <s v="Mark A. Leasure"/>
    <x v="0"/>
    <x v="0"/>
    <s v="Chief Executive Officer"/>
    <n v="319683"/>
    <m/>
    <n v="319683"/>
    <n v="3564"/>
    <n v="323247"/>
    <n v="42741"/>
    <n v="19440"/>
    <n v="385428"/>
    <x v="0"/>
    <s v="$25,000 toward SERP"/>
    <x v="4"/>
  </r>
  <r>
    <s v="International Union of Bricklayers and Allied Craftworkers"/>
    <s v="James Boland"/>
    <x v="0"/>
    <d v="2010-02-22T00:00:00"/>
    <n v="20004"/>
    <x v="2"/>
    <x v="8"/>
    <x v="10"/>
    <x v="0"/>
    <x v="0"/>
    <n v="3.6653586039909827E-2"/>
    <n v="3.6653586039909827E-2"/>
    <n v="2.0367834642792466E-2"/>
    <x v="0"/>
    <x v="1"/>
    <n v="35726031"/>
    <s v="James Boland"/>
    <x v="0"/>
    <x v="0"/>
    <s v="President"/>
    <n v="310400"/>
    <m/>
    <n v="310400"/>
    <n v="10772"/>
    <n v="321172"/>
    <n v="77175"/>
    <n v="29884"/>
    <n v="428231"/>
    <x v="0"/>
    <m/>
    <x v="1"/>
  </r>
  <r>
    <s v="National Corn Growers Association"/>
    <s v="Rick Tolman"/>
    <x v="0"/>
    <d v="2000-09-01T00:00:00"/>
    <n v="63005"/>
    <x v="0"/>
    <x v="12"/>
    <x v="20"/>
    <x v="0"/>
    <x v="0"/>
    <n v="-5.3807039317516354E-2"/>
    <n v="-3.2946343579424275E-2"/>
    <n v="-3.2946343579424275E-2"/>
    <x v="0"/>
    <x v="6"/>
    <n v="16267529"/>
    <s v="Rick Tolman"/>
    <x v="0"/>
    <x v="0"/>
    <s v="CEO"/>
    <n v="314102"/>
    <n v="6925"/>
    <n v="321027"/>
    <m/>
    <n v="321027"/>
    <n v="24500"/>
    <n v="13037"/>
    <n v="358564"/>
    <x v="0"/>
    <m/>
    <x v="4"/>
  </r>
  <r>
    <s v="New America Foundation"/>
    <s v="Anne-Marie Slaughter"/>
    <x v="1"/>
    <d v="2013-09-01T00:00:00"/>
    <n v="20009"/>
    <x v="4"/>
    <x v="14"/>
    <x v="17"/>
    <x v="0"/>
    <x v="0"/>
    <n v="-3.1386740025478646E-4"/>
    <n v="-2.649502049467762E-4"/>
    <n v="-2.649502049467762E-4"/>
    <x v="0"/>
    <x v="1"/>
    <n v="22258222"/>
    <s v="Steve Coll"/>
    <x v="0"/>
    <x v="1"/>
    <s v="President"/>
    <n v="270730"/>
    <n v="50000"/>
    <n v="320730"/>
    <m/>
    <n v="320730"/>
    <n v="30000"/>
    <n v="13187"/>
    <n v="363917"/>
    <x v="0"/>
    <m/>
    <x v="3"/>
  </r>
  <r>
    <s v="International Health, Racquet and Sportsclub Association"/>
    <s v="Joe Moore"/>
    <x v="0"/>
    <d v="2006-07-01T00:00:00"/>
    <n v="2210"/>
    <x v="0"/>
    <x v="10"/>
    <x v="7"/>
    <x v="4"/>
    <x v="0"/>
    <n v="2.1609472752215919E-2"/>
    <n v="3.782549612923522E-2"/>
    <n v="3.782549612923522E-2"/>
    <x v="0"/>
    <x v="7"/>
    <n v="13268079"/>
    <s v="Joe Moore"/>
    <x v="0"/>
    <x v="0"/>
    <s v="President &amp; CEO"/>
    <n v="315000"/>
    <n v="5000"/>
    <n v="320000"/>
    <m/>
    <n v="320000"/>
    <m/>
    <n v="27330"/>
    <n v="347330"/>
    <x v="0"/>
    <m/>
    <x v="4"/>
  </r>
  <r>
    <s v="Council for Christian Colleges &amp; Universities"/>
    <s v="William P. Robinson"/>
    <x v="0"/>
    <d v="2013-10-22T00:00:00"/>
    <n v="20002"/>
    <x v="0"/>
    <x v="13"/>
    <x v="16"/>
    <x v="0"/>
    <x v="0"/>
    <n v="3.5444972261900805E-2"/>
    <n v="3.5444972261900805E-2"/>
    <n v="6.2286150881971897E-2"/>
    <x v="0"/>
    <x v="7"/>
    <n v="12671512"/>
    <s v="Paul R. Corts"/>
    <x v="0"/>
    <x v="1"/>
    <s v="President"/>
    <n v="311700"/>
    <m/>
    <n v="311700"/>
    <n v="8080"/>
    <n v="319780"/>
    <n v="20767"/>
    <n v="14200"/>
    <n v="354747"/>
    <x v="0"/>
    <m/>
    <x v="4"/>
  </r>
  <r>
    <s v="American Lung Association"/>
    <s v="Harold Wimmer"/>
    <x v="0"/>
    <d v="2013-02-01T00:00:00"/>
    <n v="20004"/>
    <x v="3"/>
    <x v="9"/>
    <x v="11"/>
    <x v="0"/>
    <x v="0"/>
    <n v="-2.8200612893320216E-5"/>
    <n v="-0.12360288019508874"/>
    <n v="-0.12360288019508874"/>
    <x v="0"/>
    <x v="7"/>
    <n v="49656784"/>
    <s v="Charles D. Connor"/>
    <x v="0"/>
    <x v="1"/>
    <s v="President &amp; CEO"/>
    <n v="319133"/>
    <m/>
    <n v="319133"/>
    <m/>
    <n v="319133"/>
    <n v="54457"/>
    <n v="12906"/>
    <n v="386496"/>
    <x v="0"/>
    <m/>
    <x v="1"/>
  </r>
  <r>
    <s v="American Councils for International Education"/>
    <s v="Dan E. Davidson"/>
    <x v="0"/>
    <m/>
    <n v="20036"/>
    <x v="3"/>
    <x v="9"/>
    <x v="11"/>
    <x v="0"/>
    <x v="0"/>
    <n v="1.1045196814263709E-2"/>
    <n v="4.3820261545016552E-2"/>
    <n v="4.3820261545016552E-2"/>
    <x v="0"/>
    <x v="7"/>
    <n v="77510380"/>
    <s v="Dan E. Davidson"/>
    <x v="0"/>
    <x v="0"/>
    <s v="President"/>
    <n v="308480"/>
    <n v="10000"/>
    <n v="318480"/>
    <m/>
    <n v="318480"/>
    <n v="17150"/>
    <m/>
    <n v="335630"/>
    <x v="0"/>
    <m/>
    <x v="2"/>
  </r>
  <r>
    <s v="American International Health Alliance"/>
    <s v="James P. Smith"/>
    <x v="0"/>
    <m/>
    <n v="20005"/>
    <x v="3"/>
    <x v="9"/>
    <x v="11"/>
    <x v="0"/>
    <x v="0"/>
    <n v="-3.2467405156357222E-3"/>
    <n v="-3.2467405156357222E-3"/>
    <n v="0.15587736407585384"/>
    <x v="0"/>
    <x v="6"/>
    <n v="15473318"/>
    <s v="James Smith"/>
    <x v="0"/>
    <x v="0"/>
    <s v="Executive Director"/>
    <n v="254197"/>
    <m/>
    <n v="254197"/>
    <n v="64038"/>
    <n v="318235"/>
    <n v="8654"/>
    <n v="14878"/>
    <n v="341767"/>
    <x v="0"/>
    <m/>
    <x v="4"/>
  </r>
  <r>
    <s v="Trust for Public Land"/>
    <s v="William B. Rogers"/>
    <x v="0"/>
    <d v="1997-11-06T00:00:00"/>
    <n v="94105"/>
    <x v="3"/>
    <x v="9"/>
    <x v="11"/>
    <x v="0"/>
    <x v="0"/>
    <n v="5.1145224815627395E-2"/>
    <n v="5.1145224815627395E-2"/>
    <n v="5.1145224815627395E-2"/>
    <x v="0"/>
    <x v="0"/>
    <n v="130680540"/>
    <s v="William B. Rogers"/>
    <x v="0"/>
    <x v="0"/>
    <s v="President"/>
    <n v="318127"/>
    <m/>
    <n v="318127"/>
    <m/>
    <n v="318127"/>
    <n v="9646"/>
    <n v="25381"/>
    <n v="353154"/>
    <x v="0"/>
    <m/>
    <x v="0"/>
  </r>
  <r>
    <s v="American Public Health Association"/>
    <s v="Georges C. Benjamin"/>
    <x v="0"/>
    <d v="2002-11-28T00:00:00"/>
    <n v="20001"/>
    <x v="0"/>
    <x v="2"/>
    <x v="2"/>
    <x v="0"/>
    <x v="0"/>
    <n v="0.12372768386686198"/>
    <n v="0.17007519986142439"/>
    <n v="0.17636430282542773"/>
    <x v="0"/>
    <x v="5"/>
    <n v="17873113"/>
    <s v="Georges C. Benjamin"/>
    <x v="0"/>
    <x v="0"/>
    <s v="Executive Director"/>
    <n v="298416"/>
    <n v="12308"/>
    <n v="310724"/>
    <n v="6992"/>
    <n v="317716"/>
    <n v="20000"/>
    <n v="21206"/>
    <n v="358922"/>
    <x v="0"/>
    <m/>
    <x v="4"/>
  </r>
  <r>
    <s v="NAFSA: Association of International Educators"/>
    <s v="Marlene M. Johnson"/>
    <x v="1"/>
    <d v="1998-01-01T00:00:00"/>
    <n v="20005"/>
    <x v="1"/>
    <x v="13"/>
    <x v="16"/>
    <x v="0"/>
    <x v="0"/>
    <n v="5.9193381440725869E-2"/>
    <n v="5.9193381440725869E-2"/>
    <n v="4.343742894708226E-2"/>
    <x v="0"/>
    <x v="1"/>
    <n v="17369390"/>
    <s v="Marlene M. Johnson"/>
    <x v="1"/>
    <x v="0"/>
    <s v="Executive Director &amp; CEO"/>
    <n v="288573"/>
    <m/>
    <n v="288573"/>
    <n v="28080"/>
    <n v="316653"/>
    <m/>
    <m/>
    <n v="316653"/>
    <x v="0"/>
    <m/>
    <x v="4"/>
  </r>
  <r>
    <s v="National Foundation for Credit Counseling"/>
    <s v="Susan C. Keating"/>
    <x v="1"/>
    <d v="2004-03-05T00:00:00"/>
    <n v="20910"/>
    <x v="3"/>
    <x v="9"/>
    <x v="11"/>
    <x v="0"/>
    <x v="1"/>
    <n v="-5.3544346764574903E-2"/>
    <n v="-5.3544346764574903E-2"/>
    <n v="-5.1792744678095172E-2"/>
    <x v="0"/>
    <x v="1"/>
    <n v="11690515"/>
    <s v="Susan C. Keating"/>
    <x v="1"/>
    <x v="0"/>
    <s v="President and Chief Executive Officer"/>
    <n v="303923"/>
    <m/>
    <n v="303923"/>
    <n v="10860"/>
    <n v="314783"/>
    <n v="2769"/>
    <n v="19045"/>
    <n v="336597"/>
    <x v="0"/>
    <m/>
    <x v="4"/>
  </r>
  <r>
    <s v="Corporation for Public Broadcasting"/>
    <s v="Patricia de Stacy Harrison"/>
    <x v="1"/>
    <d v="2005-06-23T00:00:00"/>
    <n v="20004"/>
    <x v="3"/>
    <x v="9"/>
    <x v="11"/>
    <x v="0"/>
    <x v="0"/>
    <n v="2.3572537738971058E-3"/>
    <n v="0.12691070483325867"/>
    <n v="0.10989231843279951"/>
    <x v="0"/>
    <x v="6"/>
    <n v="473225376"/>
    <s v="Patricia de Stacy Harrison"/>
    <x v="1"/>
    <x v="0"/>
    <s v="President/CEO"/>
    <n v="196878"/>
    <n v="79880"/>
    <n v="276758"/>
    <n v="38023"/>
    <n v="314781"/>
    <n v="49000"/>
    <n v="28145"/>
    <n v="391926"/>
    <x v="0"/>
    <m/>
    <x v="0"/>
  </r>
  <r>
    <s v="Pipeline Research Council International"/>
    <s v="Cliff Johnson"/>
    <x v="0"/>
    <d v="2010-09-01T00:00:00"/>
    <n v="22209"/>
    <x v="0"/>
    <x v="3"/>
    <x v="3"/>
    <x v="0"/>
    <x v="0"/>
    <n v="0.03"/>
    <n v="0.18690548510151797"/>
    <n v="0.18268840329057193"/>
    <x v="0"/>
    <x v="1"/>
    <n v="12827614"/>
    <s v="Cliff Johnson"/>
    <x v="0"/>
    <x v="0"/>
    <s v="President"/>
    <n v="254616"/>
    <n v="59946"/>
    <n v="314562"/>
    <m/>
    <n v="314562"/>
    <n v="17000"/>
    <n v="19166"/>
    <n v="350728"/>
    <x v="0"/>
    <m/>
    <x v="4"/>
  </r>
  <r>
    <s v="Association of State and Territorial Health Officials"/>
    <s v="Paul E. Jarris"/>
    <x v="0"/>
    <d v="2006-06-19T00:00:00"/>
    <n v="20005"/>
    <x v="1"/>
    <x v="2"/>
    <x v="2"/>
    <x v="0"/>
    <x v="1"/>
    <n v="0"/>
    <n v="0"/>
    <n v="0"/>
    <x v="0"/>
    <x v="6"/>
    <n v="18114141"/>
    <s v="Paul Jarris"/>
    <x v="0"/>
    <x v="0"/>
    <s v="Executive Director"/>
    <n v="268466"/>
    <n v="45900"/>
    <n v="314366"/>
    <m/>
    <n v="314366"/>
    <n v="36938"/>
    <n v="22154"/>
    <n v="373458"/>
    <x v="0"/>
    <m/>
    <x v="4"/>
  </r>
  <r>
    <s v="African Wildlife Foundation"/>
    <s v="Patrick J. Bergin"/>
    <x v="0"/>
    <d v="2002-01-01T00:00:00"/>
    <n v="20036"/>
    <x v="3"/>
    <x v="9"/>
    <x v="11"/>
    <x v="0"/>
    <x v="0"/>
    <n v="3.2296527587153444E-3"/>
    <n v="0.3463534518254186"/>
    <n v="0.3463534518254186"/>
    <x v="0"/>
    <x v="7"/>
    <n v="19711708"/>
    <s v="Patrick Bergin"/>
    <x v="0"/>
    <x v="0"/>
    <s v="Chief Executive Officer"/>
    <n v="233905"/>
    <n v="80000"/>
    <n v="313905"/>
    <m/>
    <n v="313905"/>
    <n v="23391"/>
    <n v="4651"/>
    <n v="341947"/>
    <x v="0"/>
    <m/>
    <x v="4"/>
  </r>
  <r>
    <s v="National Council of State Boards of Nursing"/>
    <s v="Kathy Apple"/>
    <x v="1"/>
    <d v="2001-06-01T00:00:00"/>
    <n v="60601"/>
    <x v="1"/>
    <x v="2"/>
    <x v="2"/>
    <x v="0"/>
    <x v="0"/>
    <n v="0.16125927351882838"/>
    <n v="0.16125927351882838"/>
    <n v="0.16125927351882838"/>
    <x v="0"/>
    <x v="6"/>
    <n v="69427130"/>
    <s v="Kathy Apple"/>
    <x v="1"/>
    <x v="0"/>
    <s v="CEO"/>
    <n v="313684"/>
    <m/>
    <n v="313684"/>
    <m/>
    <n v="313684"/>
    <n v="35214"/>
    <n v="15759"/>
    <n v="364657"/>
    <x v="0"/>
    <m/>
    <x v="2"/>
  </r>
  <r>
    <s v="International Association of Firefighters"/>
    <s v="Harold A. Schaitberger"/>
    <x v="0"/>
    <d v="2000-01-01T00:00:00"/>
    <n v="20006"/>
    <x v="2"/>
    <x v="8"/>
    <x v="10"/>
    <x v="0"/>
    <x v="1"/>
    <n v="2.5014607069821795E-3"/>
    <n v="2.5014607069821795E-3"/>
    <n v="5.0446777688037637E-3"/>
    <x v="0"/>
    <x v="6"/>
    <n v="51000247"/>
    <s v="Harold Schaitberger"/>
    <x v="0"/>
    <x v="0"/>
    <s v="General President"/>
    <n v="274525"/>
    <m/>
    <n v="274525"/>
    <n v="39061"/>
    <n v="313586"/>
    <n v="220661"/>
    <n v="16082"/>
    <n v="550329"/>
    <x v="0"/>
    <m/>
    <x v="2"/>
  </r>
  <r>
    <s v="American Physical Society"/>
    <s v="Kate Kirby"/>
    <x v="1"/>
    <d v="2009-07-27T00:00:00"/>
    <n v="20740"/>
    <x v="0"/>
    <x v="13"/>
    <x v="16"/>
    <x v="0"/>
    <x v="0"/>
    <n v="2.4363193812854553E-2"/>
    <n v="2.4363193812854553E-2"/>
    <n v="2.4363193812854553E-2"/>
    <x v="0"/>
    <x v="1"/>
    <n v="50735200"/>
    <s v="Kate P. Kirby"/>
    <x v="1"/>
    <x v="0"/>
    <s v="Chief Executive Officer"/>
    <n v="313113"/>
    <m/>
    <n v="313113"/>
    <m/>
    <n v="313113"/>
    <n v="20000"/>
    <n v="13677"/>
    <n v="346790"/>
    <x v="0"/>
    <m/>
    <x v="2"/>
  </r>
  <r>
    <s v="American Association of Nurse Anesthetists"/>
    <s v="Wanda Wilson"/>
    <x v="1"/>
    <d v="2009-12-01T00:00:00"/>
    <n v="60068"/>
    <x v="1"/>
    <x v="2"/>
    <x v="2"/>
    <x v="0"/>
    <x v="0"/>
    <n v="3.3695298654577557E-2"/>
    <n v="3.3695298654577557E-2"/>
    <n v="3.3519091983545836E-2"/>
    <x v="0"/>
    <x v="2"/>
    <n v="24648526"/>
    <s v="Wanda Wilson"/>
    <x v="1"/>
    <x v="0"/>
    <s v="Executive Director"/>
    <n v="311471"/>
    <m/>
    <n v="311471"/>
    <n v="1584"/>
    <n v="313055"/>
    <n v="5001"/>
    <n v="9592"/>
    <n v="327648"/>
    <x v="0"/>
    <m/>
    <x v="3"/>
  </r>
  <r>
    <s v="American Association of Immunologists"/>
    <s v="M. Michele Hogan"/>
    <x v="1"/>
    <m/>
    <n v="20814"/>
    <x v="1"/>
    <x v="2"/>
    <x v="2"/>
    <x v="0"/>
    <x v="0"/>
    <n v="0.04"/>
    <n v="0.04"/>
    <n v="0.04"/>
    <x v="0"/>
    <x v="1"/>
    <n v="11724417"/>
    <s v="M. Michele Hogan"/>
    <x v="1"/>
    <x v="0"/>
    <s v="Executive Director"/>
    <n v="312000"/>
    <m/>
    <n v="312000"/>
    <m/>
    <n v="312000"/>
    <n v="42000"/>
    <n v="8444"/>
    <n v="362444"/>
    <x v="0"/>
    <m/>
    <x v="4"/>
  </r>
  <r>
    <s v="United Food and Commercial Workers"/>
    <s v="Joseph T. Hansen"/>
    <x v="0"/>
    <d v="2004-01-01T00:00:00"/>
    <n v="20006"/>
    <x v="2"/>
    <x v="8"/>
    <x v="10"/>
    <x v="0"/>
    <x v="0"/>
    <n v="1.007012161350202E-4"/>
    <n v="1.007012161350202E-4"/>
    <n v="-2.668458377186388E-2"/>
    <x v="0"/>
    <x v="1"/>
    <n v="234246172"/>
    <s v="Joseph T. Hansen"/>
    <x v="0"/>
    <x v="0"/>
    <s v="International President"/>
    <n v="297941"/>
    <m/>
    <n v="297941"/>
    <n v="12788"/>
    <n v="310729"/>
    <n v="51300"/>
    <n v="14891"/>
    <n v="376920"/>
    <x v="0"/>
    <m/>
    <x v="0"/>
  </r>
  <r>
    <s v="American Association of Pharmaceutical Scientists"/>
    <s v="John Lisack, Jr."/>
    <x v="0"/>
    <d v="2003-09-18T00:00:00"/>
    <n v="22201"/>
    <x v="1"/>
    <x v="2"/>
    <x v="2"/>
    <x v="0"/>
    <x v="0"/>
    <n v="5.6079499807887109E-2"/>
    <n v="5.5116893817158161E-2"/>
    <n v="5.461237290845327E-2"/>
    <x v="0"/>
    <x v="5"/>
    <n v="13088841"/>
    <s v="John Lisack, Jr."/>
    <x v="0"/>
    <x v="0"/>
    <s v="Executive Director"/>
    <n v="302345"/>
    <n v="5000"/>
    <n v="307345"/>
    <n v="2691"/>
    <n v="310036"/>
    <n v="33604"/>
    <n v="6493"/>
    <n v="350133"/>
    <x v="0"/>
    <m/>
    <x v="4"/>
  </r>
  <r>
    <s v="U.S. Grains Council"/>
    <s v="Tom Sleight"/>
    <x v="0"/>
    <d v="2012-07-01T00:00:00"/>
    <n v="20001"/>
    <x v="0"/>
    <x v="12"/>
    <x v="20"/>
    <x v="0"/>
    <x v="0"/>
    <n v="5.488018475031462E-3"/>
    <n v="5.488018475031462E-3"/>
    <n v="5.488018475031462E-3"/>
    <x v="0"/>
    <x v="6"/>
    <n v="19205118"/>
    <s v="Thomas Dorr"/>
    <x v="0"/>
    <x v="1"/>
    <s v="President and CEO"/>
    <n v="310000"/>
    <m/>
    <n v="310000"/>
    <m/>
    <n v="310000"/>
    <n v="25000"/>
    <m/>
    <n v="335000"/>
    <x v="0"/>
    <m/>
    <x v="4"/>
  </r>
  <r>
    <s v="American Public Works Association"/>
    <s v="Peter King"/>
    <x v="0"/>
    <d v="1998-11-19T00:00:00"/>
    <n v="20005"/>
    <x v="0"/>
    <x v="13"/>
    <x v="21"/>
    <x v="0"/>
    <x v="1"/>
    <n v="-6.5104452310913899E-2"/>
    <n v="-3.1865848997025145E-2"/>
    <n v="1.3973651542626136E-4"/>
    <x v="0"/>
    <x v="7"/>
    <n v="17578944"/>
    <s v="Peter B. King"/>
    <x v="0"/>
    <x v="0"/>
    <s v="Executive Director"/>
    <n v="281268"/>
    <n v="10000"/>
    <n v="291268"/>
    <n v="16497"/>
    <n v="307765"/>
    <n v="11000"/>
    <n v="41675"/>
    <n v="360440"/>
    <x v="0"/>
    <m/>
    <x v="4"/>
  </r>
  <r>
    <s v="USA Rice Federation"/>
    <s v="Betsy Ward"/>
    <x v="1"/>
    <d v="2007-05-01T00:00:00"/>
    <n v="22201"/>
    <x v="0"/>
    <x v="12"/>
    <x v="20"/>
    <x v="0"/>
    <x v="0"/>
    <n v="4.7772745592283679E-2"/>
    <n v="-6.4106631846776216E-2"/>
    <n v="-6.4106631846776216E-2"/>
    <x v="0"/>
    <x v="8"/>
    <n v="11156728"/>
    <s v="Betsy Ward"/>
    <x v="1"/>
    <x v="0"/>
    <s v="CEO"/>
    <n v="306769"/>
    <m/>
    <n v="306769"/>
    <m/>
    <n v="306769"/>
    <n v="36750"/>
    <n v="12795"/>
    <n v="356314"/>
    <x v="0"/>
    <m/>
    <x v="4"/>
  </r>
  <r>
    <s v="National Association for the Self-Employed"/>
    <s v="Keith Hall"/>
    <x v="0"/>
    <d v="2013-09-06T00:00:00"/>
    <n v="20701"/>
    <x v="0"/>
    <x v="1"/>
    <x v="1"/>
    <x v="0"/>
    <x v="0"/>
    <m/>
    <m/>
    <m/>
    <x v="0"/>
    <x v="1"/>
    <n v="16311238"/>
    <s v="Kristie Arslan"/>
    <x v="1"/>
    <x v="1"/>
    <s v="President &amp; CEO"/>
    <n v="306423"/>
    <m/>
    <n v="306423"/>
    <m/>
    <n v="306423"/>
    <n v="33094"/>
    <n v="30433"/>
    <n v="369950"/>
    <x v="0"/>
    <m/>
    <x v="4"/>
  </r>
  <r>
    <s v="National Cooperative Business Association"/>
    <s v="Michael Beall"/>
    <x v="0"/>
    <d v="2012-11-16T00:00:00"/>
    <n v="20005"/>
    <x v="0"/>
    <x v="1"/>
    <x v="1"/>
    <x v="0"/>
    <x v="0"/>
    <m/>
    <m/>
    <m/>
    <x v="0"/>
    <x v="1"/>
    <n v="33358233"/>
    <s v="Paul Hazen"/>
    <x v="0"/>
    <x v="1"/>
    <s v="President &amp; CEO"/>
    <n v="71057"/>
    <m/>
    <n v="71057"/>
    <n v="233896"/>
    <n v="304953"/>
    <n v="1495"/>
    <n v="347"/>
    <n v="306795"/>
    <x v="1"/>
    <s v="One month salary; $233,896 severance"/>
    <x v="1"/>
  </r>
  <r>
    <s v="American Council on the Teaching of Foreign Languages"/>
    <s v="Martha Abbott"/>
    <x v="2"/>
    <d v="2011-10-17T00:00:00"/>
    <n v="22314"/>
    <x v="1"/>
    <x v="13"/>
    <x v="16"/>
    <x v="0"/>
    <x v="0"/>
    <m/>
    <m/>
    <m/>
    <x v="1"/>
    <x v="7"/>
    <n v="12633674"/>
    <s v="Bret Lovejoy"/>
    <x v="0"/>
    <x v="1"/>
    <m/>
    <m/>
    <m/>
    <n v="0"/>
    <n v="304638"/>
    <n v="304638"/>
    <m/>
    <m/>
    <n v="304638"/>
    <x v="1"/>
    <s v="Seven months' salary; $304,638 in severance"/>
    <x v="4"/>
  </r>
  <r>
    <s v="Associated Universities"/>
    <s v="Ethan J. Schreier "/>
    <x v="0"/>
    <d v="2004-10-21T00:00:00"/>
    <n v="20036"/>
    <x v="3"/>
    <x v="9"/>
    <x v="11"/>
    <x v="0"/>
    <x v="0"/>
    <n v="1.5383942274036779E-2"/>
    <n v="1.5383942274036779E-2"/>
    <n v="1.5273932110661692E-2"/>
    <x v="0"/>
    <x v="6"/>
    <n v="122514067"/>
    <s v="Ethan Schreier"/>
    <x v="0"/>
    <x v="0"/>
    <s v="President"/>
    <n v="301699"/>
    <m/>
    <n v="301699"/>
    <n v="2273"/>
    <n v="303972"/>
    <n v="63000"/>
    <n v="22008"/>
    <n v="388980"/>
    <x v="0"/>
    <m/>
    <x v="0"/>
  </r>
  <r>
    <s v="National Recreation and Park Association"/>
    <s v="Barbara Tulipane"/>
    <x v="1"/>
    <d v="2008-07-21T00:00:00"/>
    <n v="20148"/>
    <x v="1"/>
    <x v="12"/>
    <x v="23"/>
    <x v="1"/>
    <x v="0"/>
    <n v="5.2011002170190328E-2"/>
    <n v="3.2880887126767989E-2"/>
    <n v="9.247379070661764E-2"/>
    <x v="0"/>
    <x v="7"/>
    <n v="14605614"/>
    <s v="Barbara Tulipane"/>
    <x v="1"/>
    <x v="0"/>
    <s v="President &amp; CEO"/>
    <n v="257405"/>
    <n v="28640"/>
    <n v="286045"/>
    <n v="17926"/>
    <n v="303971"/>
    <n v="13200"/>
    <n v="19427"/>
    <n v="336598"/>
    <x v="0"/>
    <m/>
    <x v="4"/>
  </r>
  <r>
    <s v="Community Associations Institute"/>
    <s v="Tom Skiba"/>
    <x v="0"/>
    <d v="2002-04-22T00:00:00"/>
    <n v="22314"/>
    <x v="0"/>
    <x v="11"/>
    <x v="19"/>
    <x v="0"/>
    <x v="1"/>
    <n v="0.29354065247402455"/>
    <n v="0.15106624932016385"/>
    <n v="0.11159225469023168"/>
    <x v="0"/>
    <x v="7"/>
    <n v="11178477"/>
    <s v="Tom Skiba"/>
    <x v="0"/>
    <x v="0"/>
    <s v="Chief Executive Officer"/>
    <n v="302651"/>
    <m/>
    <n v="302651"/>
    <m/>
    <n v="302651"/>
    <n v="22000"/>
    <n v="1460"/>
    <n v="326111"/>
    <x v="0"/>
    <m/>
    <x v="4"/>
  </r>
  <r>
    <s v="Office and Professional Employees International Union"/>
    <s v="Michael Goodwin"/>
    <x v="0"/>
    <d v="1994-01-01T00:00:00"/>
    <n v="20036"/>
    <x v="2"/>
    <x v="8"/>
    <x v="10"/>
    <x v="0"/>
    <x v="0"/>
    <n v="7.4903507958363952E-2"/>
    <n v="7.4903507958363952E-2"/>
    <n v="4.8031107184841507E-2"/>
    <x v="0"/>
    <x v="9"/>
    <n v="15522495"/>
    <s v="Michael Goodwin"/>
    <x v="0"/>
    <x v="0"/>
    <s v="President"/>
    <n v="301332"/>
    <m/>
    <n v="301332"/>
    <m/>
    <n v="301332"/>
    <n v="72802"/>
    <n v="24632"/>
    <n v="398766"/>
    <x v="0"/>
    <m/>
    <x v="4"/>
  </r>
  <r>
    <s v="Home Builders Institute"/>
    <s v="John Courson"/>
    <x v="0"/>
    <d v="2012-01-01T00:00:00"/>
    <n v="20005"/>
    <x v="0"/>
    <x v="11"/>
    <x v="14"/>
    <x v="0"/>
    <x v="0"/>
    <n v="-1.5502909665864076E-2"/>
    <n v="-1.5502909665864076E-2"/>
    <n v="-2.3358433832956934E-2"/>
    <x v="0"/>
    <x v="1"/>
    <n v="27342460"/>
    <s v="John Courson"/>
    <x v="0"/>
    <x v="0"/>
    <s v="President"/>
    <n v="300120"/>
    <m/>
    <n v="300120"/>
    <m/>
    <n v="300120"/>
    <n v="6350"/>
    <n v="3196"/>
    <n v="309666"/>
    <x v="0"/>
    <m/>
    <x v="3"/>
  </r>
  <r>
    <s v="National Cotton Council of America"/>
    <s v="Mark D. Lange"/>
    <x v="0"/>
    <d v="2003-02-18T00:00:00"/>
    <n v="38016"/>
    <x v="0"/>
    <x v="12"/>
    <x v="20"/>
    <x v="0"/>
    <x v="0"/>
    <n v="3.4727352794529223E-2"/>
    <n v="3.2820083097657202E-2"/>
    <n v="3.4221056513512302E-2"/>
    <x v="0"/>
    <x v="1"/>
    <n v="12371558"/>
    <s v="Mark D. Lange"/>
    <x v="0"/>
    <x v="0"/>
    <s v="President"/>
    <n v="284311"/>
    <n v="11499"/>
    <n v="295810"/>
    <n v="4262"/>
    <n v="300072"/>
    <n v="52535"/>
    <n v="26775"/>
    <n v="379382"/>
    <x v="0"/>
    <m/>
    <x v="4"/>
  </r>
  <r>
    <s v="Council of Chief State School Officers"/>
    <s v="Chris Minnich"/>
    <x v="0"/>
    <d v="2013-01-15T00:00:00"/>
    <n v="20001"/>
    <x v="1"/>
    <x v="13"/>
    <x v="16"/>
    <x v="0"/>
    <x v="0"/>
    <n v="8.4571039310677179E-2"/>
    <n v="8.4571039310677179E-2"/>
    <n v="8.4571039310677179E-2"/>
    <x v="0"/>
    <x v="7"/>
    <n v="26223762"/>
    <s v="H. Gene Wilhoit"/>
    <x v="0"/>
    <x v="1"/>
    <s v="Executive Director"/>
    <n v="299321"/>
    <m/>
    <n v="299321"/>
    <m/>
    <n v="299321"/>
    <n v="29932"/>
    <n v="20362"/>
    <n v="349615"/>
    <x v="0"/>
    <m/>
    <x v="3"/>
  </r>
  <r>
    <s v="ALS Association"/>
    <s v="Jane H. Gilbert"/>
    <x v="1"/>
    <d v="2009-03-23T00:00:00"/>
    <n v="91301"/>
    <x v="3"/>
    <x v="9"/>
    <x v="11"/>
    <x v="0"/>
    <x v="1"/>
    <n v="0.11801074055688433"/>
    <n v="0.11801074055688433"/>
    <n v="0.11801074055688433"/>
    <x v="0"/>
    <x v="13"/>
    <n v="19690252"/>
    <s v="Jane H. Gilbert"/>
    <x v="1"/>
    <x v="0"/>
    <s v="President &amp; CEO"/>
    <n v="297288"/>
    <m/>
    <n v="297288"/>
    <m/>
    <n v="297288"/>
    <n v="13188"/>
    <n v="9479"/>
    <n v="319955"/>
    <x v="0"/>
    <m/>
    <x v="4"/>
  </r>
  <r>
    <s v="United Transportation Union"/>
    <s v="John Previsich"/>
    <x v="0"/>
    <d v="2013-10-01T00:00:00"/>
    <n v="44107"/>
    <x v="2"/>
    <x v="8"/>
    <x v="10"/>
    <x v="0"/>
    <x v="0"/>
    <m/>
    <m/>
    <m/>
    <x v="3"/>
    <x v="1"/>
    <n v="84324547"/>
    <s v="Malcolm Futhey"/>
    <x v="0"/>
    <x v="2"/>
    <s v="President"/>
    <m/>
    <m/>
    <m/>
    <m/>
    <n v="296311"/>
    <m/>
    <m/>
    <n v="296311"/>
    <x v="0"/>
    <m/>
    <x v="2"/>
  </r>
  <r>
    <s v="New Israel Fund"/>
    <s v="Daniel Sokatch"/>
    <x v="0"/>
    <d v="2009-09-16T00:00:00"/>
    <n v="20005"/>
    <x v="3"/>
    <x v="9"/>
    <x v="11"/>
    <x v="0"/>
    <x v="0"/>
    <n v="1.1852514087559601E-3"/>
    <n v="1.1852514087559601E-3"/>
    <n v="1.1852514087559601E-3"/>
    <x v="0"/>
    <x v="1"/>
    <n v="29702523"/>
    <s v="Daniel Sokatch"/>
    <x v="0"/>
    <x v="0"/>
    <s v="CEO"/>
    <n v="295646"/>
    <m/>
    <n v="295646"/>
    <m/>
    <n v="295646"/>
    <m/>
    <n v="32345"/>
    <n v="327991"/>
    <x v="0"/>
    <m/>
    <x v="3"/>
  </r>
  <r>
    <s v="National Association of Regulatory Utility Commissioners"/>
    <s v="Charles Gray"/>
    <x v="0"/>
    <d v="1999-08-26T00:00:00"/>
    <n v="20005"/>
    <x v="1"/>
    <x v="3"/>
    <x v="3"/>
    <x v="0"/>
    <x v="0"/>
    <n v="0.17462776558862445"/>
    <n v="0.16430811415604268"/>
    <n v="0.16430811415604268"/>
    <x v="0"/>
    <x v="7"/>
    <n v="10122798"/>
    <s v="Charles D. Gray"/>
    <x v="0"/>
    <x v="0"/>
    <s v="Executive Director"/>
    <n v="280534"/>
    <n v="15000"/>
    <n v="295534"/>
    <m/>
    <n v="295534"/>
    <n v="36750"/>
    <n v="17027"/>
    <n v="349311"/>
    <x v="0"/>
    <m/>
    <x v="4"/>
  </r>
  <r>
    <s v="Chief Executives Organization"/>
    <s v="Mike Geiger"/>
    <x v="0"/>
    <d v="2012-06-30T00:00:00"/>
    <n v="20772"/>
    <x v="1"/>
    <x v="1"/>
    <x v="1"/>
    <x v="0"/>
    <x v="1"/>
    <m/>
    <m/>
    <m/>
    <x v="0"/>
    <x v="3"/>
    <n v="15672082"/>
    <s v="Barbara Reno"/>
    <x v="1"/>
    <x v="1"/>
    <s v="Executive Director"/>
    <n v="294800"/>
    <m/>
    <n v="294800"/>
    <m/>
    <n v="294800"/>
    <n v="9580"/>
    <n v="10429"/>
    <n v="314809"/>
    <x v="0"/>
    <m/>
    <x v="4"/>
  </r>
  <r>
    <s v="American Astronomical Society"/>
    <s v="Kevin Marvel"/>
    <x v="0"/>
    <d v="2006-07-01T00:00:00"/>
    <n v="20009"/>
    <x v="1"/>
    <x v="13"/>
    <x v="16"/>
    <x v="0"/>
    <x v="1"/>
    <n v="0.28626397465170195"/>
    <n v="0.28626397465170195"/>
    <n v="0.2624730623147698"/>
    <x v="0"/>
    <x v="1"/>
    <n v="12581712"/>
    <s v="Kevin B. Marvel"/>
    <x v="0"/>
    <x v="0"/>
    <s v="Executive Director"/>
    <n v="293501"/>
    <m/>
    <n v="293501"/>
    <m/>
    <n v="293501"/>
    <n v="26400"/>
    <n v="18073"/>
    <n v="337974"/>
    <x v="0"/>
    <m/>
    <x v="4"/>
  </r>
  <r>
    <s v="International Food Policy Research Institute"/>
    <s v="Shenggen Fan"/>
    <x v="0"/>
    <d v="2009-12-01T00:00:00"/>
    <n v="20006"/>
    <x v="3"/>
    <x v="9"/>
    <x v="11"/>
    <x v="0"/>
    <x v="0"/>
    <n v="4.8733152866698173E-2"/>
    <n v="4.8733152866698173E-2"/>
    <n v="4.8733152866698173E-2"/>
    <x v="0"/>
    <x v="1"/>
    <n v="99444565"/>
    <s v="Shenggen Fan"/>
    <x v="0"/>
    <x v="0"/>
    <s v="Director General"/>
    <n v="292886"/>
    <m/>
    <n v="292886"/>
    <m/>
    <n v="292886"/>
    <n v="47246"/>
    <n v="13815"/>
    <n v="353947"/>
    <x v="0"/>
    <m/>
    <x v="2"/>
  </r>
  <r>
    <s v="American Association of Motor Vehicle Administrators"/>
    <s v="Neil Schuster"/>
    <x v="0"/>
    <d v="2007-08-01T00:00:00"/>
    <n v="22203"/>
    <x v="1"/>
    <x v="13"/>
    <x v="6"/>
    <x v="0"/>
    <x v="0"/>
    <n v="9.6619588474898918E-2"/>
    <n v="9.6619588474898918E-2"/>
    <n v="9.6619588474898918E-2"/>
    <x v="0"/>
    <x v="6"/>
    <n v="36549831"/>
    <s v="Neil Schuster"/>
    <x v="0"/>
    <x v="0"/>
    <s v="President &amp; CEO"/>
    <n v="292645"/>
    <m/>
    <n v="292645"/>
    <m/>
    <n v="292645"/>
    <n v="44000"/>
    <n v="5813"/>
    <n v="342458"/>
    <x v="0"/>
    <m/>
    <x v="1"/>
  </r>
  <r>
    <s v="IPC - Association Connecting Electronics Industries"/>
    <s v="John W. Mitchell"/>
    <x v="0"/>
    <d v="2012-04-23T00:00:00"/>
    <n v="60015"/>
    <x v="0"/>
    <x v="6"/>
    <x v="8"/>
    <x v="0"/>
    <x v="0"/>
    <m/>
    <m/>
    <m/>
    <x v="0"/>
    <x v="1"/>
    <n v="15646992"/>
    <s v="John W. Mitchell"/>
    <x v="0"/>
    <x v="0"/>
    <s v="President"/>
    <n v="207692"/>
    <n v="71885"/>
    <n v="279577"/>
    <n v="12718"/>
    <n v="292295"/>
    <n v="19966"/>
    <n v="55871"/>
    <n v="368132"/>
    <x v="1"/>
    <s v="Eight months’ salary"/>
    <x v="4"/>
  </r>
  <r>
    <s v="Association of Women's Health, Obstetric and Neonatal Nurses"/>
    <s v="Lynn Erdman"/>
    <x v="1"/>
    <d v="2014-01-21T00:00:00"/>
    <n v="20036"/>
    <x v="1"/>
    <x v="2"/>
    <x v="2"/>
    <x v="0"/>
    <x v="0"/>
    <n v="7.5519910546250582E-2"/>
    <n v="7.5519910546250582E-2"/>
    <n v="0.1487719795579284"/>
    <x v="0"/>
    <x v="1"/>
    <n v="11584150"/>
    <s v="Karen Peddicord"/>
    <x v="1"/>
    <x v="1"/>
    <s v="Chief Executive Officer/Ex-Officio Member"/>
    <n v="273167"/>
    <m/>
    <n v="273167"/>
    <n v="18605"/>
    <n v="291772"/>
    <m/>
    <n v="14951"/>
    <n v="306723"/>
    <x v="0"/>
    <m/>
    <x v="4"/>
  </r>
  <r>
    <s v="NAACP_x000d__x000d_"/>
    <m/>
    <x v="0"/>
    <d v="2008-09-01T00:00:00"/>
    <n v="21215"/>
    <x v="3"/>
    <x v="9"/>
    <x v="11"/>
    <x v="0"/>
    <x v="0"/>
    <n v="1.8707369559188516E-2"/>
    <n v="1.8707369559188516E-2"/>
    <n v="1.8707369559188516E-2"/>
    <x v="0"/>
    <x v="1"/>
    <n v="43204225"/>
    <s v="Benjamin Jealous"/>
    <x v="0"/>
    <x v="1"/>
    <s v="President &amp; CEO"/>
    <n v="290190"/>
    <m/>
    <n v="290190"/>
    <m/>
    <n v="290190"/>
    <m/>
    <n v="30408"/>
    <n v="320598"/>
    <x v="0"/>
    <m/>
    <x v="1"/>
  </r>
  <r>
    <s v="Futures Industry Association"/>
    <s v="Walter Lukken"/>
    <x v="2"/>
    <d v="2012-03-01T00:00:00"/>
    <n v="20006"/>
    <x v="0"/>
    <x v="4"/>
    <x v="4"/>
    <x v="0"/>
    <x v="0"/>
    <m/>
    <m/>
    <m/>
    <x v="1"/>
    <x v="1"/>
    <n v="16312338"/>
    <s v="John Damgard"/>
    <x v="0"/>
    <x v="1"/>
    <s v="Chief Executive Officer (former)"/>
    <n v="82393"/>
    <m/>
    <n v="82393"/>
    <n v="207390"/>
    <n v="289783"/>
    <n v="9000"/>
    <n v="2397"/>
    <n v="301180"/>
    <x v="1"/>
    <s v="Two months' salary"/>
    <x v="4"/>
  </r>
  <r>
    <s v="Financial Services Roundtable"/>
    <s v="Tim Pawlenty"/>
    <x v="0"/>
    <d v="2012-11-01T00:00:00"/>
    <n v="20004"/>
    <x v="0"/>
    <x v="4"/>
    <x v="4"/>
    <x v="0"/>
    <x v="0"/>
    <m/>
    <m/>
    <m/>
    <x v="2"/>
    <x v="1"/>
    <n v="22734111"/>
    <s v="Tim Pawlenty"/>
    <x v="0"/>
    <x v="0"/>
    <s v="President &amp; CEO"/>
    <n v="266667"/>
    <m/>
    <n v="266667"/>
    <n v="23038"/>
    <n v="289705"/>
    <m/>
    <m/>
    <n v="289705"/>
    <x v="1"/>
    <s v="Two months’ salary"/>
    <x v="3"/>
  </r>
  <r>
    <s v="American Registry for Diagnostic Medical Sonography"/>
    <s v="Dale R. Cyr"/>
    <x v="0"/>
    <d v="1998-12-17T00:00:00"/>
    <n v="20850"/>
    <x v="1"/>
    <x v="2"/>
    <x v="2"/>
    <x v="0"/>
    <x v="0"/>
    <n v="9.0327149242982047E-2"/>
    <n v="8.464160219578036E-2"/>
    <n v="3.4398491532761574E-2"/>
    <x v="0"/>
    <x v="1"/>
    <n v="11969164"/>
    <s v="Dale Cyr"/>
    <x v="0"/>
    <x v="0"/>
    <s v="Executive Director"/>
    <n v="270991"/>
    <n v="16695"/>
    <n v="287686"/>
    <n v="1417"/>
    <n v="289103"/>
    <n v="13632"/>
    <n v="18300"/>
    <n v="321035"/>
    <x v="0"/>
    <m/>
    <x v="4"/>
  </r>
  <r>
    <s v="American Association of Colleges of Pharmacy"/>
    <s v="Lucinda L. Maine "/>
    <x v="1"/>
    <d v="2002-03-21T00:00:00"/>
    <n v="22314"/>
    <x v="0"/>
    <x v="13"/>
    <x v="16"/>
    <x v="0"/>
    <x v="0"/>
    <n v="0.15612378462979493"/>
    <n v="0.15612378462979493"/>
    <n v="8.5755529825722154E-2"/>
    <x v="0"/>
    <x v="5"/>
    <n v="13132633"/>
    <s v="Lucinda L. Maine "/>
    <x v="1"/>
    <x v="0"/>
    <s v="Executive Vice President"/>
    <n v="288824"/>
    <m/>
    <n v="288824"/>
    <m/>
    <n v="288824"/>
    <n v="29315"/>
    <n v="13486"/>
    <n v="331625"/>
    <x v="0"/>
    <m/>
    <x v="4"/>
  </r>
  <r>
    <s v="Financial Planning Association"/>
    <s v="Lauren M. Schadle"/>
    <x v="1"/>
    <d v="2012-10-03T00:00:00"/>
    <n v="80246"/>
    <x v="0"/>
    <x v="4"/>
    <x v="4"/>
    <x v="0"/>
    <x v="0"/>
    <n v="0.24187750812597941"/>
    <n v="0.334878703191336"/>
    <n v="0.34303955805832104"/>
    <x v="0"/>
    <x v="10"/>
    <n v="10634742"/>
    <s v="Marvin Tuttle Jr."/>
    <x v="0"/>
    <x v="1"/>
    <s v="Executive Director &amp; CEO"/>
    <n v="267067"/>
    <n v="20000"/>
    <n v="287067"/>
    <n v="1755"/>
    <n v="288822"/>
    <n v="8226"/>
    <n v="13894"/>
    <n v="310942"/>
    <x v="0"/>
    <m/>
    <x v="4"/>
  </r>
  <r>
    <s v="National Multiple Sclerosis Society"/>
    <s v="Cyndi Zagieboylo"/>
    <x v="1"/>
    <d v="2011-10-01T00:00:00"/>
    <n v="10017"/>
    <x v="3"/>
    <x v="9"/>
    <x v="11"/>
    <x v="0"/>
    <x v="0"/>
    <m/>
    <m/>
    <m/>
    <x v="2"/>
    <x v="6"/>
    <n v="99506786"/>
    <s v="Cynthia Zagieboylo"/>
    <x v="1"/>
    <x v="0"/>
    <s v="President &amp; CEO"/>
    <n v="286430"/>
    <m/>
    <n v="286430"/>
    <m/>
    <n v="286430"/>
    <n v="7350"/>
    <n v="1030"/>
    <n v="294810"/>
    <x v="1"/>
    <s v="Three months’ salary as CEO and nine months’ salary as staff"/>
    <x v="2"/>
  </r>
  <r>
    <s v="American Federation of Labor and Congress of Industrial Organizations (AFL-CIO)"/>
    <s v="Richard L. Trumka"/>
    <x v="0"/>
    <d v="2009-09-16T00:00:00"/>
    <n v="20006"/>
    <x v="2"/>
    <x v="8"/>
    <x v="10"/>
    <x v="0"/>
    <x v="0"/>
    <n v="2.8591368227731864E-2"/>
    <n v="2.8591368227731864E-2"/>
    <n v="-9.5118716607166965E-3"/>
    <x v="0"/>
    <x v="7"/>
    <n v="164339352"/>
    <s v="Richard Trumka"/>
    <x v="0"/>
    <x v="0"/>
    <s v="President"/>
    <n v="280034"/>
    <m/>
    <n v="280034"/>
    <n v="6016"/>
    <n v="286050"/>
    <n v="70785"/>
    <n v="26142"/>
    <n v="382977"/>
    <x v="0"/>
    <m/>
    <x v="0"/>
  </r>
  <r>
    <s v="Hudson Institute"/>
    <s v="Kenneth Weinstein"/>
    <x v="0"/>
    <d v="2005-06-01T00:00:00"/>
    <n v="20005"/>
    <x v="4"/>
    <x v="14"/>
    <x v="17"/>
    <x v="0"/>
    <x v="0"/>
    <n v="0.10851940740625861"/>
    <n v="0.10851940740625861"/>
    <n v="0.10851940740625861"/>
    <x v="0"/>
    <x v="6"/>
    <n v="15073282"/>
    <s v="Kenneth Weinstein"/>
    <x v="0"/>
    <x v="0"/>
    <s v="CEO"/>
    <n v="285906"/>
    <m/>
    <n v="285906"/>
    <m/>
    <n v="285906"/>
    <n v="20000"/>
    <n v="4590"/>
    <n v="310496"/>
    <x v="0"/>
    <m/>
    <x v="4"/>
  </r>
  <r>
    <s v="America-Mideast Educational and Training Services"/>
    <s v="Theodore H. Kattouf"/>
    <x v="0"/>
    <d v="2003-09-02T00:00:00"/>
    <n v="20036"/>
    <x v="3"/>
    <x v="9"/>
    <x v="11"/>
    <x v="0"/>
    <x v="0"/>
    <n v="-2.3535606525120465E-2"/>
    <n v="-2.3535606525120465E-2"/>
    <n v="-1.0337098891810344E-2"/>
    <x v="0"/>
    <x v="6"/>
    <n v="77760357"/>
    <s v="Theodore H. Kattouf"/>
    <x v="0"/>
    <x v="0"/>
    <s v="President &amp; CEO"/>
    <n v="281875"/>
    <m/>
    <n v="281875"/>
    <n v="3810"/>
    <n v="285685"/>
    <n v="18430"/>
    <n v="4542"/>
    <n v="308657"/>
    <x v="0"/>
    <m/>
    <x v="2"/>
  </r>
  <r>
    <s v="National Society of Professional Engineers"/>
    <s v="Mark Golden"/>
    <x v="0"/>
    <d v="2013-01-31T00:00:00"/>
    <n v="22314"/>
    <x v="1"/>
    <x v="13"/>
    <x v="9"/>
    <x v="0"/>
    <x v="0"/>
    <n v="3.8087573860128759E-2"/>
    <n v="3.770244309186481E-2"/>
    <n v="3.953575630849037E-2"/>
    <x v="0"/>
    <x v="7"/>
    <n v="10030363"/>
    <s v="Lawrence A. Jacobson"/>
    <x v="0"/>
    <x v="1"/>
    <s v="Executive Director &amp; CEO"/>
    <n v="282501"/>
    <m/>
    <n v="282501"/>
    <n v="2863"/>
    <n v="285364"/>
    <n v="14496"/>
    <n v="20019"/>
    <n v="319879"/>
    <x v="0"/>
    <m/>
    <x v="4"/>
  </r>
  <r>
    <s v="Association of Fundraising Professionals"/>
    <s v="Andrew Watt "/>
    <x v="0"/>
    <d v="2011-03-23T00:00:00"/>
    <n v="22203"/>
    <x v="1"/>
    <x v="1"/>
    <x v="9"/>
    <x v="0"/>
    <x v="0"/>
    <m/>
    <m/>
    <m/>
    <x v="0"/>
    <x v="1"/>
    <n v="10952372"/>
    <s v="Andrew Watt "/>
    <x v="0"/>
    <x v="0"/>
    <s v="President &amp; CEO"/>
    <n v="238972"/>
    <n v="45160"/>
    <n v="284132"/>
    <n v="719"/>
    <n v="284851"/>
    <m/>
    <n v="24199"/>
    <n v="309050"/>
    <x v="0"/>
    <m/>
    <x v="4"/>
  </r>
  <r>
    <s v="Association of Public Health Laboratories"/>
    <s v="Scott J. Becker"/>
    <x v="0"/>
    <d v="1997-01-01T00:00:00"/>
    <n v="20910"/>
    <x v="0"/>
    <x v="2"/>
    <x v="2"/>
    <x v="0"/>
    <x v="0"/>
    <n v="4.3227676278523738E-2"/>
    <n v="4.3227676278523738E-2"/>
    <n v="4.3227676278523738E-2"/>
    <x v="0"/>
    <x v="7"/>
    <n v="30843280"/>
    <s v="Scott Becker"/>
    <x v="0"/>
    <x v="0"/>
    <s v="Executive Director"/>
    <n v="284363"/>
    <m/>
    <n v="284363"/>
    <m/>
    <n v="284363"/>
    <n v="16500"/>
    <n v="57950"/>
    <n v="358813"/>
    <x v="0"/>
    <m/>
    <x v="1"/>
  </r>
  <r>
    <s v="ASRAE (American Society of Heating, Refrigerating and Air-Conditioning Engineers)"/>
    <s v="Jeff Littleton"/>
    <x v="0"/>
    <d v="2004-02-05T00:00:00"/>
    <n v="39329"/>
    <x v="1"/>
    <x v="11"/>
    <x v="14"/>
    <x v="0"/>
    <x v="1"/>
    <n v="-3.0679794972438734E-2"/>
    <n v="2.5074617989347191E-2"/>
    <n v="2.4658992566092254E-2"/>
    <x v="0"/>
    <x v="7"/>
    <n v="26474930"/>
    <s v="Jeff H. Littleton"/>
    <x v="0"/>
    <x v="0"/>
    <s v="CEO/Secretary"/>
    <n v="260783"/>
    <n v="15000"/>
    <n v="275783"/>
    <n v="7194"/>
    <n v="282977"/>
    <n v="18215"/>
    <n v="9337"/>
    <n v="310529"/>
    <x v="0"/>
    <m/>
    <x v="3"/>
  </r>
  <r>
    <s v="League of Conservation Voters"/>
    <s v="Gene Karpinski"/>
    <x v="0"/>
    <d v="2006-04-01T00:00:00"/>
    <n v="20036"/>
    <x v="3"/>
    <x v="9"/>
    <x v="11"/>
    <x v="0"/>
    <x v="1"/>
    <n v="-6.1684634143091291E-2"/>
    <n v="-6.1684634143091291E-2"/>
    <n v="-6.1684634143091291E-2"/>
    <x v="0"/>
    <x v="1"/>
    <n v="37022326"/>
    <s v="Gene Karpinski"/>
    <x v="0"/>
    <x v="0"/>
    <s v="President"/>
    <n v="281656"/>
    <m/>
    <n v="281656"/>
    <m/>
    <n v="281656"/>
    <n v="7090"/>
    <n v="11448"/>
    <n v="300194"/>
    <x v="0"/>
    <m/>
    <x v="1"/>
  </r>
  <r>
    <s v="American Educational Research Association"/>
    <s v="Felice J. Levine"/>
    <x v="1"/>
    <d v="2002-05-06T00:00:00"/>
    <n v="20036"/>
    <x v="1"/>
    <x v="13"/>
    <x v="16"/>
    <x v="0"/>
    <x v="0"/>
    <n v="3.9202733821445443E-2"/>
    <n v="3.9202733821445443E-2"/>
    <n v="3.9202733821445443E-2"/>
    <x v="0"/>
    <x v="1"/>
    <n v="10577325"/>
    <s v="Felice J. Levine"/>
    <x v="1"/>
    <x v="0"/>
    <s v="Executive Director"/>
    <n v="281599"/>
    <m/>
    <n v="281599"/>
    <m/>
    <n v="281599"/>
    <n v="28105"/>
    <n v="8774"/>
    <n v="318478"/>
    <x v="0"/>
    <m/>
    <x v="4"/>
  </r>
  <r>
    <s v="Association of American Colleges and Universities"/>
    <s v="Carol Geary Schneider"/>
    <x v="1"/>
    <d v="1998-01-01T00:00:00"/>
    <n v="20009"/>
    <x v="0"/>
    <x v="13"/>
    <x v="16"/>
    <x v="0"/>
    <x v="0"/>
    <n v="3.7714781731311396E-2"/>
    <n v="3.7714781731311396E-2"/>
    <n v="3.7591294725193652E-2"/>
    <x v="0"/>
    <x v="7"/>
    <n v="10142498"/>
    <s v="Carol Geary Schneider"/>
    <x v="1"/>
    <x v="0"/>
    <s v="President"/>
    <n v="279743"/>
    <m/>
    <n v="279743"/>
    <n v="1548"/>
    <n v="281291"/>
    <n v="101501"/>
    <n v="6725"/>
    <n v="389517"/>
    <x v="0"/>
    <m/>
    <x v="4"/>
  </r>
  <r>
    <s v="National Board for Certification in Occupational Therapy"/>
    <s v="Paul Grace"/>
    <x v="0"/>
    <d v="2001-09-06T00:00:00"/>
    <n v="20877"/>
    <x v="1"/>
    <x v="2"/>
    <x v="2"/>
    <x v="0"/>
    <x v="1"/>
    <n v="-0.16264232547581214"/>
    <n v="-0.16264232547581214"/>
    <n v="-0.16264232547581214"/>
    <x v="0"/>
    <x v="1"/>
    <n v="12550635"/>
    <s v="Paul Grace"/>
    <x v="0"/>
    <x v="0"/>
    <s v="President/CEO"/>
    <n v="280344"/>
    <m/>
    <n v="280344"/>
    <m/>
    <n v="280344"/>
    <m/>
    <m/>
    <n v="280344"/>
    <x v="0"/>
    <m/>
    <x v="4"/>
  </r>
  <r>
    <s v="Defenders of Wildlife"/>
    <s v="Jamie Rappaport Clark "/>
    <x v="1"/>
    <d v="2011-10-01T00:00:00"/>
    <n v="20036"/>
    <x v="3"/>
    <x v="9"/>
    <x v="11"/>
    <x v="0"/>
    <x v="0"/>
    <m/>
    <m/>
    <m/>
    <x v="2"/>
    <x v="6"/>
    <n v="24838978"/>
    <s v="Jamie Rappaport Clark"/>
    <x v="1"/>
    <x v="0"/>
    <s v="President"/>
    <n v="275888"/>
    <m/>
    <n v="275888"/>
    <m/>
    <n v="275888"/>
    <n v="18089"/>
    <n v="36111"/>
    <n v="330088"/>
    <x v="1"/>
    <s v="Three months as CEOs and nine months as staff"/>
    <x v="3"/>
  </r>
  <r>
    <s v="American Society of Gastrointestinal Endoscopy"/>
    <s v="Patricia Blake"/>
    <x v="1"/>
    <d v="2002-01-01T00:00:00"/>
    <n v="60515"/>
    <x v="1"/>
    <x v="2"/>
    <x v="2"/>
    <x v="0"/>
    <x v="0"/>
    <n v="4.7789739484385391E-2"/>
    <n v="9.7702316800688235E-2"/>
    <n v="9.7702316800688235E-2"/>
    <x v="0"/>
    <x v="1"/>
    <n v="15575542"/>
    <s v="Patricia Blake"/>
    <x v="1"/>
    <x v="0"/>
    <s v="Executive Director"/>
    <n v="263078"/>
    <n v="12532"/>
    <n v="275610"/>
    <m/>
    <n v="275610"/>
    <n v="17500"/>
    <n v="21897"/>
    <n v="315007"/>
    <x v="0"/>
    <m/>
    <x v="4"/>
  </r>
  <r>
    <s v="Institute of Real Estate Management"/>
    <s v="Russell Salzman"/>
    <x v="0"/>
    <d v="2004-10-11T00:00:00"/>
    <n v="60611"/>
    <x v="1"/>
    <x v="11"/>
    <x v="19"/>
    <x v="0"/>
    <x v="0"/>
    <n v="-1.5655053868332342E-2"/>
    <n v="-1.5300413611648333E-2"/>
    <n v="-1.5300413611648333E-2"/>
    <x v="0"/>
    <x v="1"/>
    <n v="11431963"/>
    <s v="Russell C. Salzman"/>
    <x v="0"/>
    <x v="0"/>
    <s v="Executive Vice President"/>
    <n v="250251"/>
    <n v="25200"/>
    <n v="275451"/>
    <m/>
    <n v="275451"/>
    <n v="25000"/>
    <n v="20722"/>
    <n v="321173"/>
    <x v="0"/>
    <m/>
    <x v="4"/>
  </r>
  <r>
    <s v="Points of Light Foundation"/>
    <s v="Tracy Hoover"/>
    <x v="1"/>
    <d v="2013-07-01T00:00:00"/>
    <n v="20005"/>
    <x v="3"/>
    <x v="9"/>
    <x v="11"/>
    <x v="0"/>
    <x v="1"/>
    <n v="-7.7977942039975434E-2"/>
    <n v="-7.7977942039975434E-2"/>
    <n v="-7.7977942039975434E-2"/>
    <x v="0"/>
    <x v="6"/>
    <n v="25471891"/>
    <s v="Michelle Nunn"/>
    <x v="1"/>
    <x v="1"/>
    <s v="CEO"/>
    <n v="274793"/>
    <m/>
    <n v="274793"/>
    <m/>
    <n v="274793"/>
    <n v="8250"/>
    <n v="16303"/>
    <n v="299346"/>
    <x v="0"/>
    <s v="Nunn taking leave of absence to run for Senate."/>
    <x v="3"/>
  </r>
  <r>
    <s v="Habitat for Humanity International"/>
    <s v="Jonathan T.M. Reckford"/>
    <x v="0"/>
    <d v="2005-08-04T00:00:00"/>
    <n v="31709"/>
    <x v="3"/>
    <x v="9"/>
    <x v="11"/>
    <x v="0"/>
    <x v="0"/>
    <n v="1.8614929956434729E-2"/>
    <n v="1.8614929956434729E-2"/>
    <n v="1.8552703420457374E-2"/>
    <x v="0"/>
    <x v="5"/>
    <n v="296545105"/>
    <s v="Jonathan T.M. Reckford"/>
    <x v="0"/>
    <x v="0"/>
    <s v="CEO"/>
    <n v="273328"/>
    <m/>
    <n v="273328"/>
    <n v="900"/>
    <n v="274228"/>
    <n v="8400"/>
    <n v="18255"/>
    <n v="300883"/>
    <x v="0"/>
    <m/>
    <x v="0"/>
  </r>
  <r>
    <s v="Council on Foundations"/>
    <s v="Vikki N. Spruill"/>
    <x v="1"/>
    <d v="2012-07-01T00:00:00"/>
    <n v="22202"/>
    <x v="0"/>
    <x v="1"/>
    <x v="1"/>
    <x v="0"/>
    <x v="0"/>
    <m/>
    <m/>
    <m/>
    <x v="2"/>
    <x v="1"/>
    <n v="17316798"/>
    <s v="Jeffrey Clarke"/>
    <x v="0"/>
    <x v="1"/>
    <s v="President &amp; CEO"/>
    <n v="272622"/>
    <m/>
    <n v="272622"/>
    <n v="1415"/>
    <n v="274037"/>
    <m/>
    <n v="11560"/>
    <n v="285597"/>
    <x v="1"/>
    <s v="Seven months’ salary as interim CEO"/>
    <x v="4"/>
  </r>
  <r>
    <s v="ACDI/VOCA"/>
    <s v="Carl H. Leonard"/>
    <x v="0"/>
    <d v="2005-06-28T00:00:00"/>
    <n v="20001"/>
    <x v="3"/>
    <x v="9"/>
    <x v="11"/>
    <x v="0"/>
    <x v="0"/>
    <n v="5.0950964398810097E-2"/>
    <n v="5.0950964398810097E-2"/>
    <n v="5.0950964398810097E-2"/>
    <x v="0"/>
    <x v="1"/>
    <n v="169008107"/>
    <s v="Carl H. Leonard"/>
    <x v="0"/>
    <x v="0"/>
    <s v="President &amp; CEO"/>
    <n v="273799"/>
    <m/>
    <n v="273799"/>
    <m/>
    <n v="273799"/>
    <n v="25000"/>
    <n v="4101"/>
    <n v="302900"/>
    <x v="0"/>
    <m/>
    <x v="0"/>
  </r>
  <r>
    <s v="RARE"/>
    <s v="Brett Jenks"/>
    <x v="0"/>
    <d v="2000-01-01T00:00:00"/>
    <n v="22201"/>
    <x v="3"/>
    <x v="9"/>
    <x v="11"/>
    <x v="0"/>
    <x v="0"/>
    <n v="0.11289907486420957"/>
    <n v="2.3072987978273625E-2"/>
    <n v="2.3072987978273625E-2"/>
    <x v="0"/>
    <x v="6"/>
    <n v="26508326"/>
    <s v="Brett Jenks"/>
    <x v="0"/>
    <x v="0"/>
    <s v="President &amp; CEO"/>
    <n v="246486"/>
    <n v="25500"/>
    <n v="271986"/>
    <m/>
    <n v="271986"/>
    <n v="44050"/>
    <n v="15149"/>
    <n v="331185"/>
    <x v="0"/>
    <m/>
    <x v="3"/>
  </r>
  <r>
    <s v="Transport Workers Union of America"/>
    <s v="Harry Lombardo"/>
    <x v="0"/>
    <d v="2006-03-31T00:00:00"/>
    <n v="10019"/>
    <x v="2"/>
    <x v="8"/>
    <x v="10"/>
    <x v="0"/>
    <x v="1"/>
    <n v="-7.1487845543619765E-3"/>
    <n v="-7.1487845543619765E-3"/>
    <n v="-6.3938902007083824E-3"/>
    <x v="0"/>
    <x v="2"/>
    <n v="20367166"/>
    <s v="James C. Little"/>
    <x v="0"/>
    <x v="1"/>
    <s v="President"/>
    <n v="260824"/>
    <m/>
    <n v="260824"/>
    <n v="8483"/>
    <n v="269307"/>
    <m/>
    <m/>
    <n v="269307"/>
    <x v="0"/>
    <m/>
    <x v="3"/>
  </r>
  <r>
    <s v="National Association for College Admission Counseling"/>
    <s v="Joyce E. Smith"/>
    <x v="1"/>
    <d v="1997-01-01T00:00:00"/>
    <n v="22201"/>
    <x v="1"/>
    <x v="13"/>
    <x v="16"/>
    <x v="0"/>
    <x v="1"/>
    <n v="-8.5448468325816165E-2"/>
    <n v="-6.5985438129493895E-2"/>
    <n v="-6.090587812544699E-2"/>
    <x v="0"/>
    <x v="1"/>
    <n v="13734329"/>
    <s v="Joyce Smith"/>
    <x v="1"/>
    <x v="0"/>
    <s v="Chief Executive Officer"/>
    <n v="255287"/>
    <n v="12438"/>
    <n v="267725"/>
    <n v="1456"/>
    <n v="269181"/>
    <n v="25000"/>
    <n v="9806"/>
    <n v="303987"/>
    <x v="0"/>
    <m/>
    <x v="4"/>
  </r>
  <r>
    <s v="American Rental Association"/>
    <s v="Christine Wehrman"/>
    <x v="1"/>
    <d v="2000-11-16T00:00:00"/>
    <n v="61265"/>
    <x v="0"/>
    <x v="10"/>
    <x v="19"/>
    <x v="0"/>
    <x v="0"/>
    <n v="-1.5749490457661663E-2"/>
    <n v="3.6903217837069978E-2"/>
    <n v="3.6903217837069978E-2"/>
    <x v="0"/>
    <x v="5"/>
    <n v="11245449"/>
    <s v="Christine Wehrman"/>
    <x v="1"/>
    <x v="0"/>
    <s v="CEO"/>
    <n v="254976"/>
    <n v="13640"/>
    <n v="268616"/>
    <m/>
    <n v="268616"/>
    <n v="8068"/>
    <n v="9012"/>
    <n v="285696"/>
    <x v="0"/>
    <m/>
    <x v="4"/>
  </r>
  <r>
    <s v="National Biodiesel Board"/>
    <s v="Joe Jobe"/>
    <x v="0"/>
    <d v="1999-01-01T00:00:00"/>
    <n v="65110"/>
    <x v="0"/>
    <x v="3"/>
    <x v="3"/>
    <x v="0"/>
    <x v="0"/>
    <n v="5.2824056986003808E-2"/>
    <n v="4.8692448779266893E-2"/>
    <n v="4.8692448779266893E-2"/>
    <x v="0"/>
    <x v="6"/>
    <n v="16420823"/>
    <s v="Joseph Jobe"/>
    <x v="0"/>
    <x v="0"/>
    <s v="Chief Executive Officer"/>
    <n v="248158"/>
    <n v="20000"/>
    <n v="268158"/>
    <m/>
    <n v="268158"/>
    <n v="12679"/>
    <n v="7149"/>
    <n v="287986"/>
    <x v="0"/>
    <m/>
    <x v="4"/>
  </r>
  <r>
    <s v="International Association of Machinists and Aerospace Workers"/>
    <s v="R. Thomas Buffenbarger"/>
    <x v="0"/>
    <m/>
    <n v="20772"/>
    <x v="2"/>
    <x v="8"/>
    <x v="10"/>
    <x v="0"/>
    <x v="0"/>
    <m/>
    <m/>
    <m/>
    <x v="0"/>
    <x v="1"/>
    <n v="132787899"/>
    <s v="R. Thomas Buffenbarger"/>
    <x v="0"/>
    <x v="0"/>
    <s v="International President"/>
    <n v="267948"/>
    <m/>
    <n v="267948"/>
    <m/>
    <n v="267948"/>
    <n v="5078"/>
    <n v="28962"/>
    <n v="301988"/>
    <x v="0"/>
    <m/>
    <x v="0"/>
  </r>
  <r>
    <s v="American Water Works Association"/>
    <s v="David B. LaFrance"/>
    <x v="0"/>
    <d v="2010-05-03T00:00:00"/>
    <n v="80235"/>
    <x v="0"/>
    <x v="3"/>
    <x v="22"/>
    <x v="0"/>
    <x v="0"/>
    <n v="5.0118563189788926E-2"/>
    <n v="0.11285040963895732"/>
    <n v="0.11238510139398508"/>
    <x v="0"/>
    <x v="1"/>
    <n v="28233496"/>
    <s v="David LaFrance"/>
    <x v="0"/>
    <x v="0"/>
    <s v="Executive Director"/>
    <n v="251097"/>
    <n v="15000"/>
    <n v="266097"/>
    <n v="990"/>
    <n v="267087"/>
    <n v="22500"/>
    <n v="6741"/>
    <n v="296328"/>
    <x v="0"/>
    <m/>
    <x v="3"/>
  </r>
  <r>
    <s v="National Council of Teachers of Mathematics"/>
    <s v="Bob Doucette"/>
    <x v="0"/>
    <d v="2013-08-15T00:00:00"/>
    <n v="20191"/>
    <x v="1"/>
    <x v="13"/>
    <x v="16"/>
    <x v="0"/>
    <x v="0"/>
    <n v="-3.0774924244367334E-2"/>
    <n v="-3.0774924244367334E-2"/>
    <n v="-2.4854806384130373E-2"/>
    <x v="0"/>
    <x v="10"/>
    <n v="15054494"/>
    <s v="Kichoon Yang"/>
    <x v="0"/>
    <x v="1"/>
    <s v="Executive Director"/>
    <n v="264518"/>
    <m/>
    <n v="264518"/>
    <n v="2114"/>
    <n v="266632"/>
    <n v="30250"/>
    <n v="8771"/>
    <n v="305653"/>
    <x v="0"/>
    <m/>
    <x v="4"/>
  </r>
  <r>
    <s v="American Association for Laboratory Accreditation"/>
    <s v="Peter S. Unger"/>
    <x v="0"/>
    <d v="1996-04-01T00:00:00"/>
    <n v="21704"/>
    <x v="0"/>
    <x v="13"/>
    <x v="16"/>
    <x v="0"/>
    <x v="0"/>
    <n v="0.16650776564662464"/>
    <n v="0.16650776564662464"/>
    <n v="0.16650776564662464"/>
    <x v="0"/>
    <x v="1"/>
    <n v="12685819"/>
    <s v="Peter S. Unger"/>
    <x v="0"/>
    <x v="0"/>
    <s v="President"/>
    <n v="265503"/>
    <m/>
    <n v="265503"/>
    <m/>
    <n v="265503"/>
    <n v="23383"/>
    <m/>
    <n v="288886"/>
    <x v="0"/>
    <m/>
    <x v="4"/>
  </r>
  <r>
    <s v="National Treasury Employees Union"/>
    <s v="Colleen M. Kelley"/>
    <x v="1"/>
    <m/>
    <n v="20006"/>
    <x v="2"/>
    <x v="8"/>
    <x v="10"/>
    <x v="0"/>
    <x v="1"/>
    <n v="0"/>
    <n v="0"/>
    <n v="0"/>
    <x v="0"/>
    <x v="6"/>
    <n v="29550346"/>
    <s v="Colleen M. Kelley"/>
    <x v="1"/>
    <x v="0"/>
    <s v="President"/>
    <n v="264731"/>
    <m/>
    <n v="264731"/>
    <m/>
    <n v="264731"/>
    <n v="93231"/>
    <m/>
    <n v="357962"/>
    <x v="0"/>
    <m/>
    <x v="3"/>
  </r>
  <r>
    <s v="Service Employees International Union"/>
    <s v="Mary Kay Henry"/>
    <x v="1"/>
    <d v="2010-05-08T00:00:00"/>
    <n v="20036"/>
    <x v="2"/>
    <x v="8"/>
    <x v="10"/>
    <x v="0"/>
    <x v="0"/>
    <n v="0"/>
    <n v="0"/>
    <n v="3.6253937337370847E-3"/>
    <x v="0"/>
    <x v="1"/>
    <n v="307310607"/>
    <s v="Mary Kay Henry"/>
    <x v="1"/>
    <x v="0"/>
    <s v="President"/>
    <n v="251234"/>
    <n v="4831"/>
    <n v="256065"/>
    <n v="7756"/>
    <n v="263821"/>
    <n v="45471"/>
    <n v="18453"/>
    <n v="327745"/>
    <x v="0"/>
    <m/>
    <x v="0"/>
  </r>
  <r>
    <s v="American Alliance of Museums"/>
    <s v="Ford Watson Bell"/>
    <x v="0"/>
    <d v="2007-06-01T00:00:00"/>
    <n v="20005"/>
    <x v="0"/>
    <x v="13"/>
    <x v="16"/>
    <x v="0"/>
    <x v="0"/>
    <n v="-5.2778498100889302E-3"/>
    <n v="-5.2778498100889302E-3"/>
    <n v="5.293103711274158E-3"/>
    <x v="0"/>
    <x v="1"/>
    <n v="10513973"/>
    <s v="Ford Watson Bell"/>
    <x v="0"/>
    <x v="0"/>
    <s v="President"/>
    <n v="260844"/>
    <m/>
    <n v="260844"/>
    <n v="2772"/>
    <n v="263616"/>
    <n v="12500"/>
    <n v="8900"/>
    <n v="285016"/>
    <x v="0"/>
    <m/>
    <x v="4"/>
  </r>
  <r>
    <s v="National Air Traffic Controllers Association"/>
    <s v="Paul Rinaldi"/>
    <x v="0"/>
    <d v="2009-10-01T00:00:00"/>
    <n v="20591"/>
    <x v="2"/>
    <x v="8"/>
    <x v="10"/>
    <x v="0"/>
    <x v="0"/>
    <m/>
    <m/>
    <m/>
    <x v="0"/>
    <x v="1"/>
    <n v="24360139"/>
    <s v="Paul Rinaldi"/>
    <x v="0"/>
    <x v="0"/>
    <s v="President"/>
    <n v="262838"/>
    <m/>
    <n v="262838"/>
    <m/>
    <n v="262838"/>
    <n v="114708"/>
    <n v="15001"/>
    <n v="392547"/>
    <x v="0"/>
    <m/>
    <x v="3"/>
  </r>
  <r>
    <s v="American Society for Biochemistry and Molecular Biology"/>
    <s v="Barbara A. Gordon"/>
    <x v="1"/>
    <d v="2004-01-01T00:00:00"/>
    <n v="20814"/>
    <x v="1"/>
    <x v="13"/>
    <x v="16"/>
    <x v="0"/>
    <x v="1"/>
    <n v="0"/>
    <n v="0"/>
    <n v="0"/>
    <x v="0"/>
    <x v="1"/>
    <n v="18709798"/>
    <s v="Barbara A. Gordon"/>
    <x v="1"/>
    <x v="0"/>
    <s v="Executive Director"/>
    <n v="262650"/>
    <m/>
    <n v="262650"/>
    <m/>
    <n v="262650"/>
    <n v="25000"/>
    <n v="4243"/>
    <n v="291893"/>
    <x v="0"/>
    <m/>
    <x v="4"/>
  </r>
  <r>
    <s v="American Immigration Lawyers Association"/>
    <s v="Crystal L. Williams"/>
    <x v="1"/>
    <d v="2009-09-30T00:00:00"/>
    <n v="20004"/>
    <x v="1"/>
    <x v="5"/>
    <x v="18"/>
    <x v="0"/>
    <x v="0"/>
    <n v="2.0018495579726129E-2"/>
    <n v="1.124666491848041E-2"/>
    <n v="1.2388162422573986E-2"/>
    <x v="0"/>
    <x v="1"/>
    <n v="12825199"/>
    <s v="Crystal Williams"/>
    <x v="1"/>
    <x v="0"/>
    <s v="Executive Director"/>
    <n v="240451"/>
    <n v="2500"/>
    <n v="242951"/>
    <n v="18887"/>
    <n v="261838"/>
    <n v="12584"/>
    <n v="10089"/>
    <n v="284511"/>
    <x v="0"/>
    <m/>
    <x v="4"/>
  </r>
  <r>
    <s v="Campaign for Tobacco-Free Kids"/>
    <s v="Matthew L. Myers"/>
    <x v="0"/>
    <d v="1999-12-16T00:00:00"/>
    <n v="20005"/>
    <x v="3"/>
    <x v="9"/>
    <x v="11"/>
    <x v="0"/>
    <x v="0"/>
    <m/>
    <m/>
    <m/>
    <x v="0"/>
    <x v="0"/>
    <n v="31468292"/>
    <s v="Matthew L. Myers"/>
    <x v="0"/>
    <x v="0"/>
    <s v="President"/>
    <n v="255646"/>
    <m/>
    <n v="255646"/>
    <n v="5334"/>
    <n v="260980"/>
    <n v="23999"/>
    <n v="19592"/>
    <n v="304571"/>
    <x v="0"/>
    <m/>
    <x v="1"/>
  </r>
  <r>
    <s v="Promotional Products Association International"/>
    <s v="Paul Bellantone"/>
    <x v="0"/>
    <d v="2011-07-01T00:00:00"/>
    <n v="75038"/>
    <x v="0"/>
    <x v="7"/>
    <x v="7"/>
    <x v="0"/>
    <x v="1"/>
    <m/>
    <m/>
    <m/>
    <x v="0"/>
    <x v="1"/>
    <n v="17217544"/>
    <s v="Paul Bellantone"/>
    <x v="0"/>
    <x v="0"/>
    <s v="President"/>
    <n v="259604"/>
    <m/>
    <n v="259604"/>
    <m/>
    <n v="259604"/>
    <n v="13750"/>
    <n v="7308"/>
    <n v="280662"/>
    <x v="0"/>
    <m/>
    <x v="4"/>
  </r>
  <r>
    <s v="National Institute of Building Sciences"/>
    <s v="Henry L. Green"/>
    <x v="0"/>
    <d v="2008-06-24T00:00:00"/>
    <n v="20005"/>
    <x v="1"/>
    <x v="11"/>
    <x v="14"/>
    <x v="0"/>
    <x v="0"/>
    <n v="0.18462732210507096"/>
    <n v="0.18462732210507096"/>
    <n v="0.18462732210507096"/>
    <x v="0"/>
    <x v="6"/>
    <n v="21127468"/>
    <s v="Henry L. Green"/>
    <x v="0"/>
    <x v="0"/>
    <s v="President"/>
    <n v="259540"/>
    <m/>
    <n v="259540"/>
    <m/>
    <n v="259540"/>
    <n v="22440"/>
    <n v="31061"/>
    <n v="313041"/>
    <x v="0"/>
    <m/>
    <x v="3"/>
  </r>
  <r>
    <s v="National Quality Forum"/>
    <s v="Christine Cassel"/>
    <x v="1"/>
    <d v="2013-07-01T00:00:00"/>
    <n v="20005"/>
    <x v="1"/>
    <x v="2"/>
    <x v="2"/>
    <x v="0"/>
    <x v="0"/>
    <m/>
    <m/>
    <m/>
    <x v="0"/>
    <x v="1"/>
    <n v="26293813"/>
    <s v="Janet M. Corrigan"/>
    <x v="1"/>
    <x v="1"/>
    <s v="President &amp; CEO"/>
    <n v="259307"/>
    <m/>
    <n v="259307"/>
    <m/>
    <n v="259307"/>
    <n v="11379"/>
    <n v="14664"/>
    <n v="285350"/>
    <x v="1"/>
    <s v="Six months’ salary"/>
    <x v="3"/>
  </r>
  <r>
    <s v="Water Environment Federation"/>
    <s v="Eileen O’Neill"/>
    <x v="1"/>
    <d v="2014-02-03T00:00:00"/>
    <n v="22314"/>
    <x v="3"/>
    <x v="9"/>
    <x v="11"/>
    <x v="0"/>
    <x v="1"/>
    <m/>
    <m/>
    <m/>
    <x v="0"/>
    <x v="2"/>
    <n v="22125548"/>
    <s v="Jeff Eger"/>
    <x v="0"/>
    <x v="1"/>
    <s v="Executive Director"/>
    <n v="219958"/>
    <n v="39000"/>
    <n v="258958"/>
    <m/>
    <n v="258958"/>
    <n v="23370"/>
    <n v="14506"/>
    <n v="296834"/>
    <x v="0"/>
    <m/>
    <x v="3"/>
  </r>
  <r>
    <s v="International Association of Fire Chiefs"/>
    <s v="Mark W. Light"/>
    <x v="0"/>
    <d v="2007-03-31T00:00:00"/>
    <n v="22033"/>
    <x v="1"/>
    <x v="13"/>
    <x v="21"/>
    <x v="0"/>
    <x v="0"/>
    <n v="8.8411887057793195E-2"/>
    <n v="8.8411887057793195E-2"/>
    <n v="8.8411887057793195E-2"/>
    <x v="0"/>
    <x v="1"/>
    <n v="10931269"/>
    <s v="Mark Light"/>
    <x v="0"/>
    <x v="0"/>
    <s v="CEO &amp; Executive Director"/>
    <n v="258500"/>
    <m/>
    <n v="258500"/>
    <m/>
    <n v="258500"/>
    <n v="39613"/>
    <n v="4407"/>
    <n v="302520"/>
    <x v="0"/>
    <m/>
    <x v="4"/>
  </r>
  <r>
    <s v="American Soybean Association"/>
    <s v="Steve Censky"/>
    <x v="0"/>
    <d v="1996-01-01T00:00:00"/>
    <n v="63141"/>
    <x v="0"/>
    <x v="12"/>
    <x v="20"/>
    <x v="0"/>
    <x v="0"/>
    <n v="3.5978174149758048E-2"/>
    <n v="3.5978174149758048E-2"/>
    <n v="3.5978174149758048E-2"/>
    <x v="0"/>
    <x v="6"/>
    <n v="24393985"/>
    <s v="Steve Censky"/>
    <x v="0"/>
    <x v="0"/>
    <s v="CEO"/>
    <n v="258403"/>
    <m/>
    <n v="258403"/>
    <m/>
    <n v="258403"/>
    <n v="7984"/>
    <n v="15978"/>
    <n v="282365"/>
    <x v="0"/>
    <m/>
    <x v="3"/>
  </r>
  <r>
    <s v="Accrediting Council for Independent Colleges and Schools"/>
    <s v="Albert Gray"/>
    <x v="0"/>
    <d v="2009-01-01T00:00:00"/>
    <n v="20002"/>
    <x v="1"/>
    <x v="13"/>
    <x v="16"/>
    <x v="0"/>
    <x v="0"/>
    <n v="6.6503038803179051E-2"/>
    <n v="5.8323083230832309E-2"/>
    <n v="5.8323083230832309E-2"/>
    <x v="0"/>
    <x v="7"/>
    <n v="14180902"/>
    <s v="Albert C. Gray"/>
    <x v="0"/>
    <x v="0"/>
    <s v="Executive Director &amp; CEO"/>
    <n v="228125"/>
    <n v="30000"/>
    <n v="258125"/>
    <m/>
    <n v="258125"/>
    <n v="26180"/>
    <n v="17201"/>
    <n v="301506"/>
    <x v="0"/>
    <m/>
    <x v="4"/>
  </r>
  <r>
    <s v="National Association of County and City Health Officials"/>
    <s v="Robert M. Pestronk "/>
    <x v="0"/>
    <d v="2008-11-12T00:00:00"/>
    <n v="20036"/>
    <x v="1"/>
    <x v="13"/>
    <x v="21"/>
    <x v="0"/>
    <x v="0"/>
    <n v="2.2260553367054381E-3"/>
    <n v="2.2260553367054381E-3"/>
    <n v="2.2260553367054381E-3"/>
    <x v="0"/>
    <x v="7"/>
    <n v="27928928"/>
    <s v="Robert M. Pestronk "/>
    <x v="0"/>
    <x v="0"/>
    <s v="Executive Director"/>
    <n v="257979"/>
    <m/>
    <n v="257979"/>
    <m/>
    <n v="257979"/>
    <n v="13194"/>
    <n v="14984"/>
    <n v="286157"/>
    <x v="0"/>
    <m/>
    <x v="3"/>
  </r>
  <r>
    <s v="Defenders of Wildlife"/>
    <s v="Jamie Rappaport Clark "/>
    <x v="2"/>
    <d v="2011-10-01T00:00:00"/>
    <n v="20036"/>
    <x v="3"/>
    <x v="9"/>
    <x v="11"/>
    <x v="0"/>
    <x v="0"/>
    <m/>
    <m/>
    <m/>
    <x v="1"/>
    <x v="6"/>
    <n v="24838978"/>
    <s v="Rodger O. Schlickeisen"/>
    <x v="0"/>
    <x v="1"/>
    <m/>
    <n v="257899"/>
    <m/>
    <n v="257899"/>
    <m/>
    <n v="257899"/>
    <n v="16910"/>
    <n v="33756"/>
    <n v="308565"/>
    <x v="1"/>
    <s v="Nine months salary"/>
    <x v="3"/>
  </r>
  <r>
    <s v="National PTA"/>
    <s v="Eric R. Hargis"/>
    <x v="0"/>
    <d v="2011-07-05T00:00:00"/>
    <n v="60611"/>
    <x v="3"/>
    <x v="9"/>
    <x v="11"/>
    <x v="0"/>
    <x v="0"/>
    <m/>
    <m/>
    <m/>
    <x v="0"/>
    <x v="1"/>
    <n v="11667312"/>
    <s v="Eric Hargis"/>
    <x v="0"/>
    <x v="0"/>
    <s v="Executive Director"/>
    <n v="247224"/>
    <n v="10000"/>
    <n v="257224"/>
    <m/>
    <n v="257224"/>
    <n v="12500"/>
    <n v="11050"/>
    <n v="280774"/>
    <x v="0"/>
    <m/>
    <x v="4"/>
  </r>
  <r>
    <s v="Union of Concerned Scientists"/>
    <s v="Kathleen Rest"/>
    <x v="1"/>
    <d v="2013-06-24T00:00:00"/>
    <n v="22389"/>
    <x v="3"/>
    <x v="9"/>
    <x v="11"/>
    <x v="0"/>
    <x v="0"/>
    <n v="6.848407027256885E-2"/>
    <n v="6.848407027256885E-2"/>
    <n v="6.848407027256885E-2"/>
    <x v="0"/>
    <x v="6"/>
    <n v="25978646"/>
    <s v="Kevin T. Knobloch"/>
    <x v="0"/>
    <x v="1"/>
    <s v="President"/>
    <n v="256293"/>
    <m/>
    <n v="256293"/>
    <m/>
    <n v="256293"/>
    <n v="20914"/>
    <n v="17134"/>
    <n v="294341"/>
    <x v="0"/>
    <s v="Interim president; Kenneth Kimmell is president as of March 4, 2014.  Kathleen Rest was serving as interim president"/>
    <x v="3"/>
  </r>
  <r>
    <s v="Center for American Progress"/>
    <s v="Neera Tanden"/>
    <x v="1"/>
    <d v="2011-10-24T00:00:00"/>
    <n v="20005"/>
    <x v="4"/>
    <x v="14"/>
    <x v="17"/>
    <x v="0"/>
    <x v="0"/>
    <m/>
    <m/>
    <m/>
    <x v="0"/>
    <x v="1"/>
    <n v="39201517"/>
    <s v="Neera Tanden"/>
    <x v="1"/>
    <x v="0"/>
    <s v="President"/>
    <n v="254739"/>
    <m/>
    <n v="254739"/>
    <m/>
    <n v="254739"/>
    <n v="22913"/>
    <n v="10019"/>
    <n v="287671"/>
    <x v="0"/>
    <m/>
    <x v="1"/>
  </r>
  <r>
    <s v="World Resources Institute"/>
    <s v="Andrew D. Steer"/>
    <x v="0"/>
    <d v="2012-08-01T00:00:00"/>
    <n v="20002"/>
    <x v="3"/>
    <x v="9"/>
    <x v="11"/>
    <x v="0"/>
    <x v="0"/>
    <m/>
    <m/>
    <m/>
    <x v="0"/>
    <x v="6"/>
    <n v="45502243"/>
    <s v="Jonathan Lash"/>
    <x v="0"/>
    <x v="1"/>
    <s v="President"/>
    <n v="216791"/>
    <m/>
    <n v="216791"/>
    <n v="37745"/>
    <n v="254536"/>
    <n v="11917"/>
    <n v="15095"/>
    <n v="281548"/>
    <x v="1"/>
    <s v="Six months’ salary"/>
    <x v="1"/>
  </r>
  <r>
    <s v="American Alliance of Health, Physical Education, Recreation and Dance"/>
    <s v="E. Paul Roetert"/>
    <x v="0"/>
    <d v="2010-09-01T00:00:00"/>
    <n v="20191"/>
    <x v="1"/>
    <x v="13"/>
    <x v="16"/>
    <x v="0"/>
    <x v="0"/>
    <m/>
    <m/>
    <m/>
    <x v="0"/>
    <x v="2"/>
    <n v="11511297"/>
    <s v="E. Paul Roetert"/>
    <x v="0"/>
    <x v="0"/>
    <s v="CEO"/>
    <n v="254277"/>
    <m/>
    <n v="254277"/>
    <m/>
    <n v="254277"/>
    <m/>
    <n v="8646"/>
    <n v="262923"/>
    <x v="0"/>
    <m/>
    <x v="4"/>
  </r>
  <r>
    <s v="National Council on Aging"/>
    <s v="James P. Firman"/>
    <x v="0"/>
    <d v="1995-01-01T00:00:00"/>
    <n v="20036"/>
    <x v="3"/>
    <x v="9"/>
    <x v="11"/>
    <x v="0"/>
    <x v="0"/>
    <n v="4.1595577137607455E-2"/>
    <n v="-8.7545714631414202E-3"/>
    <n v="-8.7545714631414202E-3"/>
    <x v="0"/>
    <x v="7"/>
    <n v="50134133"/>
    <s v="James Firman"/>
    <x v="0"/>
    <x v="0"/>
    <s v="President &amp; CEO"/>
    <n v="253966"/>
    <m/>
    <n v="253966"/>
    <m/>
    <n v="253966"/>
    <n v="37627"/>
    <n v="18107"/>
    <n v="309700"/>
    <x v="0"/>
    <m/>
    <x v="2"/>
  </r>
  <r>
    <s v="National Pork Producers Council"/>
    <s v="Neil Dierks"/>
    <x v="0"/>
    <d v="2003-02-12T00:00:00"/>
    <n v="20001"/>
    <x v="0"/>
    <x v="12"/>
    <x v="20"/>
    <x v="0"/>
    <x v="0"/>
    <n v="4.6524381472957425E-3"/>
    <n v="4.3895176191104661E-2"/>
    <n v="4.3895176191104661E-2"/>
    <x v="0"/>
    <x v="1"/>
    <n v="14637159"/>
    <s v="Neil Dierks"/>
    <x v="0"/>
    <x v="0"/>
    <s v="CEO"/>
    <n v="223499"/>
    <n v="29608"/>
    <n v="253107"/>
    <m/>
    <n v="253107"/>
    <n v="14981"/>
    <n v="11664"/>
    <n v="279752"/>
    <x v="0"/>
    <m/>
    <x v="4"/>
  </r>
  <r>
    <s v="Amalgamated Transit Union"/>
    <s v="Lawrence J. Hanley"/>
    <x v="0"/>
    <d v="2010-09-30T00:00:00"/>
    <n v="20016"/>
    <x v="2"/>
    <x v="8"/>
    <x v="10"/>
    <x v="0"/>
    <x v="1"/>
    <m/>
    <m/>
    <m/>
    <x v="0"/>
    <x v="7"/>
    <n v="27233417"/>
    <s v="Lawrence Hanley"/>
    <x v="0"/>
    <x v="0"/>
    <s v="International President"/>
    <n v="226171"/>
    <m/>
    <n v="226171"/>
    <n v="26669"/>
    <n v="252840"/>
    <n v="97853"/>
    <n v="44013"/>
    <n v="394706"/>
    <x v="0"/>
    <m/>
    <x v="3"/>
  </r>
  <r>
    <s v="National Postal Mail Handlers Union"/>
    <s v="John Hegarty"/>
    <x v="0"/>
    <d v="2002-07-01T00:00:00"/>
    <n v="20036"/>
    <x v="2"/>
    <x v="8"/>
    <x v="10"/>
    <x v="0"/>
    <x v="1"/>
    <n v="-3.5285176606832656E-3"/>
    <n v="-3.5285176606832656E-3"/>
    <n v="1.9175493481126233E-3"/>
    <x v="0"/>
    <x v="1"/>
    <n v="32921508"/>
    <s v="John Hegarty"/>
    <x v="0"/>
    <x v="0"/>
    <s v="National President"/>
    <n v="220276"/>
    <m/>
    <n v="220276"/>
    <n v="32091"/>
    <n v="252367"/>
    <n v="77979"/>
    <n v="24440"/>
    <n v="354786"/>
    <x v="0"/>
    <m/>
    <x v="1"/>
  </r>
  <r>
    <s v="American Society of Landscape Architects"/>
    <s v="Nancy C. Somerville"/>
    <x v="1"/>
    <d v="2000-08-21T00:00:00"/>
    <n v="20001"/>
    <x v="1"/>
    <x v="11"/>
    <x v="9"/>
    <x v="0"/>
    <x v="0"/>
    <n v="0.15425598162268381"/>
    <n v="0.15425598162268381"/>
    <n v="0.15425598162268381"/>
    <x v="0"/>
    <x v="1"/>
    <n v="10756494"/>
    <s v="Nancy C. Somerville"/>
    <x v="1"/>
    <x v="0"/>
    <s v="Executive Vice President &amp; CEO"/>
    <n v="250230"/>
    <m/>
    <n v="250230"/>
    <m/>
    <n v="250230"/>
    <n v="22500"/>
    <n v="8110"/>
    <n v="280840"/>
    <x v="0"/>
    <m/>
    <x v="4"/>
  </r>
  <r>
    <s v="American Academy of Physician Assistants"/>
    <s v="Jenna Dorn"/>
    <x v="1"/>
    <d v="2011-10-31T00:00:00"/>
    <n v="22314"/>
    <x v="1"/>
    <x v="2"/>
    <x v="2"/>
    <x v="0"/>
    <x v="0"/>
    <m/>
    <m/>
    <m/>
    <x v="2"/>
    <x v="14"/>
    <n v="19484006"/>
    <s v="James Potter"/>
    <x v="0"/>
    <x v="1"/>
    <s v="Interim CEO &amp; EVP"/>
    <n v="233943"/>
    <n v="15000"/>
    <n v="248943"/>
    <n v="690"/>
    <n v="249633"/>
    <n v="9546"/>
    <n v="26526"/>
    <n v="285705"/>
    <x v="1"/>
    <s v="Interim from Jan. 1 to Oct. 31 2011.  10 months pay as CEO and two months pay as staff."/>
    <x v="4"/>
  </r>
  <r>
    <s v="Amnesty International USA"/>
    <s v="Steven W. Hawkins "/>
    <x v="0"/>
    <d v="2013-09-25T00:00:00"/>
    <n v="10001"/>
    <x v="3"/>
    <x v="9"/>
    <x v="11"/>
    <x v="0"/>
    <x v="0"/>
    <n v="6.226906132310097E-2"/>
    <n v="6.226906132310097E-2"/>
    <n v="0.10668034534214453"/>
    <x v="0"/>
    <x v="6"/>
    <n v="38757103"/>
    <s v="Suzanne Nossel"/>
    <x v="1"/>
    <x v="1"/>
    <s v="Executive Director"/>
    <n v="239189"/>
    <m/>
    <n v="239189"/>
    <n v="10000"/>
    <n v="249189"/>
    <n v="200000"/>
    <n v="24424"/>
    <n v="473613"/>
    <x v="0"/>
    <m/>
    <x v="1"/>
  </r>
  <r>
    <s v="U.S. Wheat Associates"/>
    <s v="Alan Tracy"/>
    <x v="0"/>
    <d v="1997-01-01T00:00:00"/>
    <n v="20006"/>
    <x v="0"/>
    <x v="12"/>
    <x v="20"/>
    <x v="0"/>
    <x v="0"/>
    <n v="-9.2672457023649526E-4"/>
    <n v="-9.2672457023649526E-4"/>
    <n v="-9.2672457023649526E-4"/>
    <x v="0"/>
    <x v="7"/>
    <n v="17535083"/>
    <s v="Alan Tracy"/>
    <x v="0"/>
    <x v="0"/>
    <s v="President"/>
    <n v="249034"/>
    <m/>
    <n v="249034"/>
    <m/>
    <n v="249034"/>
    <n v="24903"/>
    <n v="22008"/>
    <n v="295945"/>
    <x v="0"/>
    <m/>
    <x v="4"/>
  </r>
  <r>
    <s v="Close Up Foundation"/>
    <s v="Timothy S. Davis"/>
    <x v="0"/>
    <d v="2005-07-01T00:00:00"/>
    <n v="22314"/>
    <x v="3"/>
    <x v="9"/>
    <x v="11"/>
    <x v="0"/>
    <x v="0"/>
    <n v="-1.3478517665944784E-3"/>
    <n v="-1.076209324729033E-3"/>
    <n v="-1.076209324729033E-3"/>
    <x v="0"/>
    <x v="7"/>
    <n v="26472039"/>
    <s v="Timothy Davis"/>
    <x v="0"/>
    <x v="0"/>
    <s v="President &amp; CEO"/>
    <n v="197826"/>
    <n v="50000"/>
    <n v="247826"/>
    <m/>
    <n v="247826"/>
    <m/>
    <n v="9930"/>
    <n v="257756"/>
    <x v="0"/>
    <m/>
    <x v="3"/>
  </r>
  <r>
    <s v="National Association for the Education of Young Children"/>
    <s v="Rhian Evans-Allvin"/>
    <x v="1"/>
    <d v="2013-08-12T00:00:00"/>
    <n v="20005"/>
    <x v="1"/>
    <x v="13"/>
    <x v="16"/>
    <x v="0"/>
    <x v="0"/>
    <m/>
    <m/>
    <m/>
    <x v="0"/>
    <x v="2"/>
    <n v="18328290"/>
    <s v="Jerlean Daniel"/>
    <x v="1"/>
    <x v="1"/>
    <s v="Executive Director"/>
    <n v="246979"/>
    <m/>
    <n v="246979"/>
    <m/>
    <n v="246979"/>
    <n v="24519"/>
    <n v="5319"/>
    <n v="276817"/>
    <x v="0"/>
    <m/>
    <x v="4"/>
  </r>
  <r>
    <s v="International Research and Exchanges Board"/>
    <s v="W. Robert Pearson"/>
    <x v="0"/>
    <d v="2008-11-01T00:00:00"/>
    <n v="20037"/>
    <x v="0"/>
    <x v="4"/>
    <x v="4"/>
    <x v="0"/>
    <x v="1"/>
    <n v="-9.043207709618177E-2"/>
    <n v="-9.043207709618177E-2"/>
    <n v="-9.043207709618177E-2"/>
    <x v="0"/>
    <x v="7"/>
    <n v="70513144"/>
    <s v="W. Robert Pearson"/>
    <x v="0"/>
    <x v="0"/>
    <s v="President"/>
    <n v="246150"/>
    <m/>
    <n v="246150"/>
    <m/>
    <n v="246150"/>
    <n v="52800"/>
    <n v="9956"/>
    <n v="308906"/>
    <x v="0"/>
    <m/>
    <x v="2"/>
  </r>
  <r>
    <s v="Drug Policy Alliance"/>
    <s v="Ethan Nadelmann"/>
    <x v="0"/>
    <d v="1994-01-01T00:00:00"/>
    <n v="10018"/>
    <x v="3"/>
    <x v="9"/>
    <x v="11"/>
    <x v="0"/>
    <x v="0"/>
    <n v="0.11607146919517533"/>
    <n v="0.11607146919517533"/>
    <n v="7.4704158214565802E-2"/>
    <x v="0"/>
    <x v="10"/>
    <n v="47135352"/>
    <s v="Ethan Nadelmann"/>
    <x v="0"/>
    <x v="0"/>
    <s v="Executive Director"/>
    <n v="245298"/>
    <m/>
    <n v="245298"/>
    <m/>
    <n v="245298"/>
    <n v="23800"/>
    <n v="9947"/>
    <n v="279045"/>
    <x v="0"/>
    <s v="$7,302 toward SERP."/>
    <x v="1"/>
  </r>
  <r>
    <s v="National Endowment for Democracy"/>
    <s v="Carl Gershman"/>
    <x v="0"/>
    <m/>
    <n v="20004"/>
    <x v="3"/>
    <x v="9"/>
    <x v="11"/>
    <x v="0"/>
    <x v="1"/>
    <n v="0"/>
    <n v="0"/>
    <n v="0"/>
    <x v="0"/>
    <x v="6"/>
    <n v="141705565"/>
    <s v="Carl Gershman"/>
    <x v="0"/>
    <x v="0"/>
    <s v="President"/>
    <n v="245226"/>
    <m/>
    <n v="245226"/>
    <m/>
    <n v="245226"/>
    <n v="24523"/>
    <n v="11408"/>
    <n v="281157"/>
    <x v="0"/>
    <m/>
    <x v="0"/>
  </r>
  <r>
    <s v="National Kidney Foundation"/>
    <s v="Bruce Skyer"/>
    <x v="2"/>
    <d v="2011-10-24T00:00:00"/>
    <n v="10016"/>
    <x v="3"/>
    <x v="9"/>
    <x v="11"/>
    <x v="0"/>
    <x v="0"/>
    <m/>
    <m/>
    <m/>
    <x v="1"/>
    <x v="7"/>
    <n v="46556654"/>
    <s v="Bruce Skyer"/>
    <x v="0"/>
    <x v="0"/>
    <m/>
    <n v="218913"/>
    <n v="25000"/>
    <n v="243913"/>
    <m/>
    <n v="243913"/>
    <n v="12800"/>
    <n v="18284"/>
    <n v="274997"/>
    <x v="1"/>
    <s v="10 months' salary as staff and two months' salary as CEO; $115,000 from change-of-control payment"/>
    <x v="1"/>
  </r>
  <r>
    <s v="Center for International Private Enterprise"/>
    <s v="John D. Sullivan"/>
    <x v="0"/>
    <d v="1991-01-01T00:00:00"/>
    <n v="20005"/>
    <x v="4"/>
    <x v="14"/>
    <x v="17"/>
    <x v="0"/>
    <x v="1"/>
    <n v="-1.3968775677896466E-4"/>
    <n v="-1.3968775677896466E-4"/>
    <n v="-1.3968775677896466E-4"/>
    <x v="0"/>
    <x v="6"/>
    <n v="17578600"/>
    <s v="John D. Sullivan"/>
    <x v="0"/>
    <x v="0"/>
    <s v="Executive Director"/>
    <n v="243366"/>
    <m/>
    <n v="243366"/>
    <m/>
    <n v="243366"/>
    <n v="15300"/>
    <n v="10380"/>
    <n v="269046"/>
    <x v="0"/>
    <m/>
    <x v="4"/>
  </r>
  <r>
    <s v="Lupus Foundation of America"/>
    <s v="Sandra C. Raymond"/>
    <x v="1"/>
    <m/>
    <n v="20036"/>
    <x v="3"/>
    <x v="9"/>
    <x v="11"/>
    <x v="0"/>
    <x v="0"/>
    <n v="-4.2983580844733797E-2"/>
    <n v="6.8091568844684007E-3"/>
    <n v="6.8091568844684007E-3"/>
    <x v="0"/>
    <x v="6"/>
    <n v="14509470"/>
    <s v="Sandra C. Raymond"/>
    <x v="1"/>
    <x v="0"/>
    <s v="President &amp; CEO"/>
    <n v="230640"/>
    <n v="12000"/>
    <n v="242640"/>
    <m/>
    <n v="242640"/>
    <n v="20700"/>
    <n v="5830"/>
    <n v="269170"/>
    <x v="0"/>
    <m/>
    <x v="4"/>
  </r>
  <r>
    <s v="Oceana"/>
    <s v="Andrew F. Sharpless"/>
    <x v="0"/>
    <d v="2003-06-26T00:00:00"/>
    <n v="20037"/>
    <x v="3"/>
    <x v="9"/>
    <x v="11"/>
    <x v="0"/>
    <x v="0"/>
    <n v="-5.3554361796790035E-4"/>
    <n v="-5.3554361796790035E-4"/>
    <n v="-5.3554361796790035E-4"/>
    <x v="0"/>
    <x v="1"/>
    <n v="15226982"/>
    <s v="Andrew F. Sharpless"/>
    <x v="0"/>
    <x v="0"/>
    <s v="Chief Executive Officer"/>
    <n v="242614"/>
    <m/>
    <n v="242614"/>
    <m/>
    <n v="242614"/>
    <n v="12500"/>
    <n v="15799"/>
    <n v="270913"/>
    <x v="0"/>
    <m/>
    <x v="4"/>
  </r>
  <r>
    <s v="Human Rights Campaign"/>
    <s v="Chad H. Griffin"/>
    <x v="0"/>
    <d v="2012-06-11T00:00:00"/>
    <n v="20036"/>
    <x v="3"/>
    <x v="9"/>
    <x v="11"/>
    <x v="0"/>
    <x v="0"/>
    <m/>
    <m/>
    <m/>
    <x v="2"/>
    <x v="0"/>
    <n v="36537048"/>
    <s v="Chad Griffin"/>
    <x v="0"/>
    <x v="0"/>
    <s v="President"/>
    <n v="221857"/>
    <n v="20000"/>
    <n v="241857"/>
    <m/>
    <n v="241857"/>
    <n v="5502"/>
    <n v="2702"/>
    <n v="250061"/>
    <x v="1"/>
    <s v="6.5 months’ salary"/>
    <x v="1"/>
  </r>
  <r>
    <s v="Center for Science in the Public Interest"/>
    <s v="Michael Jacobson"/>
    <x v="0"/>
    <m/>
    <n v="20009"/>
    <x v="3"/>
    <x v="9"/>
    <x v="11"/>
    <x v="0"/>
    <x v="0"/>
    <n v="7.4448656022680318E-2"/>
    <n v="7.4448656022680318E-2"/>
    <n v="7.4448656022680318E-2"/>
    <x v="0"/>
    <x v="5"/>
    <n v="19396056"/>
    <s v="Michael Jacobson"/>
    <x v="0"/>
    <x v="0"/>
    <s v="Executive Director"/>
    <n v="241795"/>
    <m/>
    <n v="241795"/>
    <m/>
    <n v="241795"/>
    <n v="18447"/>
    <n v="9206"/>
    <n v="269448"/>
    <x v="0"/>
    <m/>
    <x v="4"/>
  </r>
  <r>
    <s v="Council of Better Business Bureaus"/>
    <s v="Mary E. Power"/>
    <x v="1"/>
    <d v="2013-12-31T00:00:00"/>
    <n v="22203"/>
    <x v="0"/>
    <x v="1"/>
    <x v="1"/>
    <x v="0"/>
    <x v="0"/>
    <m/>
    <m/>
    <m/>
    <x v="2"/>
    <x v="1"/>
    <n v="17830268"/>
    <s v="Carrie Hurt"/>
    <x v="1"/>
    <x v="1"/>
    <s v="Interim President &amp; CEO"/>
    <n v="241000"/>
    <m/>
    <n v="241000"/>
    <m/>
    <n v="241000"/>
    <m/>
    <m/>
    <n v="241000"/>
    <x v="1"/>
    <s v="Interim CEO for 11 months and 12 days "/>
    <x v="4"/>
  </r>
  <r>
    <s v="American Humane Association"/>
    <s v="Robin Ganzert"/>
    <x v="1"/>
    <d v="2010-10-01T00:00:00"/>
    <n v="20036"/>
    <x v="3"/>
    <x v="9"/>
    <x v="11"/>
    <x v="0"/>
    <x v="0"/>
    <m/>
    <m/>
    <m/>
    <x v="0"/>
    <x v="7"/>
    <n v="17518564"/>
    <s v="Robin R. Ganzert"/>
    <x v="1"/>
    <x v="0"/>
    <s v="President &amp; CEO"/>
    <n v="224996"/>
    <m/>
    <n v="224996"/>
    <n v="14700"/>
    <n v="239696"/>
    <n v="2105"/>
    <n v="12300"/>
    <n v="254101"/>
    <x v="0"/>
    <m/>
    <x v="4"/>
  </r>
  <r>
    <s v="Rotary International"/>
    <s v="John Hewko"/>
    <x v="2"/>
    <d v="2011-07-01T00:00:00"/>
    <n v="60201"/>
    <x v="3"/>
    <x v="9"/>
    <x v="11"/>
    <x v="0"/>
    <x v="0"/>
    <m/>
    <m/>
    <m/>
    <x v="1"/>
    <x v="7"/>
    <n v="90621190"/>
    <s v="John Hewko"/>
    <x v="0"/>
    <x v="0"/>
    <s v="General Secretary"/>
    <n v="239133"/>
    <m/>
    <n v="239133"/>
    <n v="159"/>
    <n v="239292"/>
    <n v="5183"/>
    <n v="13539"/>
    <n v="258014"/>
    <x v="1"/>
    <s v="Six months' salary"/>
    <x v="2"/>
  </r>
  <r>
    <s v="International Society for Technology in Education"/>
    <s v="Brian Lewis"/>
    <x v="0"/>
    <d v="2012-09-01T00:00:00"/>
    <n v="20036"/>
    <x v="1"/>
    <x v="13"/>
    <x v="16"/>
    <x v="0"/>
    <x v="0"/>
    <n v="7.7976248274348051E-3"/>
    <n v="7.7976248274348051E-3"/>
    <n v="7.7976248274348051E-3"/>
    <x v="0"/>
    <x v="6"/>
    <n v="14427254"/>
    <s v="Donald Knezek"/>
    <x v="0"/>
    <x v="1"/>
    <s v="CEO"/>
    <n v="238714"/>
    <m/>
    <n v="238714"/>
    <m/>
    <n v="238714"/>
    <m/>
    <n v="11478"/>
    <n v="250192"/>
    <x v="0"/>
    <m/>
    <x v="4"/>
  </r>
  <r>
    <s v="Society of Nuclear Medicine and Molecular Imaging "/>
    <s v="Virginia Pappas"/>
    <x v="1"/>
    <d v="2002-04-18T00:00:00"/>
    <n v="20190"/>
    <x v="1"/>
    <x v="2"/>
    <x v="2"/>
    <x v="0"/>
    <x v="0"/>
    <n v="0"/>
    <n v="0"/>
    <n v="3.2568355676740133E-3"/>
    <x v="0"/>
    <x v="6"/>
    <n v="11273738"/>
    <s v="Virginia Pappas"/>
    <x v="1"/>
    <x v="0"/>
    <s v="CEO"/>
    <n v="237654"/>
    <m/>
    <n v="237654"/>
    <n v="774"/>
    <n v="238428"/>
    <n v="8184"/>
    <n v="22338"/>
    <n v="268950"/>
    <x v="0"/>
    <m/>
    <x v="4"/>
  </r>
  <r>
    <s v="Land Trust Alliance"/>
    <s v="Rand Wentworth"/>
    <x v="0"/>
    <d v="2002-04-04T00:00:00"/>
    <n v="20036"/>
    <x v="3"/>
    <x v="9"/>
    <x v="11"/>
    <x v="0"/>
    <x v="0"/>
    <n v="-7.9303360992659319E-3"/>
    <n v="-7.9303360992659319E-3"/>
    <n v="1.9377198074230887E-3"/>
    <x v="0"/>
    <x v="1"/>
    <n v="18481589"/>
    <s v="Rand Wentworth"/>
    <x v="0"/>
    <x v="0"/>
    <s v="President"/>
    <n v="232182"/>
    <m/>
    <n v="232182"/>
    <n v="2568"/>
    <n v="234750"/>
    <n v="124400"/>
    <n v="18632"/>
    <n v="377782"/>
    <x v="0"/>
    <m/>
    <x v="4"/>
  </r>
  <r>
    <s v="Child Trends"/>
    <s v="Carol Emig"/>
    <x v="1"/>
    <d v="2006-01-01T00:00:00"/>
    <n v="20008"/>
    <x v="3"/>
    <x v="9"/>
    <x v="11"/>
    <x v="0"/>
    <x v="0"/>
    <n v="7.488555981391537E-2"/>
    <n v="7.488555981391537E-2"/>
    <n v="7.488555981391537E-2"/>
    <x v="0"/>
    <x v="1"/>
    <n v="11073546"/>
    <s v="Carol Emig"/>
    <x v="1"/>
    <x v="0"/>
    <s v="President &amp; CEO"/>
    <n v="230822"/>
    <m/>
    <n v="230822"/>
    <m/>
    <n v="230822"/>
    <n v="24000"/>
    <n v="11922"/>
    <n v="266744"/>
    <x v="0"/>
    <m/>
    <x v="4"/>
  </r>
  <r>
    <s v="Trout Unlimited"/>
    <s v="Chris Wood"/>
    <x v="0"/>
    <d v="2010-02-01T00:00:00"/>
    <n v="22209"/>
    <x v="3"/>
    <x v="9"/>
    <x v="11"/>
    <x v="0"/>
    <x v="0"/>
    <n v="8.5481023830538388E-3"/>
    <n v="8.5481023830538388E-3"/>
    <n v="8.5481023830538388E-3"/>
    <x v="0"/>
    <x v="6"/>
    <n v="34011522"/>
    <s v="Chris Wood"/>
    <x v="0"/>
    <x v="0"/>
    <s v="CEO &amp; President"/>
    <n v="228537"/>
    <m/>
    <n v="228537"/>
    <m/>
    <n v="228537"/>
    <n v="19138"/>
    <n v="17061"/>
    <n v="264736"/>
    <x v="0"/>
    <m/>
    <x v="1"/>
  </r>
  <r>
    <s v="National Democratic Institute for International Affairs"/>
    <s v="Kenneth Wollack"/>
    <x v="0"/>
    <d v="1993-03-01T00:00:00"/>
    <n v="20036"/>
    <x v="3"/>
    <x v="9"/>
    <x v="11"/>
    <x v="0"/>
    <x v="1"/>
    <n v="-9.3404616031669635E-2"/>
    <n v="-9.3404616031669635E-2"/>
    <n v="-8.5792815391816796E-2"/>
    <x v="0"/>
    <x v="6"/>
    <n v="139087359"/>
    <s v="Kenneth Wollack"/>
    <x v="0"/>
    <x v="0"/>
    <s v="President"/>
    <n v="209089"/>
    <m/>
    <n v="209089"/>
    <n v="19418"/>
    <n v="228507"/>
    <n v="20162"/>
    <n v="14123"/>
    <n v="262792"/>
    <x v="0"/>
    <m/>
    <x v="0"/>
  </r>
  <r>
    <s v="Reading Is Fundamental"/>
    <s v="Carol H. Rasco "/>
    <x v="1"/>
    <d v="2001-11-01T00:00:00"/>
    <n v="20037"/>
    <x v="3"/>
    <x v="9"/>
    <x v="11"/>
    <x v="0"/>
    <x v="0"/>
    <n v="6.0020454156312327E-3"/>
    <n v="5.6906054337715707E-2"/>
    <n v="5.6906054337715707E-2"/>
    <x v="0"/>
    <x v="6"/>
    <n v="22517378"/>
    <s v="Carol H. Rasco "/>
    <x v="1"/>
    <x v="0"/>
    <s v="President &amp; CEO"/>
    <n v="217390"/>
    <n v="11000"/>
    <n v="228390"/>
    <m/>
    <n v="228390"/>
    <n v="11000"/>
    <n v="8610"/>
    <n v="248000"/>
    <x v="0"/>
    <m/>
    <x v="3"/>
  </r>
  <r>
    <s v="National Center for Missing and Exploited Children"/>
    <s v="John Ryan"/>
    <x v="0"/>
    <d v="2012-07-01T00:00:00"/>
    <n v="22314"/>
    <x v="3"/>
    <x v="9"/>
    <x v="11"/>
    <x v="0"/>
    <x v="0"/>
    <m/>
    <m/>
    <m/>
    <x v="2"/>
    <x v="1"/>
    <n v="48006661"/>
    <s v="John Ryan"/>
    <x v="0"/>
    <x v="0"/>
    <s v="President &amp; CEO"/>
    <n v="227763"/>
    <m/>
    <n v="227763"/>
    <m/>
    <n v="227763"/>
    <m/>
    <n v="546"/>
    <n v="228309"/>
    <x v="1"/>
    <s v="Six months’ salary"/>
    <x v="1"/>
  </r>
  <r>
    <s v="INFORMS: Institute for Operations Research and the Management Sciences"/>
    <s v="Melissa Moore"/>
    <x v="1"/>
    <d v="2011-02-23T00:00:00"/>
    <n v="21228"/>
    <x v="1"/>
    <x v="1"/>
    <x v="1"/>
    <x v="0"/>
    <x v="0"/>
    <m/>
    <m/>
    <m/>
    <x v="0"/>
    <x v="1"/>
    <n v="10819218"/>
    <s v="Melissa Moore"/>
    <x v="1"/>
    <x v="0"/>
    <s v="Executive Director"/>
    <n v="227660"/>
    <m/>
    <n v="227660"/>
    <m/>
    <n v="227660"/>
    <n v="21814"/>
    <n v="7530"/>
    <n v="257004"/>
    <x v="0"/>
    <s v="10 months’ salary"/>
    <x v="4"/>
  </r>
  <r>
    <s v="National Council of Architectural Registration Boards"/>
    <s v="Michael Armstrong"/>
    <x v="2"/>
    <d v="2011-06-01T00:00:00"/>
    <n v="20006"/>
    <x v="1"/>
    <x v="11"/>
    <x v="9"/>
    <x v="0"/>
    <x v="0"/>
    <m/>
    <m/>
    <m/>
    <x v="1"/>
    <x v="7"/>
    <n v="22576883"/>
    <s v="Lenore M. Lucey"/>
    <x v="1"/>
    <x v="1"/>
    <m/>
    <n v="184664"/>
    <n v="25000"/>
    <n v="209664"/>
    <n v="16500"/>
    <n v="226164"/>
    <m/>
    <m/>
    <n v="226164"/>
    <x v="1"/>
    <s v="Five months’ salary; $25,000 severance"/>
    <x v="3"/>
  </r>
  <r>
    <s v="American Library Association"/>
    <s v="Keith Michael Fiels"/>
    <x v="0"/>
    <d v="2002-07-01T00:00:00"/>
    <n v="60611"/>
    <x v="1"/>
    <x v="13"/>
    <x v="16"/>
    <x v="0"/>
    <x v="0"/>
    <n v="7.6595062091459583E-3"/>
    <n v="7.6595062091459583E-3"/>
    <n v="7.6595062091459583E-3"/>
    <x v="0"/>
    <x v="2"/>
    <n v="48793543"/>
    <s v="Keith Fiels"/>
    <x v="0"/>
    <x v="0"/>
    <s v="Executive Director"/>
    <n v="226146"/>
    <m/>
    <n v="226146"/>
    <m/>
    <n v="226146"/>
    <n v="32339"/>
    <n v="7838"/>
    <n v="266323"/>
    <x v="0"/>
    <m/>
    <x v="1"/>
  </r>
  <r>
    <s v="National Science Teachers Association"/>
    <s v="David L. Evans"/>
    <x v="0"/>
    <d v="2013-02-01T00:00:00"/>
    <n v="22201"/>
    <x v="1"/>
    <x v="13"/>
    <x v="16"/>
    <x v="0"/>
    <x v="0"/>
    <n v="-5.6966479302327649E-3"/>
    <n v="-5.6966479302327649E-3"/>
    <n v="-4.2139913337392882E-3"/>
    <x v="0"/>
    <x v="10"/>
    <n v="28954337"/>
    <s v="Francis Q. Eberle"/>
    <x v="0"/>
    <x v="1"/>
    <s v="Executive Director"/>
    <n v="223239"/>
    <m/>
    <n v="223239"/>
    <n v="2432"/>
    <n v="225671"/>
    <n v="24895"/>
    <n v="16464"/>
    <n v="267030"/>
    <x v="0"/>
    <m/>
    <x v="3"/>
  </r>
  <r>
    <s v="Human Rights Campaign"/>
    <s v="Chad H. Griffin"/>
    <x v="2"/>
    <d v="2012-06-11T00:00:00"/>
    <n v="20036"/>
    <x v="3"/>
    <x v="9"/>
    <x v="11"/>
    <x v="0"/>
    <x v="0"/>
    <m/>
    <m/>
    <m/>
    <x v="1"/>
    <x v="0"/>
    <n v="36537048"/>
    <s v="Joseph Solmonese"/>
    <x v="0"/>
    <x v="1"/>
    <m/>
    <n v="224998"/>
    <m/>
    <n v="224998"/>
    <m/>
    <n v="224998"/>
    <n v="10548"/>
    <n v="2783"/>
    <n v="238329"/>
    <x v="1"/>
    <s v="5.5 months’ salary"/>
    <x v="1"/>
  </r>
  <r>
    <s v="Utility Workers Union of America"/>
    <s v="Michael Langford"/>
    <x v="0"/>
    <d v="2006-12-01T00:00:00"/>
    <n v="20006"/>
    <x v="2"/>
    <x v="8"/>
    <x v="10"/>
    <x v="0"/>
    <x v="0"/>
    <n v="2.5023202867412917E-2"/>
    <n v="2.5023202867412917E-2"/>
    <n v="1.2112084126225412E-2"/>
    <x v="0"/>
    <x v="1"/>
    <n v="11972333"/>
    <s v="Michael Langford"/>
    <x v="0"/>
    <x v="0"/>
    <s v="President"/>
    <n v="199899"/>
    <m/>
    <n v="199899"/>
    <n v="24549"/>
    <n v="224448"/>
    <n v="39980"/>
    <n v="7371"/>
    <n v="271799"/>
    <x v="0"/>
    <m/>
    <x v="4"/>
  </r>
  <r>
    <s v="National Governors Association, Center for Best Practice"/>
    <s v="Dan Crippen "/>
    <x v="0"/>
    <d v="2011-04-01T00:00:00"/>
    <n v="20003"/>
    <x v="1"/>
    <x v="13"/>
    <x v="21"/>
    <x v="0"/>
    <x v="0"/>
    <m/>
    <m/>
    <m/>
    <x v="2"/>
    <x v="7"/>
    <n v="11458210"/>
    <s v="Dan Crippen "/>
    <x v="0"/>
    <x v="0"/>
    <s v="CEO &amp; Executive Director"/>
    <n v="224069"/>
    <m/>
    <n v="224069"/>
    <m/>
    <n v="224069"/>
    <m/>
    <n v="4821"/>
    <n v="228890"/>
    <x v="1"/>
    <s v="Nine months' salary"/>
    <x v="4"/>
  </r>
  <r>
    <s v="Recreational Boating and Fishing Foundation"/>
    <s v="Frank Peterson Jr. "/>
    <x v="0"/>
    <d v="2007-02-16T00:00:00"/>
    <n v="22314"/>
    <x v="3"/>
    <x v="9"/>
    <x v="11"/>
    <x v="0"/>
    <x v="0"/>
    <n v="2.9764962093974071E-2"/>
    <n v="3.4367220111188063E-2"/>
    <n v="3.5154443131006838E-2"/>
    <x v="0"/>
    <x v="0"/>
    <n v="13002075"/>
    <s v="Frank Peterson Jr. "/>
    <x v="0"/>
    <x v="0"/>
    <s v="President and CEO"/>
    <n v="200487"/>
    <n v="20549"/>
    <n v="221036"/>
    <n v="515"/>
    <n v="221551"/>
    <n v="21403"/>
    <n v="21345"/>
    <n v="264299"/>
    <x v="0"/>
    <m/>
    <x v="4"/>
  </r>
  <r>
    <s v="International Association of Chiefs of Police"/>
    <s v="Bart R. Johnson"/>
    <x v="0"/>
    <d v="2011-12-05T00:00:00"/>
    <n v="22314"/>
    <x v="1"/>
    <x v="13"/>
    <x v="21"/>
    <x v="0"/>
    <x v="0"/>
    <m/>
    <m/>
    <m/>
    <x v="0"/>
    <x v="6"/>
    <n v="26305440"/>
    <s v="Daniel N. Rosenblatt"/>
    <x v="0"/>
    <x v="1"/>
    <s v="Executive Director"/>
    <n v="221456"/>
    <m/>
    <n v="221456"/>
    <m/>
    <n v="221456"/>
    <n v="3542"/>
    <n v="21526"/>
    <n v="246524"/>
    <x v="1"/>
    <s v="10 months’ salary."/>
    <x v="3"/>
  </r>
  <r>
    <s v="Family Research Council"/>
    <s v="Tony Perkins"/>
    <x v="0"/>
    <d v="2003-09-01T00:00:00"/>
    <n v="20001"/>
    <x v="4"/>
    <x v="14"/>
    <x v="17"/>
    <x v="0"/>
    <x v="0"/>
    <n v="-4.3338285024766908E-2"/>
    <n v="-4.3338285024766908E-2"/>
    <n v="2.9429087019821994E-2"/>
    <x v="0"/>
    <x v="6"/>
    <n v="14122495"/>
    <s v="Tony Perkins"/>
    <x v="0"/>
    <x v="0"/>
    <s v="President &amp; CEO"/>
    <n v="188691"/>
    <m/>
    <n v="188691"/>
    <n v="29794"/>
    <n v="218485"/>
    <n v="12410"/>
    <n v="0"/>
    <n v="230895"/>
    <x v="0"/>
    <m/>
    <x v="4"/>
  </r>
  <r>
    <s v="Council of State Governments"/>
    <s v="David Adkins"/>
    <x v="0"/>
    <d v="2008-11-03T00:00:00"/>
    <n v="40511"/>
    <x v="0"/>
    <x v="13"/>
    <x v="21"/>
    <x v="0"/>
    <x v="0"/>
    <n v="4.9659360616514041E-2"/>
    <n v="4.9659360616514041E-2"/>
    <n v="4.9659360616514041E-2"/>
    <x v="0"/>
    <x v="7"/>
    <n v="31063505"/>
    <s v="David Adkins"/>
    <x v="0"/>
    <x v="0"/>
    <s v="Executive Director"/>
    <n v="218474"/>
    <m/>
    <n v="218474"/>
    <m/>
    <n v="218474"/>
    <n v="62388"/>
    <n v="20565"/>
    <n v="301427"/>
    <x v="0"/>
    <m/>
    <x v="1"/>
  </r>
  <r>
    <s v="Air Force Association"/>
    <s v="Craig R. McKinley"/>
    <x v="0"/>
    <d v="2012-09-12T00:00:00"/>
    <n v="22209"/>
    <x v="1"/>
    <x v="13"/>
    <x v="21"/>
    <x v="0"/>
    <x v="0"/>
    <m/>
    <m/>
    <m/>
    <x v="2"/>
    <x v="1"/>
    <n v="11870964"/>
    <s v="Michael Dunn"/>
    <x v="0"/>
    <x v="1"/>
    <s v="CEO &amp; President"/>
    <n v="156895"/>
    <n v="33991"/>
    <n v="190886"/>
    <n v="27264"/>
    <n v="218150"/>
    <n v="300"/>
    <n v="1763"/>
    <n v="220213"/>
    <x v="1"/>
    <s v="Seven months’ salary"/>
    <x v="4"/>
  </r>
  <r>
    <s v="Pan American Development Foundation"/>
    <s v="John A. Sanbrailo"/>
    <x v="0"/>
    <d v="1999-01-01T00:00:00"/>
    <n v="20006"/>
    <x v="3"/>
    <x v="9"/>
    <x v="11"/>
    <x v="0"/>
    <x v="0"/>
    <n v="3.6635602377093464E-2"/>
    <n v="3.6635602377093464E-2"/>
    <n v="3.6635602377093464E-2"/>
    <x v="0"/>
    <x v="6"/>
    <n v="53886970"/>
    <s v="John Sanbrailo"/>
    <x v="0"/>
    <x v="0"/>
    <s v="Executive Director"/>
    <n v="214907"/>
    <m/>
    <n v="214907"/>
    <m/>
    <n v="214907"/>
    <n v="21600"/>
    <n v="6066"/>
    <n v="242573"/>
    <x v="0"/>
    <m/>
    <x v="2"/>
  </r>
  <r>
    <s v="National Center for State Courts"/>
    <s v="Mary C. McQueen"/>
    <x v="1"/>
    <d v="2004-08-09T00:00:00"/>
    <n v="23185"/>
    <x v="3"/>
    <x v="9"/>
    <x v="11"/>
    <x v="0"/>
    <x v="0"/>
    <n v="4.5814158975642394E-2"/>
    <n v="4.5814158975642394E-2"/>
    <n v="4.200074879779056E-2"/>
    <x v="0"/>
    <x v="1"/>
    <n v="31315784"/>
    <s v="Mary C. McQueen"/>
    <x v="1"/>
    <x v="0"/>
    <s v="Presdient &amp; CEO"/>
    <n v="204761"/>
    <m/>
    <n v="204761"/>
    <n v="9540"/>
    <n v="214301"/>
    <n v="18466"/>
    <n v="9647"/>
    <n v="242414"/>
    <x v="0"/>
    <m/>
    <x v="1"/>
  </r>
  <r>
    <s v="American Motorcyclist Association"/>
    <s v="Rob Dingman"/>
    <x v="0"/>
    <d v="2006-11-27T00:00:00"/>
    <n v="43147"/>
    <x v="0"/>
    <x v="6"/>
    <x v="6"/>
    <x v="0"/>
    <x v="0"/>
    <n v="2.430832970534343E-2"/>
    <n v="2.430832970534343E-2"/>
    <n v="2.430832970534343E-2"/>
    <x v="0"/>
    <x v="6"/>
    <n v="12394851"/>
    <s v="Rob Dingman"/>
    <x v="0"/>
    <x v="0"/>
    <s v="President &amp; Chief Executive Officer"/>
    <n v="214104"/>
    <m/>
    <n v="214104"/>
    <m/>
    <n v="214104"/>
    <m/>
    <n v="22021"/>
    <n v="236125"/>
    <x v="0"/>
    <m/>
    <x v="4"/>
  </r>
  <r>
    <s v="Epilepsy Foundation of America"/>
    <s v="Philip M. Gattone"/>
    <x v="0"/>
    <d v="2012-07-09T00:00:00"/>
    <n v="20785"/>
    <x v="3"/>
    <x v="9"/>
    <x v="11"/>
    <x v="0"/>
    <x v="0"/>
    <m/>
    <m/>
    <m/>
    <x v="0"/>
    <x v="7"/>
    <n v="10053381"/>
    <s v="Richard Denness"/>
    <x v="0"/>
    <x v="1"/>
    <s v="CEO"/>
    <n v="210376"/>
    <m/>
    <n v="210376"/>
    <m/>
    <n v="210376"/>
    <m/>
    <n v="3487"/>
    <n v="213863"/>
    <x v="0"/>
    <m/>
    <x v="4"/>
  </r>
  <r>
    <s v="Africare"/>
    <s v="Darius Mans "/>
    <x v="0"/>
    <d v="2010-01-04T00:00:00"/>
    <n v="20001"/>
    <x v="3"/>
    <x v="9"/>
    <x v="11"/>
    <x v="0"/>
    <x v="0"/>
    <n v="3.1844310138459946E-2"/>
    <n v="3.1844310138459946E-2"/>
    <n v="3.1844310138459946E-2"/>
    <x v="0"/>
    <x v="7"/>
    <n v="67907911"/>
    <s v="Darius Mans"/>
    <x v="0"/>
    <x v="0"/>
    <s v="President"/>
    <n v="209484"/>
    <m/>
    <n v="209484"/>
    <m/>
    <n v="209484"/>
    <n v="8124"/>
    <n v="5172"/>
    <n v="222780"/>
    <x v="0"/>
    <m/>
    <x v="2"/>
  </r>
  <r>
    <s v="National Association of Secondary School Principals"/>
    <s v="JoAnn Bartoletti"/>
    <x v="2"/>
    <d v="2011-08-01T00:00:00"/>
    <n v="20191"/>
    <x v="1"/>
    <x v="13"/>
    <x v="16"/>
    <x v="0"/>
    <x v="0"/>
    <m/>
    <m/>
    <m/>
    <x v="1"/>
    <x v="7"/>
    <n v="19987988"/>
    <s v="JoAnn Bartoletti"/>
    <x v="1"/>
    <x v="0"/>
    <m/>
    <n v="129248"/>
    <n v="80000"/>
    <n v="209248"/>
    <m/>
    <n v="209248"/>
    <n v="35596"/>
    <n v="2796"/>
    <n v="247640"/>
    <x v="1"/>
    <s v="Five months’ salary "/>
    <x v="4"/>
  </r>
  <r>
    <s v="National Association of State Mental Health Program Directors"/>
    <s v="Robert W. Glover "/>
    <x v="0"/>
    <d v="1993-09-01T00:00:00"/>
    <n v="22314"/>
    <x v="1"/>
    <x v="2"/>
    <x v="2"/>
    <x v="0"/>
    <x v="0"/>
    <n v="3.0317555422408628E-2"/>
    <n v="3.0317555422408628E-2"/>
    <n v="2.5124131082423038E-2"/>
    <x v="0"/>
    <x v="6"/>
    <n v="12420313"/>
    <s v="Robert W. Glover "/>
    <x v="0"/>
    <x v="0"/>
    <s v="Executive Director"/>
    <n v="171960"/>
    <m/>
    <n v="171960"/>
    <n v="34500"/>
    <n v="206460"/>
    <n v="22589"/>
    <n v="7868"/>
    <n v="236917"/>
    <x v="0"/>
    <m/>
    <x v="4"/>
  </r>
  <r>
    <s v="Center on Budget and Policy Priorities"/>
    <s v="Robert Greenstein"/>
    <x v="0"/>
    <m/>
    <n v="20002"/>
    <x v="3"/>
    <x v="9"/>
    <x v="11"/>
    <x v="0"/>
    <x v="0"/>
    <n v="1.2689250665810009E-2"/>
    <n v="3.7621592137294317E-2"/>
    <n v="3.7621592137294317E-2"/>
    <x v="0"/>
    <x v="1"/>
    <n v="22247145"/>
    <s v="Robert Greenstein"/>
    <x v="0"/>
    <x v="0"/>
    <s v="Founder and Executive Director"/>
    <n v="195447"/>
    <n v="10000"/>
    <n v="205447"/>
    <m/>
    <n v="205447"/>
    <n v="13904"/>
    <n v="5453"/>
    <n v="224804"/>
    <x v="0"/>
    <m/>
    <x v="3"/>
  </r>
  <r>
    <s v="Center for the Study of Social Policy"/>
    <s v="Frank Farrow"/>
    <x v="0"/>
    <d v="2001-01-01T00:00:00"/>
    <n v="20005"/>
    <x v="4"/>
    <x v="14"/>
    <x v="17"/>
    <x v="0"/>
    <x v="0"/>
    <n v="2.5739935094838469E-2"/>
    <n v="2.4146904256076115E-2"/>
    <n v="2.9549059825605479E-2"/>
    <x v="0"/>
    <x v="1"/>
    <n v="12594775"/>
    <s v="Frank Farrow"/>
    <x v="0"/>
    <x v="0"/>
    <s v="President &amp; Director"/>
    <n v="189328"/>
    <n v="12177"/>
    <n v="201505"/>
    <n v="2286"/>
    <n v="203791"/>
    <n v="22279"/>
    <n v="26238"/>
    <n v="252308"/>
    <x v="0"/>
    <m/>
    <x v="4"/>
  </r>
  <r>
    <s v="International Republican Institute"/>
    <s v="Mark Green"/>
    <x v="0"/>
    <d v="2014-01-01T00:00:00"/>
    <n v="20005"/>
    <x v="3"/>
    <x v="9"/>
    <x v="11"/>
    <x v="0"/>
    <x v="0"/>
    <n v="-1.5223024701697687E-3"/>
    <n v="-1.5223024701697687E-3"/>
    <n v="-5.6571484451398398E-3"/>
    <x v="0"/>
    <x v="6"/>
    <n v="66125157"/>
    <s v="Lorne W. Craner"/>
    <x v="0"/>
    <x v="1"/>
    <s v="President"/>
    <n v="202673"/>
    <m/>
    <n v="202673"/>
    <n v="690"/>
    <n v="203363"/>
    <n v="37500"/>
    <n v="20366"/>
    <n v="261229"/>
    <x v="0"/>
    <m/>
    <x v="2"/>
  </r>
  <r>
    <s v="Communications Workers of America"/>
    <s v="Lawrence Cohen"/>
    <x v="0"/>
    <d v="2005-08-29T00:00:00"/>
    <n v="20001"/>
    <x v="2"/>
    <x v="8"/>
    <x v="10"/>
    <x v="0"/>
    <x v="0"/>
    <m/>
    <m/>
    <m/>
    <x v="0"/>
    <x v="10"/>
    <n v="70735921"/>
    <s v="Lawrence Cohen"/>
    <x v="0"/>
    <x v="0"/>
    <s v="President"/>
    <n v="202872"/>
    <m/>
    <n v="202872"/>
    <m/>
    <n v="202872"/>
    <n v="3600"/>
    <n v="16343"/>
    <n v="222815"/>
    <x v="0"/>
    <m/>
    <x v="2"/>
  </r>
  <r>
    <s v="National Alliance on Mental Illness"/>
    <s v="Michael J. Fitzpatrick"/>
    <x v="0"/>
    <d v="2004-08-05T00:00:00"/>
    <n v="22201"/>
    <x v="3"/>
    <x v="9"/>
    <x v="11"/>
    <x v="0"/>
    <x v="0"/>
    <n v="-2.7853850456114635E-2"/>
    <n v="-5.1929976348444311E-2"/>
    <n v="-5.1929976348444311E-2"/>
    <x v="0"/>
    <x v="1"/>
    <n v="10406343"/>
    <s v="Michael Fitzpatrick"/>
    <x v="0"/>
    <x v="0"/>
    <s v="Executive Director"/>
    <n v="201627"/>
    <m/>
    <n v="201627"/>
    <m/>
    <n v="201627"/>
    <n v="9481"/>
    <n v="13440"/>
    <n v="224548"/>
    <x v="0"/>
    <m/>
    <x v="4"/>
  </r>
  <r>
    <s v="National Association of Letter Carriers"/>
    <s v="Fredric V. Rolando"/>
    <x v="0"/>
    <m/>
    <n v="20001"/>
    <x v="2"/>
    <x v="8"/>
    <x v="10"/>
    <x v="0"/>
    <x v="0"/>
    <m/>
    <m/>
    <m/>
    <x v="3"/>
    <x v="15"/>
    <n v="145622881"/>
    <s v="Fredric V. Rolando"/>
    <x v="0"/>
    <x v="0"/>
    <s v="CEO"/>
    <m/>
    <m/>
    <m/>
    <m/>
    <n v="215768"/>
    <n v="129063"/>
    <n v="11952"/>
    <n v="356783"/>
    <x v="0"/>
    <s v="Revenue figure is adjusted to exclude pass through monies received by NALC for its affiliated branches and state associations."/>
    <x v="0"/>
  </r>
  <r>
    <s v="School Nutrition Association"/>
    <s v="Patricia Montague, CAE"/>
    <x v="2"/>
    <d v="2013-04-17T00:00:00"/>
    <n v="22314"/>
    <x v="0"/>
    <x v="12"/>
    <x v="15"/>
    <x v="0"/>
    <x v="0"/>
    <m/>
    <m/>
    <m/>
    <x v="1"/>
    <x v="8"/>
    <n v="10535209"/>
    <s v="Barbara Belmont"/>
    <x v="1"/>
    <x v="1"/>
    <m/>
    <n v="147162"/>
    <n v="15000"/>
    <n v="162162"/>
    <n v="36829"/>
    <n v="198991"/>
    <n v="59580"/>
    <m/>
    <n v="258571"/>
    <x v="1"/>
    <s v="Seven months’ salary"/>
    <x v="4"/>
  </r>
  <r>
    <s v="Computing Research Association"/>
    <s v="Andrew Bernat"/>
    <x v="0"/>
    <d v="2002-08-01T00:00:00"/>
    <n v="20036"/>
    <x v="0"/>
    <x v="13"/>
    <x v="8"/>
    <x v="0"/>
    <x v="0"/>
    <n v="1.5003628261602772E-2"/>
    <n v="1.5003628261602772E-2"/>
    <n v="1.5003628261602772E-2"/>
    <x v="0"/>
    <x v="7"/>
    <n v="13009339"/>
    <s v="Andrew C. Bernat"/>
    <x v="0"/>
    <x v="0"/>
    <s v="Executive Director"/>
    <n v="198622"/>
    <m/>
    <n v="198622"/>
    <m/>
    <n v="198622"/>
    <m/>
    <n v="17714"/>
    <n v="216336"/>
    <x v="0"/>
    <m/>
    <x v="4"/>
  </r>
  <r>
    <s v="American Near East Refugee AID (ANERA)"/>
    <s v="William D. Corcoran"/>
    <x v="0"/>
    <d v="2007-01-08T00:00:00"/>
    <n v="20005"/>
    <x v="3"/>
    <x v="9"/>
    <x v="11"/>
    <x v="0"/>
    <x v="0"/>
    <n v="2.9855636219915545E-2"/>
    <n v="2.9855636219915545E-2"/>
    <n v="2.9855636219915545E-2"/>
    <x v="0"/>
    <x v="10"/>
    <n v="39349807"/>
    <s v="William D. Corcoran"/>
    <x v="0"/>
    <x v="0"/>
    <s v="President &amp; CEO"/>
    <n v="198033"/>
    <m/>
    <n v="198033"/>
    <m/>
    <n v="198033"/>
    <n v="27057"/>
    <n v="22311"/>
    <n v="247401"/>
    <x v="0"/>
    <m/>
    <x v="1"/>
  </r>
  <r>
    <s v="Endowment of the U.S. Institute of Peace"/>
    <s v="Kristin Lord"/>
    <x v="1"/>
    <d v="2014-01-11T00:00:00"/>
    <n v="20037"/>
    <x v="3"/>
    <x v="9"/>
    <x v="11"/>
    <x v="0"/>
    <x v="1"/>
    <n v="-7.5258962645460864E-2"/>
    <n v="-7.5258962645460864E-2"/>
    <n v="-7.5258962645460864E-2"/>
    <x v="0"/>
    <x v="6"/>
    <n v="17839447"/>
    <s v="Richard H. Solomon"/>
    <x v="0"/>
    <x v="1"/>
    <s v="President"/>
    <n v="196759"/>
    <m/>
    <n v="196759"/>
    <m/>
    <n v="196759"/>
    <m/>
    <m/>
    <n v="196759"/>
    <x v="0"/>
    <m/>
    <x v="4"/>
  </r>
  <r>
    <s v="Sierra Club"/>
    <s v="Michael Brune"/>
    <x v="0"/>
    <d v="2010-03-01T00:00:00"/>
    <n v="94115"/>
    <x v="3"/>
    <x v="9"/>
    <x v="11"/>
    <x v="0"/>
    <x v="0"/>
    <n v="4.640858705133933E-2"/>
    <n v="4.640858705133933E-2"/>
    <n v="4.640858705133933E-2"/>
    <x v="0"/>
    <x v="1"/>
    <n v="104015974"/>
    <s v="Michael Brune"/>
    <x v="0"/>
    <x v="0"/>
    <s v="Executive Director"/>
    <n v="196729"/>
    <m/>
    <n v="196729"/>
    <m/>
    <n v="196729"/>
    <n v="2869"/>
    <n v="29802"/>
    <n v="229400"/>
    <x v="0"/>
    <m/>
    <x v="0"/>
  </r>
  <r>
    <s v="Cotton Council International"/>
    <s v="Kevin Latner"/>
    <x v="0"/>
    <d v="2011-12-01T00:00:00"/>
    <n v="20036"/>
    <x v="0"/>
    <x v="12"/>
    <x v="20"/>
    <x v="0"/>
    <x v="1"/>
    <m/>
    <m/>
    <m/>
    <x v="0"/>
    <x v="1"/>
    <n v="30160673"/>
    <s v="Kevin Latner"/>
    <x v="0"/>
    <x v="0"/>
    <s v="Executive Director"/>
    <n v="195803"/>
    <m/>
    <n v="195803"/>
    <m/>
    <n v="195803"/>
    <n v="18466"/>
    <n v="12885"/>
    <n v="227154"/>
    <x v="0"/>
    <m/>
    <x v="1"/>
  </r>
  <r>
    <s v="Urban Institute"/>
    <s v="Sarah Rosen Wartell"/>
    <x v="2"/>
    <d v="2012-02-28T00:00:00"/>
    <n v="20007"/>
    <x v="3"/>
    <x v="9"/>
    <x v="17"/>
    <x v="0"/>
    <x v="0"/>
    <m/>
    <m/>
    <m/>
    <x v="1"/>
    <x v="1"/>
    <n v="85862039"/>
    <s v="Robert D. Reischauer"/>
    <x v="0"/>
    <x v="1"/>
    <m/>
    <n v="194253"/>
    <m/>
    <n v="194253"/>
    <m/>
    <n v="194253"/>
    <n v="17212"/>
    <n v="9571"/>
    <n v="221036"/>
    <x v="1"/>
    <s v="Two months’ salary"/>
    <x v="2"/>
  </r>
  <r>
    <s v="American Nuclear Society"/>
    <s v="Robert C. Fine"/>
    <x v="0"/>
    <d v="2012-02-06T00:00:00"/>
    <n v="60526"/>
    <x v="1"/>
    <x v="13"/>
    <x v="16"/>
    <x v="0"/>
    <x v="0"/>
    <m/>
    <m/>
    <m/>
    <x v="0"/>
    <x v="1"/>
    <n v="12189315"/>
    <s v="Robert C. Fine"/>
    <x v="0"/>
    <x v="0"/>
    <s v="Executive Director"/>
    <n v="193428"/>
    <m/>
    <n v="193428"/>
    <n v="581"/>
    <n v="194009"/>
    <n v="3000"/>
    <n v="10670"/>
    <n v="207679"/>
    <x v="1"/>
    <s v="11 months’ salary"/>
    <x v="4"/>
  </r>
  <r>
    <s v="Council on Foundations"/>
    <s v="Vikki N. Spruill"/>
    <x v="2"/>
    <d v="2012-07-01T00:00:00"/>
    <n v="22202"/>
    <x v="0"/>
    <x v="1"/>
    <x v="1"/>
    <x v="0"/>
    <x v="0"/>
    <m/>
    <m/>
    <m/>
    <x v="1"/>
    <x v="1"/>
    <n v="17316798"/>
    <s v="Vikki Spruill"/>
    <x v="1"/>
    <x v="0"/>
    <m/>
    <n v="191236"/>
    <m/>
    <n v="191236"/>
    <n v="1806"/>
    <n v="193042"/>
    <m/>
    <n v="10200"/>
    <n v="203242"/>
    <x v="1"/>
    <s v="Six months’ salary"/>
    <x v="4"/>
  </r>
  <r>
    <s v="Equal Justice Works"/>
    <s v="David Stern"/>
    <x v="0"/>
    <d v="1995-06-01T00:00:00"/>
    <n v="20037"/>
    <x v="3"/>
    <x v="9"/>
    <x v="11"/>
    <x v="0"/>
    <x v="0"/>
    <n v="6.1820167617689013E-2"/>
    <n v="5.3018413315944209E-2"/>
    <n v="1.5595019826887819E-2"/>
    <x v="0"/>
    <x v="7"/>
    <n v="10558458"/>
    <s v="David Stern"/>
    <x v="0"/>
    <x v="0"/>
    <s v="Executive Director"/>
    <n v="190550"/>
    <m/>
    <n v="190550"/>
    <m/>
    <n v="190550"/>
    <n v="12000"/>
    <n v="15998"/>
    <n v="218548"/>
    <x v="0"/>
    <m/>
    <x v="4"/>
  </r>
  <r>
    <s v="Good360"/>
    <s v="Cindy Hallberlin"/>
    <x v="1"/>
    <d v="2009-06-01T00:00:00"/>
    <n v="22314"/>
    <x v="3"/>
    <x v="9"/>
    <x v="11"/>
    <x v="0"/>
    <x v="0"/>
    <n v="-1.1679014791680788E-2"/>
    <n v="-1.1679014791680788E-2"/>
    <n v="-1.1679014791680788E-2"/>
    <x v="0"/>
    <x v="1"/>
    <n v="298677645"/>
    <s v="Cindy Hallberlin"/>
    <x v="1"/>
    <x v="0"/>
    <s v="President &amp; CEO"/>
    <n v="189557"/>
    <m/>
    <n v="189557"/>
    <m/>
    <n v="189557"/>
    <m/>
    <n v="11319"/>
    <n v="200876"/>
    <x v="0"/>
    <m/>
    <x v="0"/>
  </r>
  <r>
    <s v="UAW-International Union"/>
    <s v="Bob King"/>
    <x v="0"/>
    <d v="2010-06-16T00:00:00"/>
    <n v="48214"/>
    <x v="2"/>
    <x v="8"/>
    <x v="10"/>
    <x v="0"/>
    <x v="0"/>
    <n v="9.4298334247524471E-2"/>
    <n v="9.4298334247524471E-2"/>
    <n v="9.4298334247524471E-2"/>
    <x v="0"/>
    <x v="1"/>
    <n v="178523909"/>
    <s v="Bob King"/>
    <x v="0"/>
    <x v="0"/>
    <s v="President"/>
    <n v="189527"/>
    <m/>
    <n v="189527"/>
    <m/>
    <n v="189527"/>
    <n v="30354"/>
    <n v="1706"/>
    <n v="221587"/>
    <x v="0"/>
    <m/>
    <x v="0"/>
  </r>
  <r>
    <s v="NeighborhoodWorks (Neighborhood Reinvestment Corporation)"/>
    <s v="Eileen M. Fitzgerald"/>
    <x v="1"/>
    <d v="2011-06-01T00:00:00"/>
    <n v="20005"/>
    <x v="3"/>
    <x v="9"/>
    <x v="11"/>
    <x v="0"/>
    <x v="0"/>
    <m/>
    <m/>
    <m/>
    <x v="0"/>
    <x v="6"/>
    <n v="244359925"/>
    <s v="Eileen M. Fitzgerald"/>
    <x v="1"/>
    <x v="0"/>
    <s v="Chief Executive Officer"/>
    <n v="165358"/>
    <n v="23000"/>
    <n v="188358"/>
    <n v="1005"/>
    <n v="189363"/>
    <n v="26633"/>
    <n v="41983"/>
    <n v="257979"/>
    <x v="1"/>
    <s v="Seven months’ salary as CEO and five months’ salary as staff"/>
    <x v="0"/>
  </r>
  <r>
    <s v="National Alliance of State and Territorial AIDS Directors"/>
    <s v="Julie Scofield"/>
    <x v="1"/>
    <d v="1993-01-01T00:00:00"/>
    <n v="20001"/>
    <x v="1"/>
    <x v="2"/>
    <x v="2"/>
    <x v="0"/>
    <x v="0"/>
    <n v="-4.1506840203099707E-2"/>
    <n v="-4.1506840203099707E-2"/>
    <n v="3.5992217898832682E-2"/>
    <x v="0"/>
    <x v="6"/>
    <n v="11948907"/>
    <s v="Julie Scofield"/>
    <x v="1"/>
    <x v="0"/>
    <s v="Executive Director"/>
    <n v="172916"/>
    <m/>
    <n v="172916"/>
    <n v="14524"/>
    <n v="187440"/>
    <n v="26660"/>
    <n v="15354"/>
    <n v="229454"/>
    <x v="0"/>
    <m/>
    <x v="4"/>
  </r>
  <r>
    <s v="American Federation of Government Employees"/>
    <s v="J. David Cox"/>
    <x v="2"/>
    <d v="2012-08-15T00:00:00"/>
    <n v="20001"/>
    <x v="2"/>
    <x v="8"/>
    <x v="10"/>
    <x v="0"/>
    <x v="0"/>
    <m/>
    <m/>
    <m/>
    <x v="1"/>
    <x v="1"/>
    <n v="70721340"/>
    <s v="John Gage"/>
    <x v="0"/>
    <x v="1"/>
    <m/>
    <n v="125274"/>
    <n v="1438"/>
    <n v="126712"/>
    <n v="55154"/>
    <n v="181866"/>
    <n v="50685"/>
    <n v="17039"/>
    <n v="249590"/>
    <x v="1"/>
    <s v="7.5 months’ salary"/>
    <x v="2"/>
  </r>
  <r>
    <s v="National Association of State Departments of Agriculture"/>
    <s v="Stephen Haterius"/>
    <x v="0"/>
    <d v="2008-09-10T00:00:00"/>
    <n v="20005"/>
    <x v="0"/>
    <x v="13"/>
    <x v="21"/>
    <x v="0"/>
    <x v="0"/>
    <n v="8.8798363340752695E-2"/>
    <n v="8.8798363340752695E-2"/>
    <n v="8.8798363340752695E-2"/>
    <x v="0"/>
    <x v="7"/>
    <n v="36732457"/>
    <s v="Stephen B. Haterius"/>
    <x v="0"/>
    <x v="0"/>
    <s v="Chief Executive Officer"/>
    <n v="181482"/>
    <m/>
    <n v="181482"/>
    <m/>
    <n v="181482"/>
    <n v="7270"/>
    <n v="4833"/>
    <n v="193585"/>
    <x v="0"/>
    <m/>
    <x v="1"/>
  </r>
  <r>
    <s v="United Steelworkers"/>
    <s v="Leo W. Gerard"/>
    <x v="0"/>
    <m/>
    <n v="15222"/>
    <x v="2"/>
    <x v="8"/>
    <x v="10"/>
    <x v="0"/>
    <x v="0"/>
    <n v="0.01"/>
    <n v="0.01"/>
    <n v="1.6573893840567337E-2"/>
    <x v="0"/>
    <x v="1"/>
    <n v="495692578"/>
    <s v="Leo W. Gerard"/>
    <x v="0"/>
    <x v="0"/>
    <s v="President"/>
    <n v="168569"/>
    <m/>
    <n v="168569"/>
    <n v="10041"/>
    <n v="178610"/>
    <n v="35956"/>
    <n v="24550"/>
    <n v="239116"/>
    <x v="0"/>
    <m/>
    <x v="0"/>
  </r>
  <r>
    <s v="United Mine Workers of America"/>
    <s v="Cecil E. Roberts"/>
    <x v="0"/>
    <d v="1995-10-22T00:00:00"/>
    <n v="22031"/>
    <x v="2"/>
    <x v="8"/>
    <x v="10"/>
    <x v="0"/>
    <x v="0"/>
    <n v="8.4022566686750289E-2"/>
    <n v="8.4022566686750289E-2"/>
    <n v="5.8210205500204969E-2"/>
    <x v="0"/>
    <x v="1"/>
    <n v="31928933"/>
    <s v="Cecil E. Roberts"/>
    <x v="0"/>
    <x v="0"/>
    <s v="President"/>
    <n v="178119"/>
    <m/>
    <n v="178119"/>
    <m/>
    <n v="178119"/>
    <n v="23527"/>
    <n v="18030"/>
    <n v="219676"/>
    <x v="0"/>
    <m/>
    <x v="1"/>
  </r>
  <r>
    <s v="Freedom House"/>
    <s v="David Kramer"/>
    <x v="0"/>
    <d v="2010-10-01T00:00:00"/>
    <n v="20036"/>
    <x v="4"/>
    <x v="14"/>
    <x v="17"/>
    <x v="0"/>
    <x v="1"/>
    <m/>
    <m/>
    <m/>
    <x v="0"/>
    <x v="7"/>
    <n v="45249648"/>
    <s v="David J. Kramer"/>
    <x v="0"/>
    <x v="0"/>
    <s v="President"/>
    <n v="175000"/>
    <m/>
    <n v="175000"/>
    <n v="90"/>
    <n v="175090"/>
    <m/>
    <n v="5614"/>
    <n v="180704"/>
    <x v="0"/>
    <m/>
    <x v="1"/>
  </r>
  <r>
    <s v="Paralyzed Veterans of America"/>
    <s v="Homer Townsend"/>
    <x v="0"/>
    <d v="2008-04-02T00:00:00"/>
    <n v="20006"/>
    <x v="3"/>
    <x v="9"/>
    <x v="11"/>
    <x v="0"/>
    <x v="1"/>
    <n v="-7.7310924369747902E-2"/>
    <n v="-9.5403822490269491E-2"/>
    <n v="-8.559713237500198E-2"/>
    <x v="0"/>
    <x v="6"/>
    <n v="103577105"/>
    <s v="Homer Townsend"/>
    <x v="0"/>
    <x v="0"/>
    <s v="Executive Director"/>
    <n v="171288"/>
    <m/>
    <n v="171288"/>
    <n v="2433"/>
    <n v="173721"/>
    <n v="10423"/>
    <n v="8345"/>
    <n v="192489"/>
    <x v="0"/>
    <m/>
    <x v="0"/>
  </r>
  <r>
    <s v="Center for Community Change"/>
    <s v="Deepak Bhargava"/>
    <x v="0"/>
    <d v="2002-10-31T00:00:00"/>
    <n v="20009"/>
    <x v="3"/>
    <x v="9"/>
    <x v="11"/>
    <x v="0"/>
    <x v="0"/>
    <n v="-2.1205700420354738E-2"/>
    <n v="-2.1205700420354738E-2"/>
    <n v="-2.1205700420354738E-2"/>
    <x v="0"/>
    <x v="6"/>
    <n v="17536805"/>
    <s v="Deepak Bhargava"/>
    <x v="0"/>
    <x v="0"/>
    <s v="Executive Director"/>
    <n v="171843"/>
    <m/>
    <n v="171843"/>
    <m/>
    <n v="171843"/>
    <n v="8959"/>
    <n v="12638"/>
    <n v="193440"/>
    <x v="0"/>
    <m/>
    <x v="4"/>
  </r>
  <r>
    <s v="Pharmacy Technician Certification Board"/>
    <s v="Everett McAllister"/>
    <x v="1"/>
    <d v="2012-03-05T00:00:00"/>
    <n v="20037"/>
    <x v="1"/>
    <x v="2"/>
    <x v="2"/>
    <x v="0"/>
    <x v="0"/>
    <m/>
    <m/>
    <m/>
    <x v="0"/>
    <x v="1"/>
    <n v="12632325"/>
    <s v="Everett McAllister"/>
    <x v="1"/>
    <x v="0"/>
    <s v="Executive Director"/>
    <n v="169912"/>
    <m/>
    <n v="169912"/>
    <n v="372"/>
    <n v="170284"/>
    <n v="5803"/>
    <n v="3917"/>
    <n v="180004"/>
    <x v="1"/>
    <s v="10 months’ salary"/>
    <x v="4"/>
  </r>
  <r>
    <s v="Association of Corporate Counsel"/>
    <s v="Veta Richardson"/>
    <x v="1"/>
    <d v="2011-07-01T00:00:00"/>
    <n v="20036"/>
    <x v="1"/>
    <x v="5"/>
    <x v="18"/>
    <x v="0"/>
    <x v="0"/>
    <m/>
    <m/>
    <m/>
    <x v="0"/>
    <x v="6"/>
    <n v="18228818"/>
    <s v="Veta Richardson"/>
    <x v="1"/>
    <x v="0"/>
    <s v="President"/>
    <n v="163120"/>
    <n v="6000"/>
    <n v="169120"/>
    <n v="225"/>
    <n v="169345"/>
    <m/>
    <n v="5044"/>
    <n v="174389"/>
    <x v="1"/>
    <s v="Six months’ salary"/>
    <x v="4"/>
  </r>
  <r>
    <s v="Council of Better Business Bureaus"/>
    <s v="Mary E. Power"/>
    <x v="2"/>
    <d v="2013-12-31T00:00:00"/>
    <n v="22203"/>
    <x v="0"/>
    <x v="1"/>
    <x v="1"/>
    <x v="0"/>
    <x v="0"/>
    <m/>
    <m/>
    <m/>
    <x v="1"/>
    <x v="1"/>
    <n v="17830268"/>
    <s v="Stephen Cox"/>
    <x v="0"/>
    <x v="1"/>
    <m/>
    <n v="169034"/>
    <m/>
    <n v="169034"/>
    <m/>
    <n v="169034"/>
    <m/>
    <m/>
    <n v="169034"/>
    <x v="1"/>
    <s v="Salary 19 days; severance $150,000."/>
    <x v="4"/>
  </r>
  <r>
    <s v="United Planning Organization"/>
    <s v="Dana M. Jones"/>
    <x v="0"/>
    <d v="2005-01-01T00:00:00"/>
    <n v="20001"/>
    <x v="3"/>
    <x v="9"/>
    <x v="11"/>
    <x v="0"/>
    <x v="1"/>
    <n v="0"/>
    <n v="0"/>
    <n v="0"/>
    <x v="0"/>
    <x v="6"/>
    <n v="36890955"/>
    <s v="Dana M. Jones"/>
    <x v="0"/>
    <x v="0"/>
    <s v="President &amp; CEO"/>
    <n v="138237"/>
    <m/>
    <n v="138237"/>
    <n v="30000"/>
    <n v="168237"/>
    <n v="9253"/>
    <m/>
    <n v="177490"/>
    <x v="0"/>
    <m/>
    <x v="1"/>
  </r>
  <r>
    <s v="Grameen Foundation USA"/>
    <s v="Alex Counts"/>
    <x v="0"/>
    <d v="1997-01-01T00:00:00"/>
    <n v="20001"/>
    <x v="3"/>
    <x v="9"/>
    <x v="11"/>
    <x v="0"/>
    <x v="0"/>
    <n v="3.0282192020604892E-2"/>
    <n v="3.0282192020604892E-2"/>
    <n v="3.0282192020604892E-2"/>
    <x v="0"/>
    <x v="0"/>
    <n v="18688200"/>
    <s v="Alex Counts"/>
    <x v="0"/>
    <x v="0"/>
    <s v="President &amp; CEO"/>
    <n v="164806"/>
    <m/>
    <n v="164806"/>
    <m/>
    <n v="164806"/>
    <n v="4799"/>
    <n v="5863"/>
    <n v="175468"/>
    <x v="0"/>
    <m/>
    <x v="4"/>
  </r>
  <r>
    <s v="American Society for Engineering Education"/>
    <s v="Norman Fortenberry"/>
    <x v="0"/>
    <d v="2011-05-01T00:00:00"/>
    <n v="20036"/>
    <x v="1"/>
    <x v="13"/>
    <x v="16"/>
    <x v="0"/>
    <x v="0"/>
    <m/>
    <m/>
    <m/>
    <x v="0"/>
    <x v="6"/>
    <n v="87989622"/>
    <s v="Norman Fortenberry"/>
    <x v="0"/>
    <x v="0"/>
    <s v="Executive Director"/>
    <n v="163707"/>
    <n v="200"/>
    <n v="163907"/>
    <n v="276"/>
    <n v="164183"/>
    <n v="12279"/>
    <n v="7949"/>
    <n v="184411"/>
    <x v="1"/>
    <s v="Eight months’ salary"/>
    <x v="2"/>
  </r>
  <r>
    <s v="College Summit"/>
    <s v="J.B. Schramm"/>
    <x v="0"/>
    <d v="1993-01-01T00:00:00"/>
    <n v="20009"/>
    <x v="3"/>
    <x v="9"/>
    <x v="11"/>
    <x v="0"/>
    <x v="0"/>
    <n v="1.0405692634691804E-2"/>
    <n v="1.0405692634691804E-2"/>
    <n v="1.0405692634691804E-2"/>
    <x v="0"/>
    <x v="14"/>
    <n v="12696501"/>
    <s v="J.B. Schramm"/>
    <x v="0"/>
    <x v="0"/>
    <s v="CEO"/>
    <n v="164004"/>
    <m/>
    <n v="164004"/>
    <m/>
    <n v="164004"/>
    <n v="6609"/>
    <n v="6791"/>
    <n v="177404"/>
    <x v="0"/>
    <m/>
    <x v="4"/>
  </r>
  <r>
    <s v="American Council on the Teaching of Foreign Languages"/>
    <s v="Martha Abbott"/>
    <x v="1"/>
    <d v="2011-10-17T00:00:00"/>
    <n v="22314"/>
    <x v="1"/>
    <x v="13"/>
    <x v="16"/>
    <x v="0"/>
    <x v="0"/>
    <m/>
    <m/>
    <m/>
    <x v="2"/>
    <x v="7"/>
    <n v="12633674"/>
    <s v="Martha Abbott"/>
    <x v="1"/>
    <x v="0"/>
    <s v="Executive Director"/>
    <n v="160146"/>
    <n v="1015"/>
    <n v="161161"/>
    <m/>
    <n v="161161"/>
    <n v="6941"/>
    <n v="6907"/>
    <n v="175009"/>
    <x v="1"/>
    <s v="9.5 months as staff and 2.5 months as CEO"/>
    <x v="4"/>
  </r>
  <r>
    <s v="American Postal Workers Union"/>
    <s v="Mark Dimondstein"/>
    <x v="0"/>
    <d v="2010-11-12T00:00:00"/>
    <n v="20005"/>
    <x v="2"/>
    <x v="8"/>
    <x v="10"/>
    <x v="0"/>
    <x v="0"/>
    <n v="1.1527377521613833E-3"/>
    <n v="1.0835197282963395E-3"/>
    <n v="-1.2372409526755336E-2"/>
    <x v="0"/>
    <x v="1"/>
    <n v="55699237"/>
    <s v="Clifford Guffey"/>
    <x v="0"/>
    <x v="1"/>
    <s v="President"/>
    <n v="149382"/>
    <n v="8608"/>
    <n v="157990"/>
    <n v="1660"/>
    <n v="159650"/>
    <n v="40333"/>
    <m/>
    <n v="199983"/>
    <x v="0"/>
    <m/>
    <x v="2"/>
  </r>
  <r>
    <s v="National Council of Architectural Registration Boards"/>
    <s v="Michael Armstrong"/>
    <x v="0"/>
    <d v="2011-06-01T00:00:00"/>
    <n v="20006"/>
    <x v="1"/>
    <x v="11"/>
    <x v="9"/>
    <x v="0"/>
    <x v="0"/>
    <m/>
    <m/>
    <m/>
    <x v="2"/>
    <x v="7"/>
    <n v="22576883"/>
    <s v="Michael J. Armstrong"/>
    <x v="0"/>
    <x v="0"/>
    <s v="CEO"/>
    <n v="156629"/>
    <m/>
    <n v="156629"/>
    <m/>
    <n v="156629"/>
    <n v="4569"/>
    <n v="1909"/>
    <n v="163107"/>
    <x v="1"/>
    <s v="Seven months' salary"/>
    <x v="3"/>
  </r>
  <r>
    <s v="American Federation of Government Employees"/>
    <s v="J. David Cox"/>
    <x v="0"/>
    <d v="2012-08-15T00:00:00"/>
    <n v="20001"/>
    <x v="2"/>
    <x v="8"/>
    <x v="10"/>
    <x v="0"/>
    <x v="0"/>
    <m/>
    <m/>
    <m/>
    <x v="2"/>
    <x v="1"/>
    <n v="70721340"/>
    <s v="J. David Cox"/>
    <x v="0"/>
    <x v="0"/>
    <s v="National President"/>
    <n v="145359"/>
    <n v="2079"/>
    <n v="147438"/>
    <n v="7296"/>
    <n v="154734"/>
    <n v="43465"/>
    <n v="23522"/>
    <n v="221721"/>
    <x v="1"/>
    <s v="4.5 months’ salary as CEO and 7.5 months salary as staff"/>
    <x v="2"/>
  </r>
  <r>
    <s v="60-Plus Association"/>
    <s v="Amy Noone Frederick"/>
    <x v="1"/>
    <d v="2010-01-01T00:00:00"/>
    <n v="22209"/>
    <x v="3"/>
    <x v="9"/>
    <x v="11"/>
    <x v="0"/>
    <x v="1"/>
    <n v="-0.10285881135030393"/>
    <n v="0"/>
    <n v="0"/>
    <x v="0"/>
    <x v="7"/>
    <n v="11804973"/>
    <s v="Amy Noone Frederick"/>
    <x v="1"/>
    <x v="0"/>
    <s v="President"/>
    <n v="135192"/>
    <n v="15500"/>
    <n v="150692"/>
    <m/>
    <n v="150692"/>
    <m/>
    <m/>
    <n v="150692"/>
    <x v="0"/>
    <m/>
    <x v="4"/>
  </r>
  <r>
    <s v="Food and Water Watch "/>
    <s v="Wenonah Hauter"/>
    <x v="1"/>
    <m/>
    <n v="20036"/>
    <x v="3"/>
    <x v="9"/>
    <x v="11"/>
    <x v="0"/>
    <x v="0"/>
    <n v="6.4133958017806345E-2"/>
    <n v="6.4133958017806345E-2"/>
    <n v="6.4133958017806345E-2"/>
    <x v="0"/>
    <x v="1"/>
    <n v="11998609"/>
    <s v="Wenonah Hauter"/>
    <x v="1"/>
    <x v="0"/>
    <s v="Executive Director"/>
    <n v="150360"/>
    <m/>
    <n v="150360"/>
    <m/>
    <n v="150360"/>
    <n v="15877"/>
    <n v="11256"/>
    <n v="177493"/>
    <x v="0"/>
    <m/>
    <x v="4"/>
  </r>
  <r>
    <s v="Academy of General Dentistry"/>
    <s v="John A. Thorner"/>
    <x v="0"/>
    <d v="2013-02-13T00:00:00"/>
    <n v="60661"/>
    <x v="1"/>
    <x v="2"/>
    <x v="2"/>
    <x v="0"/>
    <x v="0"/>
    <m/>
    <m/>
    <m/>
    <x v="0"/>
    <x v="1"/>
    <n v="12929679"/>
    <s v="Charles J. Macfarlane"/>
    <x v="0"/>
    <x v="1"/>
    <s v="Executive Director"/>
    <n v="145138"/>
    <n v="5000"/>
    <n v="150138"/>
    <m/>
    <n v="150138"/>
    <m/>
    <n v="40357"/>
    <n v="190495"/>
    <x v="1"/>
    <s v="Eight months’ salary"/>
    <x v="4"/>
  </r>
  <r>
    <s v="School Nutrition Association"/>
    <s v="Patricia Montague, CAE"/>
    <x v="1"/>
    <d v="2013-04-17T00:00:00"/>
    <n v="22314"/>
    <x v="0"/>
    <x v="12"/>
    <x v="15"/>
    <x v="0"/>
    <x v="0"/>
    <m/>
    <m/>
    <m/>
    <x v="2"/>
    <x v="8"/>
    <n v="10535209"/>
    <s v="Frank DiPasquale"/>
    <x v="0"/>
    <x v="1"/>
    <s v="CEO (former)"/>
    <n v="149692"/>
    <m/>
    <n v="149692"/>
    <m/>
    <n v="149692"/>
    <n v="4550"/>
    <m/>
    <n v="154242"/>
    <x v="1"/>
    <s v="Five months’ salary"/>
    <x v="4"/>
  </r>
  <r>
    <s v="American Federation of Musicians of the U.S. and Canada"/>
    <s v="Ray Hair"/>
    <x v="0"/>
    <d v="2010-08-01T00:00:00"/>
    <n v="10036"/>
    <x v="0"/>
    <x v="7"/>
    <x v="7"/>
    <x v="0"/>
    <x v="0"/>
    <n v="6.1538688413384258E-2"/>
    <n v="6.1538688413384258E-2"/>
    <n v="6.1538688413384258E-2"/>
    <x v="0"/>
    <x v="1"/>
    <n v="11890790"/>
    <s v="Ray Hair"/>
    <x v="0"/>
    <x v="0"/>
    <s v="President"/>
    <n v="143968"/>
    <m/>
    <n v="143968"/>
    <m/>
    <n v="143968"/>
    <n v="17262"/>
    <m/>
    <n v="161230"/>
    <x v="0"/>
    <m/>
    <x v="4"/>
  </r>
  <r>
    <s v="Greenpeace"/>
    <s v="Phil Radford"/>
    <x v="0"/>
    <d v="2009-04-16T00:00:00"/>
    <n v="20001"/>
    <x v="3"/>
    <x v="9"/>
    <x v="11"/>
    <x v="0"/>
    <x v="1"/>
    <n v="-6.4692000444528705E-2"/>
    <n v="-6.4692000444528705E-2"/>
    <n v="-0.10516045506570183"/>
    <x v="0"/>
    <x v="1"/>
    <n v="32791149"/>
    <s v="Phil Radford"/>
    <x v="0"/>
    <x v="0"/>
    <s v="Executive Director"/>
    <n v="143075"/>
    <m/>
    <n v="143075"/>
    <m/>
    <n v="143075"/>
    <n v="8584"/>
    <n v="4647"/>
    <n v="156306"/>
    <x v="0"/>
    <m/>
    <x v="1"/>
  </r>
  <r>
    <s v="BioOne"/>
    <s v="Susan Skomal"/>
    <x v="1"/>
    <d v="2005-09-15T00:00:00"/>
    <n v="20036"/>
    <x v="0"/>
    <x v="2"/>
    <x v="2"/>
    <x v="0"/>
    <x v="0"/>
    <n v="6.6616766467065866E-2"/>
    <n v="6.6616766467065866E-2"/>
    <n v="6.6616766467065866E-2"/>
    <x v="0"/>
    <x v="1"/>
    <n v="10580826"/>
    <s v="Susan B. Skomal"/>
    <x v="1"/>
    <x v="0"/>
    <s v="President &amp; CEO"/>
    <n v="142500"/>
    <m/>
    <n v="142500"/>
    <m/>
    <n v="142500"/>
    <n v="20040"/>
    <n v="9569"/>
    <n v="172109"/>
    <x v="0"/>
    <m/>
    <x v="4"/>
  </r>
  <r>
    <s v="United Spinal Association"/>
    <s v="Paul Tobin"/>
    <x v="0"/>
    <d v="2003-07-01T00:00:00"/>
    <n v="11370"/>
    <x v="3"/>
    <x v="9"/>
    <x v="11"/>
    <x v="0"/>
    <x v="0"/>
    <n v="1.3340583650534711E-2"/>
    <n v="1.3340583650534711E-2"/>
    <n v="1.3340583650534711E-2"/>
    <x v="0"/>
    <x v="7"/>
    <n v="20108105"/>
    <s v="Paul Tobin"/>
    <x v="0"/>
    <x v="1"/>
    <s v="President &amp; CEO"/>
    <n v="139765"/>
    <m/>
    <n v="139765"/>
    <m/>
    <n v="139765"/>
    <m/>
    <n v="17817"/>
    <n v="157582"/>
    <x v="0"/>
    <m/>
    <x v="3"/>
  </r>
  <r>
    <s v="American Center for International Labor Solidarity"/>
    <s v="Shawna Bader-Blau"/>
    <x v="1"/>
    <d v="2011-10-03T00:00:00"/>
    <n v="20006"/>
    <x v="2"/>
    <x v="8"/>
    <x v="10"/>
    <x v="0"/>
    <x v="0"/>
    <m/>
    <m/>
    <m/>
    <x v="0"/>
    <x v="1"/>
    <n v="31684508"/>
    <s v="Shawna Bader-Blau"/>
    <x v="1"/>
    <x v="0"/>
    <s v="Executive Director"/>
    <n v="138824"/>
    <m/>
    <n v="138824"/>
    <m/>
    <n v="138824"/>
    <n v="36400"/>
    <n v="34479"/>
    <n v="209703"/>
    <x v="0"/>
    <m/>
    <x v="1"/>
  </r>
  <r>
    <s v="National Right to Work Committee"/>
    <s v="Mark A. Mix"/>
    <x v="0"/>
    <m/>
    <n v="22160"/>
    <x v="3"/>
    <x v="9"/>
    <x v="11"/>
    <x v="0"/>
    <x v="0"/>
    <n v="0.10252616843243931"/>
    <n v="0.10252616843243931"/>
    <n v="0.10252616843243931"/>
    <x v="0"/>
    <x v="1"/>
    <n v="16236323"/>
    <s v="Mark A. Mix"/>
    <x v="0"/>
    <x v="0"/>
    <s v="President"/>
    <n v="138614"/>
    <m/>
    <n v="138614"/>
    <m/>
    <n v="138614"/>
    <n v="14697"/>
    <n v="17019"/>
    <n v="170330"/>
    <x v="0"/>
    <m/>
    <x v="4"/>
  </r>
  <r>
    <s v="American Association of Petroleum Geologists"/>
    <s v="David Curtiss"/>
    <x v="0"/>
    <d v="2011-08-23T00:00:00"/>
    <n v="74119"/>
    <x v="1"/>
    <x v="3"/>
    <x v="3"/>
    <x v="0"/>
    <x v="0"/>
    <m/>
    <m/>
    <m/>
    <x v="0"/>
    <x v="7"/>
    <n v="17469502"/>
    <s v="Rick Fritz"/>
    <x v="0"/>
    <x v="1"/>
    <s v="Executive Director"/>
    <n v="45752"/>
    <n v="90942"/>
    <n v="136694"/>
    <m/>
    <n v="136694"/>
    <m/>
    <n v="17589"/>
    <n v="154283"/>
    <x v="1"/>
    <s v="Three months’ salary"/>
    <x v="4"/>
  </r>
  <r>
    <s v="National Rural Letter Carriers' Association"/>
    <s v="Jeanette Dwyer"/>
    <x v="1"/>
    <d v="2011-10-11T00:00:00"/>
    <n v="22314"/>
    <x v="2"/>
    <x v="8"/>
    <x v="10"/>
    <x v="0"/>
    <x v="0"/>
    <n v="3.2505811693206071E-2"/>
    <n v="3.2505811693206071E-2"/>
    <n v="3.0909790489411303E-2"/>
    <x v="0"/>
    <x v="5"/>
    <n v="23967724"/>
    <s v="Jeanette Dwyer"/>
    <x v="1"/>
    <x v="0"/>
    <s v="President"/>
    <n v="130136"/>
    <m/>
    <n v="130136"/>
    <n v="6508"/>
    <n v="136644"/>
    <m/>
    <n v="25721"/>
    <n v="162365"/>
    <x v="0"/>
    <m/>
    <x v="3"/>
  </r>
  <r>
    <s v="Lutheran World Relief"/>
    <s v="John Arthur Nunes"/>
    <x v="0"/>
    <d v="2007-07-01T00:00:00"/>
    <n v="21230"/>
    <x v="3"/>
    <x v="9"/>
    <x v="11"/>
    <x v="0"/>
    <x v="0"/>
    <n v="2.6429337261704482E-2"/>
    <n v="2.6429337261704482E-2"/>
    <n v="2.6429337261704482E-2"/>
    <x v="0"/>
    <x v="6"/>
    <n v="39502456"/>
    <s v="John Arthur Nunes"/>
    <x v="0"/>
    <x v="0"/>
    <s v="President"/>
    <n v="117753"/>
    <m/>
    <n v="117753"/>
    <m/>
    <n v="117753"/>
    <n v="17942"/>
    <n v="90700"/>
    <n v="226395"/>
    <x v="0"/>
    <m/>
    <x v="1"/>
  </r>
  <r>
    <s v="Ashoka Innovators for the Public"/>
    <s v="Bill Drayton"/>
    <x v="0"/>
    <m/>
    <n v="22209"/>
    <x v="3"/>
    <x v="9"/>
    <x v="11"/>
    <x v="0"/>
    <x v="1"/>
    <n v="-6.3054306888591913E-2"/>
    <n v="-6.3054306888591913E-2"/>
    <n v="-6.3054306888591913E-2"/>
    <x v="0"/>
    <x v="2"/>
    <n v="30653653"/>
    <s v="Bill Drayton"/>
    <x v="0"/>
    <x v="0"/>
    <s v="CEO and founder"/>
    <n v="115680"/>
    <m/>
    <n v="115680"/>
    <m/>
    <n v="115680"/>
    <m/>
    <n v="6166"/>
    <n v="121846"/>
    <x v="0"/>
    <m/>
    <x v="1"/>
  </r>
  <r>
    <s v="Children's Defense Fund/Action Council"/>
    <s v="Marian Wright Edelman"/>
    <x v="1"/>
    <m/>
    <n v="20001"/>
    <x v="3"/>
    <x v="9"/>
    <x v="11"/>
    <x v="0"/>
    <x v="0"/>
    <n v="-6.7786934960219775E-3"/>
    <n v="-6.7786934960219775E-3"/>
    <n v="-6.7786934960219775E-3"/>
    <x v="0"/>
    <x v="1"/>
    <n v="18662098"/>
    <s v="Marian Wright Edelman"/>
    <x v="1"/>
    <x v="0"/>
    <s v="CEO and Founder"/>
    <n v="111356"/>
    <m/>
    <n v="111356"/>
    <m/>
    <n v="111356"/>
    <m/>
    <n v="17685"/>
    <n v="129041"/>
    <x v="0"/>
    <m/>
    <x v="4"/>
  </r>
  <r>
    <s v="National Active and Retired Federal Employees Association"/>
    <s v="Joseph A. Beaudoin"/>
    <x v="0"/>
    <d v="2011-01-11T00:00:00"/>
    <n v="22314"/>
    <x v="2"/>
    <x v="8"/>
    <x v="10"/>
    <x v="0"/>
    <x v="0"/>
    <m/>
    <m/>
    <m/>
    <x v="0"/>
    <x v="1"/>
    <n v="11851714"/>
    <s v="Joseph A. Beaudoin"/>
    <x v="0"/>
    <x v="0"/>
    <s v="National President"/>
    <n v="110969"/>
    <m/>
    <n v="110969"/>
    <m/>
    <n v="110969"/>
    <m/>
    <n v="1760"/>
    <n v="112729"/>
    <x v="0"/>
    <m/>
    <x v="4"/>
  </r>
  <r>
    <s v="American Public Transportation Association"/>
    <s v="Michael P. Melaniphy"/>
    <x v="2"/>
    <d v="2011-11-01T00:00:00"/>
    <n v="20006"/>
    <x v="0"/>
    <x v="6"/>
    <x v="6"/>
    <x v="0"/>
    <x v="0"/>
    <m/>
    <m/>
    <m/>
    <x v="1"/>
    <x v="7"/>
    <n v="27528232"/>
    <s v="Michael P. Melaniphy"/>
    <x v="0"/>
    <x v="0"/>
    <m/>
    <n v="100613"/>
    <m/>
    <n v="100613"/>
    <m/>
    <n v="100613"/>
    <m/>
    <n v="35214"/>
    <n v="135827"/>
    <x v="1"/>
    <s v="Two months’ salary"/>
    <x v="3"/>
  </r>
  <r>
    <s v="National Governors Association, Center for Best Practice"/>
    <s v="Dan Crippen "/>
    <x v="2"/>
    <d v="2011-04-01T00:00:00"/>
    <n v="20003"/>
    <x v="1"/>
    <x v="13"/>
    <x v="21"/>
    <x v="0"/>
    <x v="0"/>
    <m/>
    <m/>
    <m/>
    <x v="1"/>
    <x v="7"/>
    <n v="11458210"/>
    <s v="Raymond C. Scheppach, Ph.D."/>
    <x v="0"/>
    <x v="1"/>
    <m/>
    <n v="98363"/>
    <m/>
    <n v="98363"/>
    <m/>
    <n v="98363"/>
    <m/>
    <n v="6265"/>
    <n v="104628"/>
    <x v="1"/>
    <s v="Three months' salary"/>
    <x v="4"/>
  </r>
  <r>
    <s v="National Association of Counties"/>
    <s v="Matthew D. Chase"/>
    <x v="0"/>
    <d v="2012-09-17T00:00:00"/>
    <n v="20001"/>
    <x v="0"/>
    <x v="13"/>
    <x v="21"/>
    <x v="0"/>
    <x v="0"/>
    <m/>
    <m/>
    <m/>
    <x v="2"/>
    <x v="1"/>
    <n v="14126349"/>
    <s v="Matthew D. Chase"/>
    <x v="0"/>
    <x v="0"/>
    <s v="Executive Director"/>
    <n v="75351"/>
    <m/>
    <n v="75351"/>
    <n v="8372"/>
    <n v="83723"/>
    <m/>
    <n v="6687"/>
    <n v="90410"/>
    <x v="1"/>
    <s v="3.5 months' salary"/>
    <x v="4"/>
  </r>
  <r>
    <s v="Air Force Association"/>
    <s v="Craig R. McKinley"/>
    <x v="2"/>
    <d v="2012-09-12T00:00:00"/>
    <n v="22209"/>
    <x v="1"/>
    <x v="13"/>
    <x v="21"/>
    <x v="0"/>
    <x v="0"/>
    <m/>
    <m/>
    <m/>
    <x v="1"/>
    <x v="1"/>
    <n v="11870964"/>
    <s v="Craig R. McKinley"/>
    <x v="0"/>
    <x v="0"/>
    <m/>
    <n v="78576"/>
    <m/>
    <n v="78576"/>
    <m/>
    <n v="78576"/>
    <m/>
    <n v="395"/>
    <n v="78971"/>
    <x v="1"/>
    <s v="3.5 months’ salary"/>
    <x v="4"/>
  </r>
  <r>
    <s v="American Association of Diabetes Educators"/>
    <s v="Charles Macfarlane"/>
    <x v="0"/>
    <d v="2012-09-03T00:00:00"/>
    <n v="60606"/>
    <x v="1"/>
    <x v="2"/>
    <x v="2"/>
    <x v="0"/>
    <x v="0"/>
    <m/>
    <m/>
    <m/>
    <x v="0"/>
    <x v="1"/>
    <n v="12933627"/>
    <s v="Charles MacFarlane"/>
    <x v="0"/>
    <x v="0"/>
    <s v="Executive Director"/>
    <n v="77655"/>
    <m/>
    <n v="77655"/>
    <m/>
    <n v="77655"/>
    <m/>
    <n v="3245"/>
    <n v="80900"/>
    <x v="1"/>
    <s v="Four months’ salary"/>
    <x v="4"/>
  </r>
  <r>
    <s v="National Public Radio"/>
    <s v="vacant 3/3/2014"/>
    <x v="2"/>
    <m/>
    <n v="20001"/>
    <x v="3"/>
    <x v="9"/>
    <x v="11"/>
    <x v="0"/>
    <x v="0"/>
    <m/>
    <m/>
    <m/>
    <x v="1"/>
    <x v="6"/>
    <n v="190468098"/>
    <s v="Gary E. Knell"/>
    <x v="0"/>
    <x v="1"/>
    <m/>
    <n v="75796"/>
    <m/>
    <n v="75796"/>
    <m/>
    <n v="75796"/>
    <m/>
    <n v="52"/>
    <n v="75848"/>
    <x v="1"/>
    <s v="One month’s salary"/>
    <x v="0"/>
  </r>
  <r>
    <s v="American Academy of Physician Assistants"/>
    <s v="Jenna Dorn"/>
    <x v="2"/>
    <d v="2011-10-31T00:00:00"/>
    <n v="22314"/>
    <x v="1"/>
    <x v="2"/>
    <x v="2"/>
    <x v="0"/>
    <x v="0"/>
    <m/>
    <m/>
    <m/>
    <x v="4"/>
    <x v="14"/>
    <n v="19484006"/>
    <s v="Jenna Dorn"/>
    <x v="1"/>
    <x v="0"/>
    <s v="Executive Vice President"/>
    <n v="49222"/>
    <m/>
    <n v="49222"/>
    <m/>
    <n v="49222"/>
    <m/>
    <n v="2804"/>
    <n v="52026"/>
    <x v="1"/>
    <s v="Two months’ salary"/>
    <x v="4"/>
  </r>
  <r>
    <s v="Muscular Dystrophy Association"/>
    <s v="Steven M. Derks"/>
    <x v="0"/>
    <d v="2012-12-03T00:00:00"/>
    <n v="85718"/>
    <x v="3"/>
    <x v="9"/>
    <x v="11"/>
    <x v="0"/>
    <x v="0"/>
    <m/>
    <m/>
    <m/>
    <x v="2"/>
    <x v="1"/>
    <n v="152115051"/>
    <s v="Steven M. Derks"/>
    <x v="0"/>
    <x v="0"/>
    <s v="President &amp; CEO"/>
    <n v="17115"/>
    <m/>
    <n v="17115"/>
    <m/>
    <n v="17115"/>
    <m/>
    <n v="10820"/>
    <n v="27935"/>
    <x v="1"/>
    <s v="One month's salary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47">
  <r>
    <n v="495"/>
    <s v="131922622"/>
    <s v="National Football League"/>
    <s v="Roger Goodell"/>
    <x v="0"/>
    <d v="2006-09-01T00:00:00"/>
    <n v="10017"/>
    <x v="0"/>
    <x v="0"/>
    <x v="0"/>
    <x v="0"/>
    <x v="0"/>
    <n v="0.12287455887070901"/>
    <n v="0.72516321875245815"/>
    <n v="0.49926917978177371"/>
    <x v="0"/>
    <x v="0"/>
    <n v="326882787"/>
    <s v="Roger Goodell"/>
    <x v="0"/>
    <x v="0"/>
    <s v="Commissioner"/>
    <n v="3500000"/>
    <n v="40364000"/>
    <n v="43864000"/>
    <n v="243000"/>
    <n v="44107000"/>
    <n v="38000"/>
    <n v="38000"/>
    <n v="44183000"/>
    <x v="0"/>
    <m/>
    <x v="0"/>
    <x v="0"/>
    <x v="0"/>
    <x v="0"/>
  </r>
  <r>
    <n v="609"/>
    <s v="530045720"/>
    <s v="U.S. Chamber of Commerce"/>
    <s v="Thomas J. Donohue"/>
    <x v="0"/>
    <d v="1997-01-01T00:00:00"/>
    <n v="20062"/>
    <x v="0"/>
    <x v="1"/>
    <x v="1"/>
    <x v="0"/>
    <x v="0"/>
    <n v="-1.3785048058052687E-3"/>
    <n v="0.1037607242475492"/>
    <n v="0.10896639141385327"/>
    <x v="0"/>
    <x v="1"/>
    <n v="188374764"/>
    <s v="Thomas J. Donohue"/>
    <x v="0"/>
    <x v="0"/>
    <s v="CEO &amp; President"/>
    <n v="1053312"/>
    <n v="4250000"/>
    <n v="5303312"/>
    <n v="149000"/>
    <n v="5452312"/>
    <n v="15100"/>
    <n v="15285"/>
    <n v="5482697"/>
    <x v="0"/>
    <m/>
    <x v="0"/>
    <x v="0"/>
    <x v="0"/>
    <x v="0"/>
  </r>
  <r>
    <n v="436"/>
    <s v="135582579"/>
    <s v="National Association of Chain Drug Stores"/>
    <s v="Steve Anderson"/>
    <x v="0"/>
    <d v="2007-02-23T00:00:00"/>
    <n v="22209"/>
    <x v="0"/>
    <x v="2"/>
    <x v="2"/>
    <x v="0"/>
    <x v="0"/>
    <n v="2.9905390014116229E-2"/>
    <n v="2.9932684706069471E-2"/>
    <n v="1.9529827920544662"/>
    <x v="0"/>
    <x v="1"/>
    <n v="36416824"/>
    <s v="Steve Anderson"/>
    <x v="0"/>
    <x v="0"/>
    <s v="CEO"/>
    <n v="1087818"/>
    <n v="453364"/>
    <n v="1541182"/>
    <n v="3048586"/>
    <n v="4589768"/>
    <n v="616371"/>
    <n v="54467"/>
    <n v="5260606"/>
    <x v="0"/>
    <m/>
    <x v="1"/>
    <x v="0"/>
    <x v="0"/>
    <x v="0"/>
  </r>
  <r>
    <n v="301"/>
    <s v="130659550"/>
    <s v="Edison Electric Institute"/>
    <s v="Thomas R. Kuhn"/>
    <x v="0"/>
    <d v="1990-01-01T00:00:00"/>
    <n v="20004"/>
    <x v="0"/>
    <x v="3"/>
    <x v="3"/>
    <x v="0"/>
    <x v="0"/>
    <n v="3.5203990345467229E-2"/>
    <n v="3.3218633475992132E-2"/>
    <n v="-0.4056663668628232"/>
    <x v="0"/>
    <x v="1"/>
    <n v="85368962"/>
    <s v="Thomas R. Kuhn"/>
    <x v="0"/>
    <x v="0"/>
    <s v="President"/>
    <n v="850506"/>
    <n v="664643"/>
    <n v="1515149"/>
    <n v="2488655"/>
    <n v="4003804"/>
    <n v="53596"/>
    <n v="26418"/>
    <n v="4083818"/>
    <x v="0"/>
    <s v="This largely reflects the value of the required reporting, for FICA purposes only, of a deferred SERP accrual"/>
    <x v="2"/>
    <x v="0"/>
    <x v="0"/>
    <x v="0"/>
  </r>
  <r>
    <n v="367"/>
    <s v="521289843"/>
    <s v="Institute of International Finance"/>
    <s v="Tim Adams"/>
    <x v="0"/>
    <d v="2013-01-01T00:00:00"/>
    <n v="20005"/>
    <x v="0"/>
    <x v="4"/>
    <x v="4"/>
    <x v="0"/>
    <x v="1"/>
    <n v="0.34614101278803694"/>
    <n v="0.13084742918803827"/>
    <n v="5.8485616837548632E-4"/>
    <x v="0"/>
    <x v="1"/>
    <n v="33667070"/>
    <s v="Charles H. Dallara"/>
    <x v="0"/>
    <x v="1"/>
    <s v="Managing Director"/>
    <n v="1758989"/>
    <n v="2150000"/>
    <n v="3908989"/>
    <n v="24191"/>
    <n v="3933180"/>
    <n v="25000"/>
    <n v="18619"/>
    <n v="3976799"/>
    <x v="0"/>
    <m/>
    <x v="1"/>
    <x v="0"/>
    <x v="0"/>
    <x v="0"/>
  </r>
  <r>
    <n v="229"/>
    <s v="135656874"/>
    <s v="Blue Cross and Blue Shield Association"/>
    <s v="Scott Serota"/>
    <x v="0"/>
    <d v="2000-06-01T00:00:00"/>
    <n v="60601"/>
    <x v="0"/>
    <x v="5"/>
    <x v="5"/>
    <x v="0"/>
    <x v="0"/>
    <n v="3.31535301549492E-2"/>
    <n v="-0.15966515405573525"/>
    <n v="-6.6062348062553219E-2"/>
    <x v="0"/>
    <x v="1"/>
    <n v="402665404"/>
    <s v="Scott Serota"/>
    <x v="0"/>
    <x v="0"/>
    <s v="CEO &amp; President"/>
    <n v="955947"/>
    <n v="1937741"/>
    <n v="2893688"/>
    <n v="1012255"/>
    <n v="3905943"/>
    <n v="1275518"/>
    <n v="26223"/>
    <n v="5207684"/>
    <x v="0"/>
    <m/>
    <x v="0"/>
    <x v="0"/>
    <x v="0"/>
    <x v="0"/>
  </r>
  <r>
    <n v="18"/>
    <s v="522113962"/>
    <s v="Airlines for America"/>
    <s v="Nicholas E. Calio"/>
    <x v="0"/>
    <d v="2011-01-01T00:00:00"/>
    <n v="20004"/>
    <x v="0"/>
    <x v="6"/>
    <x v="6"/>
    <x v="0"/>
    <x v="0"/>
    <n v="-2.4932104536752592E-4"/>
    <n v="-7.3353876785135354E-5"/>
    <n v="4.5876557364134488E-3"/>
    <x v="0"/>
    <x v="1"/>
    <n v="32477585"/>
    <s v="Nicholas E. Calio"/>
    <x v="0"/>
    <x v="0"/>
    <s v="President/CEO"/>
    <n v="898216"/>
    <n v="2155250"/>
    <n v="3053466"/>
    <n v="542562"/>
    <n v="3596028"/>
    <n v="12500"/>
    <n v="19022"/>
    <n v="3627550"/>
    <x v="0"/>
    <m/>
    <x v="1"/>
    <x v="0"/>
    <x v="0"/>
    <x v="0"/>
  </r>
  <r>
    <n v="144"/>
    <s v="130433430"/>
    <s v="American Petroleum Institute"/>
    <s v="Jack Gerard"/>
    <x v="0"/>
    <d v="2008-11-01T00:00:00"/>
    <n v="20005"/>
    <x v="0"/>
    <x v="3"/>
    <x v="3"/>
    <x v="0"/>
    <x v="0"/>
    <n v="6.051640233579262E-2"/>
    <n v="-1.7465773702681667E-2"/>
    <n v="-9.9023149266795202E-3"/>
    <x v="0"/>
    <x v="1"/>
    <n v="237908312"/>
    <s v="Jack Gerard"/>
    <x v="0"/>
    <x v="0"/>
    <s v="President/CEO"/>
    <n v="2434864"/>
    <n v="1000000"/>
    <n v="3434864"/>
    <n v="146452"/>
    <n v="3581316"/>
    <n v="1565062"/>
    <n v="38967"/>
    <n v="5185345"/>
    <x v="0"/>
    <s v="$1,658,422 toward SERP"/>
    <x v="0"/>
    <x v="0"/>
    <x v="0"/>
    <x v="0"/>
  </r>
  <r>
    <n v="417"/>
    <s v="131068220"/>
    <s v="Motion Picture Association of America"/>
    <s v="Chris Dodd"/>
    <x v="0"/>
    <d v="2011-03-17T00:00:00"/>
    <n v="20005"/>
    <x v="0"/>
    <x v="7"/>
    <x v="7"/>
    <x v="0"/>
    <x v="0"/>
    <m/>
    <m/>
    <m/>
    <x v="0"/>
    <x v="1"/>
    <n v="68122250"/>
    <s v="Chris Dodd"/>
    <x v="0"/>
    <x v="0"/>
    <s v="Chairman and CEO"/>
    <n v="2992600"/>
    <n v="250000"/>
    <n v="3242600"/>
    <n v="41930"/>
    <n v="3284530"/>
    <n v="13750"/>
    <n v="19585"/>
    <n v="3317865"/>
    <x v="0"/>
    <m/>
    <x v="2"/>
    <x v="0"/>
    <x v="0"/>
    <x v="0"/>
  </r>
  <r>
    <n v="467"/>
    <s v="530222396"/>
    <s v="National Cable and Telecommunications Association"/>
    <s v="Michael K. Powell"/>
    <x v="0"/>
    <d v="2011-04-25T00:00:00"/>
    <n v="20001"/>
    <x v="0"/>
    <x v="3"/>
    <x v="8"/>
    <x v="0"/>
    <x v="0"/>
    <m/>
    <m/>
    <m/>
    <x v="0"/>
    <x v="1"/>
    <n v="69427688"/>
    <s v="Michael K. Powell"/>
    <x v="0"/>
    <x v="0"/>
    <s v="President &amp; CEO"/>
    <n v="2547904"/>
    <n v="400000"/>
    <n v="2947904"/>
    <n v="56618"/>
    <n v="3004522"/>
    <n v="280245"/>
    <n v="28031"/>
    <n v="3312798"/>
    <x v="0"/>
    <m/>
    <x v="2"/>
    <x v="0"/>
    <x v="0"/>
    <x v="0"/>
  </r>
  <r>
    <n v="197"/>
    <s v="530026940"/>
    <s v="ASAE"/>
    <s v="John H. Graham IV"/>
    <x v="0"/>
    <d v="2003-08-01T00:00:00"/>
    <n v="20005"/>
    <x v="1"/>
    <x v="1"/>
    <x v="9"/>
    <x v="0"/>
    <x v="0"/>
    <n v="4.4410144327313605E-2"/>
    <n v="4.7152523061293791E-2"/>
    <n v="2.4753911029883398"/>
    <x v="0"/>
    <x v="2"/>
    <n v="28416586"/>
    <s v="John H. Graham IV"/>
    <x v="0"/>
    <x v="0"/>
    <s v="President/CEO"/>
    <n v="600187"/>
    <n v="146083"/>
    <n v="746270"/>
    <n v="2130836"/>
    <n v="2877106"/>
    <n v="21392"/>
    <n v="49900"/>
    <n v="2948398"/>
    <x v="0"/>
    <s v="$2,093,272 SERP payout"/>
    <x v="3"/>
    <x v="0"/>
    <x v="0"/>
    <x v="0"/>
  </r>
  <r>
    <n v="586"/>
    <s v="320178959"/>
    <s v="Securities Industry and Financial Markets Association"/>
    <s v="Kenneth Bentsen"/>
    <x v="0"/>
    <d v="2013-12-12T00:00:00"/>
    <n v="10271"/>
    <x v="0"/>
    <x v="4"/>
    <x v="4"/>
    <x v="0"/>
    <x v="0"/>
    <n v="0"/>
    <n v="-3.393884762679214E-2"/>
    <n v="-3.393884762679214E-2"/>
    <x v="0"/>
    <x v="3"/>
    <n v="60883284"/>
    <s v="Timothy Ryan, Jr."/>
    <x v="0"/>
    <x v="1"/>
    <s v="President &amp; CEO"/>
    <n v="2510476"/>
    <n v="336000"/>
    <n v="2846476"/>
    <m/>
    <n v="2846476"/>
    <n v="29400"/>
    <n v="11390"/>
    <n v="2887266"/>
    <x v="0"/>
    <m/>
    <x v="2"/>
    <x v="0"/>
    <x v="0"/>
    <x v="0"/>
  </r>
  <r>
    <n v="496"/>
    <s v="521169809"/>
    <s v="National Football League Players Association"/>
    <s v="DeMaurice Smith"/>
    <x v="0"/>
    <d v="2009-03-05T00:00:00"/>
    <n v="20036"/>
    <x v="2"/>
    <x v="8"/>
    <x v="10"/>
    <x v="0"/>
    <x v="1"/>
    <n v="0.45159642428206004"/>
    <m/>
    <n v="-0.1969111629391172"/>
    <x v="0"/>
    <x v="4"/>
    <n v="60544702"/>
    <s v="Demaurice Smith"/>
    <x v="0"/>
    <x v="0"/>
    <s v="Executive Director"/>
    <n v="2727885"/>
    <m/>
    <n v="2727885"/>
    <n v="10301"/>
    <n v="2738186"/>
    <n v="38250"/>
    <n v="41710"/>
    <n v="2818146"/>
    <x v="0"/>
    <m/>
    <x v="2"/>
    <x v="0"/>
    <x v="0"/>
    <x v="0"/>
  </r>
  <r>
    <n v="22"/>
    <s v="133039601"/>
    <s v="Alzheimer's Association"/>
    <s v="Harry Johns"/>
    <x v="0"/>
    <d v="2005-09-06T00:00:00"/>
    <n v="60601"/>
    <x v="3"/>
    <x v="9"/>
    <x v="11"/>
    <x v="0"/>
    <x v="0"/>
    <m/>
    <m/>
    <m/>
    <x v="0"/>
    <x v="5"/>
    <n v="119030729"/>
    <s v="Harry Johns"/>
    <x v="0"/>
    <x v="0"/>
    <s v="President &amp; CEO"/>
    <m/>
    <m/>
    <m/>
    <m/>
    <n v="2731016"/>
    <n v="57000"/>
    <n v="21658"/>
    <n v="2809674"/>
    <x v="0"/>
    <s v="$240,132 toward SERP and approximately $1.8 million SERP payout"/>
    <x v="0"/>
    <x v="0"/>
    <x v="0"/>
    <x v="0"/>
  </r>
  <r>
    <n v="544"/>
    <s v="521209124"/>
    <s v="Nuclear Energy Institute"/>
    <s v="Marvin S. Fertel"/>
    <x v="0"/>
    <d v="2009-02-11T00:00:00"/>
    <n v="20006"/>
    <x v="0"/>
    <x v="3"/>
    <x v="3"/>
    <x v="0"/>
    <x v="0"/>
    <n v="8.3131572129258202E-2"/>
    <n v="0.11381556237159728"/>
    <n v="0.13334366104451889"/>
    <x v="0"/>
    <x v="1"/>
    <n v="52434623"/>
    <s v="Marvin S. Fertel"/>
    <x v="0"/>
    <x v="0"/>
    <s v="Presdient &amp; CEO"/>
    <n v="969888"/>
    <n v="495000"/>
    <n v="1464888"/>
    <n v="1168827"/>
    <n v="2633715"/>
    <n v="-3945"/>
    <n v="17645"/>
    <n v="2647415"/>
    <x v="0"/>
    <s v="$1,163,493 SERP payout"/>
    <x v="2"/>
    <x v="0"/>
    <x v="0"/>
    <x v="0"/>
  </r>
  <r>
    <n v="318"/>
    <s v="530088710"/>
    <s v="Financial Industry Regulatory Authority"/>
    <s v="Richard G. Ketchum"/>
    <x v="0"/>
    <d v="2009-03-01T00:00:00"/>
    <n v="20006"/>
    <x v="0"/>
    <x v="4"/>
    <x v="4"/>
    <x v="0"/>
    <x v="0"/>
    <n v="-1.7328970814257517E-3"/>
    <n v="2.2158283414271177E-2"/>
    <n v="-0.17565627715738072"/>
    <x v="0"/>
    <x v="1"/>
    <n v="750425103"/>
    <s v="Richard G. Ketchum"/>
    <x v="0"/>
    <x v="0"/>
    <s v="CEO"/>
    <n v="978164"/>
    <n v="1250000"/>
    <n v="2228164"/>
    <n v="327290"/>
    <n v="2555454"/>
    <n v="47607"/>
    <n v="26644"/>
    <n v="2629705"/>
    <x v="0"/>
    <m/>
    <x v="0"/>
    <x v="0"/>
    <x v="0"/>
    <x v="0"/>
  </r>
  <r>
    <n v="422"/>
    <s v="952237749"/>
    <s v="NACS—The Association for Convenience &amp; Fuel Retailing"/>
    <s v="Henry O. Armour"/>
    <x v="0"/>
    <d v="2004-09-30T00:00:00"/>
    <n v="22314"/>
    <x v="0"/>
    <x v="10"/>
    <x v="12"/>
    <x v="0"/>
    <x v="1"/>
    <n v="0.39711875152620368"/>
    <n v="0.39711875152620368"/>
    <n v="0.39711875152620368"/>
    <x v="0"/>
    <x v="1"/>
    <n v="28698307"/>
    <s v="Henry O. Armour"/>
    <x v="0"/>
    <x v="0"/>
    <s v="President and CEO"/>
    <n v="2494522"/>
    <m/>
    <n v="2494522"/>
    <m/>
    <n v="2494522"/>
    <n v="33000"/>
    <n v="28166"/>
    <n v="2555688"/>
    <x v="0"/>
    <m/>
    <x v="3"/>
    <x v="0"/>
    <x v="0"/>
    <x v="0"/>
  </r>
  <r>
    <n v="114"/>
    <s v="360726140"/>
    <s v="American Hospital Association"/>
    <s v="Richard Umbdenstock"/>
    <x v="0"/>
    <d v="2006-04-13T00:00:00"/>
    <n v="60606"/>
    <x v="0"/>
    <x v="2"/>
    <x v="2"/>
    <x v="0"/>
    <x v="0"/>
    <n v="2.3826220511731961E-2"/>
    <n v="2.3476230959828596E-2"/>
    <n v="-4.9560465889513225E-2"/>
    <x v="0"/>
    <x v="1"/>
    <n v="118032174"/>
    <s v="Richard Umbdenstock"/>
    <x v="0"/>
    <x v="0"/>
    <s v="CEO &amp; President"/>
    <n v="921246"/>
    <n v="92411"/>
    <n v="1013657"/>
    <n v="1441833"/>
    <n v="2455490"/>
    <n v="204495"/>
    <n v="202438"/>
    <n v="2862423"/>
    <x v="0"/>
    <s v="$464,473 SERP payout"/>
    <x v="0"/>
    <x v="0"/>
    <x v="0"/>
    <x v="0"/>
  </r>
  <r>
    <n v="72"/>
    <s v="530104410"/>
    <s v="American Chemistry Council"/>
    <s v="Calvin M. Dooley"/>
    <x v="0"/>
    <d v="2008-09-08T00:00:00"/>
    <n v="20002"/>
    <x v="0"/>
    <x v="6"/>
    <x v="13"/>
    <x v="0"/>
    <x v="1"/>
    <m/>
    <n v="4.5808287271071023E-2"/>
    <n v="4.4033185558687307E-2"/>
    <x v="0"/>
    <x v="1"/>
    <n v="111218582"/>
    <s v="Calvin M. Dooley"/>
    <x v="0"/>
    <x v="0"/>
    <s v="President/CEO"/>
    <n v="1393737"/>
    <n v="838089"/>
    <n v="2231826"/>
    <n v="126954"/>
    <n v="2358780"/>
    <n v="249094"/>
    <n v="35439"/>
    <n v="2643313"/>
    <x v="0"/>
    <s v="$219,094 toward SERP"/>
    <x v="0"/>
    <x v="0"/>
    <x v="0"/>
    <x v="0"/>
  </r>
  <r>
    <n v="445"/>
    <s v="880359303"/>
    <s v="National Association of Home Builders"/>
    <s v="Jerry M. Howard"/>
    <x v="0"/>
    <d v="2001-01-01T00:00:00"/>
    <n v="20005"/>
    <x v="0"/>
    <x v="11"/>
    <x v="14"/>
    <x v="0"/>
    <x v="0"/>
    <n v="-1.6826679315025923E-2"/>
    <n v="0.80106602858641907"/>
    <n v="0.81352125979510026"/>
    <x v="0"/>
    <x v="1"/>
    <n v="55388506"/>
    <s v="Jerry M. Howard"/>
    <x v="0"/>
    <x v="0"/>
    <s v="Executive Vice President &amp; CEO"/>
    <n v="901683"/>
    <n v="1363950"/>
    <n v="2265633"/>
    <n v="23000"/>
    <n v="2288633"/>
    <n v="10000"/>
    <n v="20438"/>
    <n v="2319071"/>
    <x v="0"/>
    <m/>
    <x v="2"/>
    <x v="0"/>
    <x v="0"/>
    <x v="0"/>
  </r>
  <r>
    <n v="411"/>
    <s v="770277826"/>
    <s v="Managed Funds Association"/>
    <s v="Richard H. Baker"/>
    <x v="0"/>
    <d v="2008-02-01T00:00:00"/>
    <n v="20005"/>
    <x v="0"/>
    <x v="4"/>
    <x v="4"/>
    <x v="0"/>
    <x v="1"/>
    <n v="0.5012843565373748"/>
    <n v="0.1250040067955252"/>
    <n v="0.10073118885855932"/>
    <x v="0"/>
    <x v="6"/>
    <n v="19876583"/>
    <s v="Richard H. Baker"/>
    <x v="0"/>
    <x v="0"/>
    <s v="President"/>
    <n v="1496192"/>
    <n v="750000"/>
    <n v="2246192"/>
    <n v="2724"/>
    <n v="2248916"/>
    <n v="32500"/>
    <n v="13701"/>
    <n v="2295117"/>
    <x v="0"/>
    <m/>
    <x v="4"/>
    <x v="0"/>
    <x v="0"/>
    <x v="0"/>
  </r>
  <r>
    <n v="213"/>
    <s v="536000125"/>
    <s v="Association of American Railroads"/>
    <s v="Edward Hamberger"/>
    <x v="0"/>
    <d v="1998-07-02T00:00:00"/>
    <n v="20024"/>
    <x v="0"/>
    <x v="6"/>
    <x v="6"/>
    <x v="0"/>
    <x v="0"/>
    <n v="3.0619167278575731E-2"/>
    <n v="0.8377732354135734"/>
    <n v="0.82061219186919099"/>
    <x v="0"/>
    <x v="1"/>
    <n v="63798613"/>
    <s v="Edward R. Hamberger"/>
    <x v="0"/>
    <x v="0"/>
    <s v="CEO &amp; President"/>
    <n v="811256"/>
    <n v="1396880"/>
    <n v="2208136"/>
    <n v="12969"/>
    <n v="2221105"/>
    <n v="678866"/>
    <n v="62197"/>
    <n v="2962168"/>
    <x v="0"/>
    <s v="$633,069 toward SERP"/>
    <x v="2"/>
    <x v="0"/>
    <x v="0"/>
    <x v="0"/>
  </r>
  <r>
    <n v="557"/>
    <s v="530241211"/>
    <s v="Pharmaceutical Research and Manufacturers of America"/>
    <s v="John Castellani"/>
    <x v="0"/>
    <d v="2010-09-01T00:00:00"/>
    <n v="20004"/>
    <x v="0"/>
    <x v="2"/>
    <x v="2"/>
    <x v="0"/>
    <x v="0"/>
    <n v="-1.541659885587591E-3"/>
    <n v="0.20048881263907078"/>
    <n v="0.21909341429972376"/>
    <x v="0"/>
    <x v="1"/>
    <n v="204219082"/>
    <s v="John Castellani"/>
    <x v="0"/>
    <x v="0"/>
    <s v="President and CEO"/>
    <n v="1466283"/>
    <n v="644833"/>
    <n v="2111116"/>
    <n v="61879"/>
    <n v="2172995"/>
    <n v="806967"/>
    <n v="21633"/>
    <n v="3001595"/>
    <x v="0"/>
    <s v="$718,875 toward a SERP"/>
    <x v="0"/>
    <x v="0"/>
    <x v="0"/>
    <x v="0"/>
  </r>
  <r>
    <n v="236"/>
    <s v="237236607"/>
    <s v="Business Roundtable"/>
    <s v="John Engler"/>
    <x v="0"/>
    <d v="2011-01-15T00:00:00"/>
    <n v="20001"/>
    <x v="0"/>
    <x v="1"/>
    <x v="1"/>
    <x v="0"/>
    <x v="0"/>
    <m/>
    <m/>
    <m/>
    <x v="0"/>
    <x v="1"/>
    <n v="31447745"/>
    <s v="John Engler"/>
    <x v="0"/>
    <x v="0"/>
    <s v="President"/>
    <n v="1670000"/>
    <n v="425000"/>
    <n v="2095000"/>
    <n v="16546"/>
    <n v="2111546"/>
    <n v="57946"/>
    <n v="22645"/>
    <n v="2192137"/>
    <x v="0"/>
    <m/>
    <x v="1"/>
    <x v="0"/>
    <x v="0"/>
    <x v="0"/>
  </r>
  <r>
    <n v="342"/>
    <s v="131088150"/>
    <s v="Healthcare Distribution Management Association"/>
    <s v="John M. Gray"/>
    <x v="0"/>
    <d v="2004-03-18T00:00:00"/>
    <n v="22203"/>
    <x v="0"/>
    <x v="2"/>
    <x v="2"/>
    <x v="0"/>
    <x v="0"/>
    <n v="4.8461375333860635E-2"/>
    <n v="0.13836919530271685"/>
    <n v="1.4995333367272481"/>
    <x v="0"/>
    <x v="1"/>
    <n v="12377035"/>
    <s v="John M. Gray"/>
    <x v="0"/>
    <x v="0"/>
    <s v="President &amp; CEO"/>
    <n v="731717"/>
    <n v="182801"/>
    <n v="914518"/>
    <n v="1147612"/>
    <n v="2062130"/>
    <n v="42000"/>
    <n v="36443"/>
    <n v="2140573"/>
    <x v="0"/>
    <s v="$1,126,312 SERP payout and $201,132 toward SERP"/>
    <x v="4"/>
    <x v="0"/>
    <x v="0"/>
    <x v="0"/>
  </r>
  <r>
    <n v="340"/>
    <s v="530114930"/>
    <s v="Grocery Manufacturers Association"/>
    <s v="Pamela Bailey"/>
    <x v="1"/>
    <d v="2008-12-09T00:00:00"/>
    <n v="20005"/>
    <x v="0"/>
    <x v="12"/>
    <x v="15"/>
    <x v="0"/>
    <x v="0"/>
    <n v="3.3322994191446041E-2"/>
    <n v="3.6179189444971366E-2"/>
    <n v="4.0372397822476022E-2"/>
    <x v="0"/>
    <x v="1"/>
    <n v="50759080"/>
    <s v="Pamela Bailey"/>
    <x v="1"/>
    <x v="0"/>
    <s v="CEO &amp; President"/>
    <n v="1146011"/>
    <n v="861982"/>
    <n v="2007993"/>
    <n v="51420"/>
    <n v="2059413"/>
    <n v="33245"/>
    <n v="40694"/>
    <n v="2133352"/>
    <x v="0"/>
    <m/>
    <x v="2"/>
    <x v="0"/>
    <x v="0"/>
    <x v="0"/>
  </r>
  <r>
    <n v="450"/>
    <s v="131084330"/>
    <s v="National Association of Manufacturers"/>
    <s v="Jay Timmons"/>
    <x v="0"/>
    <d v="2011-01-01T00:00:00"/>
    <n v="20001"/>
    <x v="0"/>
    <x v="6"/>
    <x v="13"/>
    <x v="0"/>
    <x v="0"/>
    <n v="6.0151541300115748E-2"/>
    <n v="1.0082236792096186"/>
    <n v="1.0254534729689875"/>
    <x v="0"/>
    <x v="1"/>
    <n v="41923094"/>
    <s v="Jay Timmons"/>
    <x v="0"/>
    <x v="0"/>
    <s v="President &amp; CEO"/>
    <n v="964440"/>
    <n v="1017000"/>
    <n v="1981440"/>
    <n v="17000"/>
    <n v="1998440"/>
    <n v="247847"/>
    <n v="14737"/>
    <n v="2261024"/>
    <x v="0"/>
    <s v="$250,000 toward SERP"/>
    <x v="1"/>
    <x v="0"/>
    <x v="0"/>
    <x v="0"/>
  </r>
  <r>
    <n v="320"/>
    <s v="360753125"/>
    <s v="Financial Services Roundtable"/>
    <s v="Tim Pawlenty"/>
    <x v="2"/>
    <d v="2012-11-01T00:00:00"/>
    <n v="20004"/>
    <x v="0"/>
    <x v="4"/>
    <x v="4"/>
    <x v="0"/>
    <x v="0"/>
    <m/>
    <m/>
    <m/>
    <x v="1"/>
    <x v="1"/>
    <n v="22734111"/>
    <s v="Steve Bartlett"/>
    <x v="0"/>
    <x v="1"/>
    <m/>
    <n v="1000000"/>
    <n v="850000"/>
    <n v="1850000"/>
    <n v="71499"/>
    <n v="1921499"/>
    <n v="52000"/>
    <n v="14344"/>
    <n v="1987843"/>
    <x v="1"/>
    <s v="10 months’ salary"/>
    <x v="3"/>
    <x v="1"/>
    <x v="1"/>
    <x v="0"/>
  </r>
  <r>
    <n v="399"/>
    <s v="135266605"/>
    <s v="Investment Company Institute"/>
    <s v="Paul Schott Stevens"/>
    <x v="0"/>
    <d v="2004-06-01T00:00:00"/>
    <n v="20005"/>
    <x v="0"/>
    <x v="4"/>
    <x v="4"/>
    <x v="0"/>
    <x v="0"/>
    <n v="1.2054357443537791E-2"/>
    <n v="6.9455937890254726E-2"/>
    <n v="6.2984272982837888E-2"/>
    <x v="0"/>
    <x v="6"/>
    <n v="63124563"/>
    <s v="Paul Schott Stevens"/>
    <x v="0"/>
    <x v="0"/>
    <s v="President"/>
    <n v="905902"/>
    <n v="800000"/>
    <n v="1705902"/>
    <n v="205129"/>
    <n v="1911031"/>
    <n v="225475"/>
    <n v="24826"/>
    <n v="2161332"/>
    <x v="0"/>
    <s v="$180,000 toward SERP and $180,000 SERP payout"/>
    <x v="2"/>
    <x v="0"/>
    <x v="0"/>
    <x v="0"/>
  </r>
  <r>
    <n v="528"/>
    <s v="530116145"/>
    <s v="National Rural Electric Cooperative Association"/>
    <s v="Jo Ann Emerson"/>
    <x v="1"/>
    <d v="2013-03-01T00:00:00"/>
    <n v="22203"/>
    <x v="0"/>
    <x v="3"/>
    <x v="3"/>
    <x v="0"/>
    <x v="0"/>
    <n v="8.5365874536269024E-2"/>
    <n v="8.5358567953561545E-2"/>
    <n v="8.5413295237985742E-2"/>
    <x v="0"/>
    <x v="1"/>
    <n v="170722072"/>
    <s v="Glenn L. English"/>
    <x v="0"/>
    <x v="1"/>
    <s v="Executive Director &amp; CEO"/>
    <n v="1267970"/>
    <n v="100"/>
    <n v="1268070"/>
    <n v="620001"/>
    <n v="1888071"/>
    <n v="81251"/>
    <n v="30331"/>
    <n v="1999653"/>
    <x v="0"/>
    <m/>
    <x v="0"/>
    <x v="0"/>
    <x v="0"/>
    <x v="0"/>
  </r>
  <r>
    <n v="272"/>
    <s v="541963355"/>
    <s v="Consumer Electronics Association"/>
    <s v="Gary Shapiro"/>
    <x v="0"/>
    <d v="2000-01-01T00:00:00"/>
    <n v="22202"/>
    <x v="0"/>
    <x v="6"/>
    <x v="8"/>
    <x v="0"/>
    <x v="0"/>
    <n v="5.0214000000000002E-2"/>
    <n v="2.4849629629629631E-2"/>
    <n v="-2.2022286000482768E-3"/>
    <x v="0"/>
    <x v="1"/>
    <n v="81109944"/>
    <s v="Gary Shapiro"/>
    <x v="0"/>
    <x v="0"/>
    <s v="President &amp; CEO"/>
    <n v="1050214"/>
    <n v="333333"/>
    <n v="1383547"/>
    <n v="493133"/>
    <n v="1876680"/>
    <n v="530000"/>
    <n v="37503"/>
    <n v="2444183"/>
    <x v="0"/>
    <s v="$487,500 SERP payout"/>
    <x v="2"/>
    <x v="0"/>
    <x v="0"/>
    <x v="0"/>
  </r>
  <r>
    <n v="337"/>
    <s v="237084339"/>
    <s v="Graduate Management Admission Council"/>
    <s v="David A. Wilson"/>
    <x v="0"/>
    <d v="1995-07-01T00:00:00"/>
    <n v="22102"/>
    <x v="0"/>
    <x v="13"/>
    <x v="16"/>
    <x v="0"/>
    <x v="1"/>
    <n v="0.35789473684210527"/>
    <n v="0.34771886559802712"/>
    <n v="1.2928673320332666"/>
    <x v="0"/>
    <x v="1"/>
    <n v="125146849"/>
    <s v="David A. Wilson"/>
    <x v="0"/>
    <x v="1"/>
    <s v="President &amp; CEO"/>
    <n v="645000"/>
    <n v="448000"/>
    <n v="1093000"/>
    <n v="781176"/>
    <n v="1874176"/>
    <n v="25000"/>
    <n v="15669"/>
    <n v="1914845"/>
    <x v="0"/>
    <s v="$745,485 SERP payout"/>
    <x v="0"/>
    <x v="0"/>
    <x v="0"/>
    <x v="0"/>
  </r>
  <r>
    <n v="9"/>
    <s v="521006053"/>
    <s v="AdvaMed (Advanced Medical Technology Association)"/>
    <s v="Stephen J. Ubl"/>
    <x v="0"/>
    <d v="2005-08-04T00:00:00"/>
    <n v="20004"/>
    <x v="0"/>
    <x v="2"/>
    <x v="2"/>
    <x v="0"/>
    <x v="0"/>
    <n v="9.3151259758601501E-2"/>
    <n v="0.40236432630651897"/>
    <n v="0.39182256998355136"/>
    <x v="0"/>
    <x v="1"/>
    <n v="30615049"/>
    <s v="Stephen J. Ubl"/>
    <x v="0"/>
    <x v="0"/>
    <s v="CEO &amp; President"/>
    <n v="1047240"/>
    <n v="721844"/>
    <n v="1769084"/>
    <n v="41705"/>
    <n v="1810789"/>
    <n v="29197"/>
    <n v="18356"/>
    <n v="1858342"/>
    <x v="0"/>
    <m/>
    <x v="1"/>
    <x v="0"/>
    <x v="0"/>
    <x v="0"/>
  </r>
  <r>
    <n v="394"/>
    <s v="133298818"/>
    <s v="International Swaps and Derivatives Association"/>
    <s v="Robert G. Pickel"/>
    <x v="0"/>
    <d v="2012-01-01T00:00:00"/>
    <n v="20004"/>
    <x v="0"/>
    <x v="4"/>
    <x v="4"/>
    <x v="0"/>
    <x v="0"/>
    <n v="0"/>
    <n v="0.502092050209205"/>
    <n v="0.502092050209205"/>
    <x v="0"/>
    <x v="1"/>
    <n v="47126267"/>
    <s v="Robert G. Pickel"/>
    <x v="0"/>
    <x v="0"/>
    <s v="Executive Director and CEO"/>
    <n v="500000"/>
    <n v="1295000"/>
    <n v="1795000"/>
    <m/>
    <n v="1795000"/>
    <n v="5000"/>
    <n v="26902"/>
    <n v="1826902"/>
    <x v="0"/>
    <m/>
    <x v="1"/>
    <x v="0"/>
    <x v="0"/>
    <x v="0"/>
  </r>
  <r>
    <n v="8"/>
    <s v="130417693"/>
    <s v="Ad Council"/>
    <s v="Peggy Conlon"/>
    <x v="1"/>
    <d v="1999-04-08T00:00:00"/>
    <n v="10016"/>
    <x v="3"/>
    <x v="9"/>
    <x v="11"/>
    <x v="0"/>
    <x v="1"/>
    <n v="0.11045749365663296"/>
    <n v="2.732461449282134E-2"/>
    <n v="1.3448850811261446"/>
    <x v="0"/>
    <x v="7"/>
    <n v="40009773"/>
    <s v="Peggy Conlon"/>
    <x v="1"/>
    <x v="0"/>
    <s v="President &amp; CEO"/>
    <n v="575941"/>
    <n v="127650"/>
    <n v="703591"/>
    <n v="1085289"/>
    <n v="1788880"/>
    <n v="197150"/>
    <n v="18188"/>
    <n v="2004218"/>
    <x v="0"/>
    <s v="$986,061 SERP payout and $180,000 toward SERP"/>
    <x v="1"/>
    <x v="0"/>
    <x v="0"/>
    <x v="0"/>
  </r>
  <r>
    <n v="230"/>
    <s v="221576300"/>
    <s v="Boy Scouts of America National Council"/>
    <s v="Wayne Brock"/>
    <x v="2"/>
    <d v="2012-09-01T00:00:00"/>
    <n v="75015"/>
    <x v="3"/>
    <x v="9"/>
    <x v="11"/>
    <x v="0"/>
    <x v="0"/>
    <m/>
    <m/>
    <m/>
    <x v="1"/>
    <x v="1"/>
    <n v="191960296"/>
    <s v="Robert J. Mazzuca"/>
    <x v="0"/>
    <x v="1"/>
    <m/>
    <n v="311828"/>
    <n v="43707"/>
    <n v="355535"/>
    <n v="1425557"/>
    <n v="1781092"/>
    <n v="119430"/>
    <n v="21457"/>
    <n v="1921979"/>
    <x v="1"/>
    <s v="$851,681 SERP payout; $324,995 in severance"/>
    <x v="0"/>
    <x v="1"/>
    <x v="1"/>
    <x v="0"/>
  </r>
  <r>
    <n v="63"/>
    <s v="521001304"/>
    <s v="American Bankers Association"/>
    <s v="Frank Keating"/>
    <x v="0"/>
    <d v="2011-01-01T00:00:00"/>
    <n v="20036"/>
    <x v="0"/>
    <x v="4"/>
    <x v="4"/>
    <x v="0"/>
    <x v="1"/>
    <n v="0.21762278128760529"/>
    <m/>
    <n v="0.34910604793703665"/>
    <x v="2"/>
    <x v="2"/>
    <n v="80976056"/>
    <s v="Frank Keating"/>
    <x v="0"/>
    <x v="0"/>
    <s v="CEO &amp; President"/>
    <n v="1295161"/>
    <n v="425000"/>
    <n v="1720161"/>
    <n v="43354"/>
    <n v="1763515"/>
    <n v="160350"/>
    <n v="41538"/>
    <n v="1965403"/>
    <x v="0"/>
    <s v="$138,300 toward SERP"/>
    <x v="2"/>
    <x v="0"/>
    <x v="0"/>
    <x v="0"/>
  </r>
  <r>
    <n v="435"/>
    <s v="530114600"/>
    <s v="National Association of Broadcasters"/>
    <s v="Gordon Smith"/>
    <x v="0"/>
    <d v="2009-11-01T00:00:00"/>
    <n v="20036"/>
    <x v="0"/>
    <x v="7"/>
    <x v="7"/>
    <x v="0"/>
    <x v="1"/>
    <n v="0.24981875887413346"/>
    <n v="0.21406140413654906"/>
    <n v="0.22151322559252618"/>
    <x v="0"/>
    <x v="0"/>
    <n v="57000814"/>
    <s v="Gordon Smith"/>
    <x v="0"/>
    <x v="0"/>
    <s v="President &amp; CEO"/>
    <n v="1496408"/>
    <n v="200000"/>
    <n v="1696408"/>
    <n v="33168"/>
    <n v="1729576"/>
    <n v="8500"/>
    <n v="14147"/>
    <n v="1752223"/>
    <x v="0"/>
    <m/>
    <x v="2"/>
    <x v="0"/>
    <x v="0"/>
    <x v="0"/>
  </r>
  <r>
    <n v="243"/>
    <s v="237432162"/>
    <s v="Cato Institute"/>
    <s v="John A. Allison"/>
    <x v="0"/>
    <d v="2012-10-01T00:00:00"/>
    <n v="20001"/>
    <x v="4"/>
    <x v="14"/>
    <x v="17"/>
    <x v="0"/>
    <x v="0"/>
    <m/>
    <m/>
    <m/>
    <x v="0"/>
    <x v="0"/>
    <n v="22006365"/>
    <s v="Edward H. Crane"/>
    <x v="0"/>
    <x v="1"/>
    <s v="founder and president"/>
    <n v="470273"/>
    <n v="2212"/>
    <n v="472485"/>
    <n v="1188525"/>
    <n v="1661010"/>
    <n v="22500"/>
    <n v="14727"/>
    <n v="1698237"/>
    <x v="1"/>
    <s v="Nine months’ salary; compensation includes vested portion of his deferred compensation and $200,000 toward SERP"/>
    <x v="3"/>
    <x v="1"/>
    <x v="1"/>
    <x v="0"/>
  </r>
  <r>
    <n v="473"/>
    <s v="521191985"/>
    <s v="National Committee for Quality Assurance"/>
    <s v="Margaret E. O'Kane"/>
    <x v="1"/>
    <d v="1990-01-01T00:00:00"/>
    <n v="20036"/>
    <x v="3"/>
    <x v="9"/>
    <x v="11"/>
    <x v="0"/>
    <x v="0"/>
    <n v="-4.0420514792494028E-3"/>
    <n v="4.8102477305683171E-2"/>
    <n v="1.5787234507098264"/>
    <x v="0"/>
    <x v="1"/>
    <n v="46217174"/>
    <s v="Margaret E. O’Kane"/>
    <x v="1"/>
    <x v="0"/>
    <s v="President"/>
    <n v="450664"/>
    <n v="202024"/>
    <n v="652688"/>
    <n v="1000823"/>
    <n v="1653511"/>
    <n v="222844"/>
    <n v="41832"/>
    <n v="1918187"/>
    <x v="0"/>
    <s v="$914,963 SERP payout"/>
    <x v="1"/>
    <x v="0"/>
    <x v="0"/>
    <x v="0"/>
  </r>
  <r>
    <n v="373"/>
    <s v="430337330"/>
    <s v="International Association of Bridge, Structural, Ornamental and Reinforcing Iron Workers"/>
    <s v="Walter Wise"/>
    <x v="2"/>
    <d v="2011-02-01T00:00:00"/>
    <n v="20006"/>
    <x v="2"/>
    <x v="8"/>
    <x v="10"/>
    <x v="0"/>
    <x v="0"/>
    <m/>
    <m/>
    <m/>
    <x v="1"/>
    <x v="7"/>
    <n v="48027429"/>
    <s v="Joseph Hunt"/>
    <x v="0"/>
    <x v="1"/>
    <m/>
    <n v="140650"/>
    <m/>
    <n v="140650"/>
    <n v="1511327"/>
    <n v="1651977"/>
    <m/>
    <n v="20466"/>
    <n v="1672443"/>
    <x v="1"/>
    <s v="One month’s salary"/>
    <x v="1"/>
    <x v="1"/>
    <x v="1"/>
    <x v="0"/>
  </r>
  <r>
    <n v="356"/>
    <s v="410327400"/>
    <s v="Independent Community Bankers of America"/>
    <s v="Camden R. Fine"/>
    <x v="0"/>
    <d v="2003-01-01T00:00:00"/>
    <n v="20036"/>
    <x v="0"/>
    <x v="4"/>
    <x v="4"/>
    <x v="0"/>
    <x v="1"/>
    <n v="0.3260445983979216"/>
    <n v="0.54254167568737821"/>
    <n v="0.52737810129642504"/>
    <x v="0"/>
    <x v="1"/>
    <n v="36605059"/>
    <s v="Camden R. Fine"/>
    <x v="0"/>
    <x v="0"/>
    <s v="CEO &amp; President"/>
    <n v="1225000"/>
    <n v="200000"/>
    <n v="1425000"/>
    <n v="192359"/>
    <n v="1617359"/>
    <n v="142000"/>
    <n v="22582"/>
    <n v="1781941"/>
    <x v="0"/>
    <m/>
    <x v="1"/>
    <x v="0"/>
    <x v="0"/>
    <x v="0"/>
  </r>
  <r>
    <n v="364"/>
    <s v="522109035"/>
    <s v="Institute for Legal Reform, U.S. Chamber of Commerce"/>
    <s v="Lisa Rickard"/>
    <x v="1"/>
    <d v="2003-03-01T00:00:00"/>
    <n v="20062"/>
    <x v="0"/>
    <x v="5"/>
    <x v="18"/>
    <x v="0"/>
    <x v="0"/>
    <n v="9.2062651485834163E-4"/>
    <n v="7.7811258201197553E-2"/>
    <n v="8.1663272888765306E-2"/>
    <x v="0"/>
    <x v="1"/>
    <n v="43854035"/>
    <s v="Lisa Rickard"/>
    <x v="1"/>
    <x v="0"/>
    <s v="President"/>
    <n v="491422"/>
    <n v="900000"/>
    <n v="1391422"/>
    <n v="211206"/>
    <n v="1602628"/>
    <n v="110200"/>
    <n v="21936"/>
    <n v="1734764"/>
    <x v="0"/>
    <s v="$211,206 pension payout"/>
    <x v="1"/>
    <x v="0"/>
    <x v="0"/>
    <x v="0"/>
  </r>
  <r>
    <n v="634"/>
    <s v="530159345"/>
    <s v="USTelecom"/>
    <s v="Walter B. McCormick Jr."/>
    <x v="0"/>
    <d v="2001-06-14T00:00:00"/>
    <n v="20005"/>
    <x v="0"/>
    <x v="3"/>
    <x v="8"/>
    <x v="0"/>
    <x v="0"/>
    <n v="2.0194827477826086E-2"/>
    <n v="2.1800322794920921E-2"/>
    <n v="1.9830049971445798E-2"/>
    <x v="0"/>
    <x v="1"/>
    <n v="14553913"/>
    <s v="Walter McCormick"/>
    <x v="0"/>
    <x v="0"/>
    <s v="President &amp; CEO"/>
    <n v="989994"/>
    <n v="499047"/>
    <n v="1489041"/>
    <n v="112803"/>
    <n v="1601844"/>
    <n v="42805"/>
    <n v="31542"/>
    <n v="1676191"/>
    <x v="0"/>
    <m/>
    <x v="4"/>
    <x v="0"/>
    <x v="0"/>
    <x v="0"/>
  </r>
  <r>
    <n v="119"/>
    <s v="130432265"/>
    <s v="American Institute for CPAs"/>
    <s v="Barry C. Melancon "/>
    <x v="0"/>
    <d v="1995-07-01T00:00:00"/>
    <n v="10036"/>
    <x v="1"/>
    <x v="4"/>
    <x v="4"/>
    <x v="0"/>
    <x v="0"/>
    <n v="9.3689447187270639E-2"/>
    <n v="9.6450909202386456E-2"/>
    <n v="6.0871086581799315E-2"/>
    <x v="0"/>
    <x v="8"/>
    <n v="213213314"/>
    <s v="Barry C. Melancon"/>
    <x v="0"/>
    <x v="0"/>
    <s v="President &amp; CEO"/>
    <n v="1101202"/>
    <n v="472500"/>
    <n v="1573702"/>
    <n v="27092"/>
    <n v="1600794"/>
    <n v="8389"/>
    <n v="24885"/>
    <n v="1634068"/>
    <x v="0"/>
    <m/>
    <x v="0"/>
    <x v="0"/>
    <x v="0"/>
    <x v="0"/>
  </r>
  <r>
    <n v="568"/>
    <s v="200487810"/>
    <s v="Property Casualty Insurers Association of America"/>
    <s v="David A. Sampson"/>
    <x v="0"/>
    <d v="2007-09-04T00:00:00"/>
    <n v="60631"/>
    <x v="0"/>
    <x v="5"/>
    <x v="5"/>
    <x v="0"/>
    <x v="0"/>
    <n v="2.8571428571428571E-2"/>
    <n v="0.38481807282970854"/>
    <n v="0.36378431215778112"/>
    <x v="0"/>
    <x v="1"/>
    <n v="40269164"/>
    <s v="David A. Sampson"/>
    <x v="0"/>
    <x v="0"/>
    <s v="President and CEO"/>
    <n v="900000"/>
    <n v="606250"/>
    <n v="1506250"/>
    <n v="80078"/>
    <n v="1586328"/>
    <n v="27000"/>
    <n v="26680"/>
    <n v="1640008"/>
    <x v="0"/>
    <m/>
    <x v="1"/>
    <x v="0"/>
    <x v="0"/>
    <x v="0"/>
  </r>
  <r>
    <n v="227"/>
    <s v="521224577"/>
    <s v="Biotechnology Industry Organization"/>
    <s v="James C. Greenwood"/>
    <x v="0"/>
    <d v="2004-08-05T00:00:00"/>
    <n v="20024"/>
    <x v="0"/>
    <x v="2"/>
    <x v="2"/>
    <x v="0"/>
    <x v="0"/>
    <n v="-1.6797178074083553E-4"/>
    <n v="0.167213095315733"/>
    <n v="-0.33484664519875418"/>
    <x v="0"/>
    <x v="1"/>
    <n v="62287423"/>
    <s v="James C. Greenwood"/>
    <x v="0"/>
    <x v="0"/>
    <s v="President and CEO"/>
    <n v="1000000"/>
    <n v="575000"/>
    <n v="1575000"/>
    <m/>
    <n v="1575000"/>
    <n v="26232"/>
    <n v="69349"/>
    <n v="1670581"/>
    <x v="0"/>
    <m/>
    <x v="2"/>
    <x v="0"/>
    <x v="0"/>
    <x v="0"/>
  </r>
  <r>
    <n v="524"/>
    <s v="361525480"/>
    <s v="National Restaurant Association"/>
    <s v="Dawn Sweeney"/>
    <x v="1"/>
    <d v="2007-10-01T00:00:00"/>
    <n v="20036"/>
    <x v="0"/>
    <x v="10"/>
    <x v="12"/>
    <x v="0"/>
    <x v="0"/>
    <n v="6.8712359550561791E-2"/>
    <n v="3.6799931816338512E-2"/>
    <n v="3.4420595095804002E-2"/>
    <x v="0"/>
    <x v="1"/>
    <n v="67841002"/>
    <s v="Dawn Sweeney"/>
    <x v="1"/>
    <x v="0"/>
    <s v="CEO"/>
    <n v="951154"/>
    <n v="557280"/>
    <n v="1508434"/>
    <n v="63215"/>
    <n v="1571649"/>
    <n v="561600"/>
    <n v="115607"/>
    <n v="2248856"/>
    <x v="0"/>
    <m/>
    <x v="2"/>
    <x v="0"/>
    <x v="0"/>
    <x v="0"/>
  </r>
  <r>
    <n v="574"/>
    <s v="131669037"/>
    <s v="Recording Industry Association of America"/>
    <s v="Cary Sherman"/>
    <x v="0"/>
    <d v="2011-09-01T00:00:00"/>
    <n v="20036"/>
    <x v="0"/>
    <x v="7"/>
    <x v="7"/>
    <x v="0"/>
    <x v="0"/>
    <m/>
    <m/>
    <m/>
    <x v="0"/>
    <x v="0"/>
    <n v="24586495"/>
    <s v="Cary Sherman"/>
    <x v="0"/>
    <x v="0"/>
    <s v="Chairman and CEO"/>
    <n v="1020100"/>
    <n v="489000"/>
    <n v="1509100"/>
    <n v="61395"/>
    <n v="1570495"/>
    <n v="15750"/>
    <n v="2900"/>
    <n v="1589145"/>
    <x v="0"/>
    <m/>
    <x v="3"/>
    <x v="0"/>
    <x v="0"/>
    <x v="0"/>
  </r>
  <r>
    <n v="453"/>
    <s v="046111666"/>
    <s v="National Association of Real Estate Investment Trusts"/>
    <s v="Steven A. Wechsler"/>
    <x v="0"/>
    <d v="1997-05-01T00:00:00"/>
    <n v="20006"/>
    <x v="0"/>
    <x v="4"/>
    <x v="4"/>
    <x v="0"/>
    <x v="0"/>
    <n v="2.5001281251601566E-2"/>
    <n v="6.9974150610563557E-2"/>
    <n v="6.9695981607467539E-2"/>
    <x v="0"/>
    <x v="1"/>
    <n v="20660894"/>
    <s v="Steven A. Wechsler"/>
    <x v="0"/>
    <x v="0"/>
    <s v="CEO &amp; President"/>
    <n v="820000"/>
    <n v="712769"/>
    <n v="1532769"/>
    <n v="15663"/>
    <n v="1548432"/>
    <m/>
    <n v="136507"/>
    <n v="1684939"/>
    <x v="0"/>
    <s v="$132,769 toward SERP"/>
    <x v="3"/>
    <x v="0"/>
    <x v="0"/>
    <x v="0"/>
  </r>
  <r>
    <n v="498"/>
    <s v="530193519"/>
    <s v="National Geographic Society"/>
    <s v="Gary E. Knell"/>
    <x v="0"/>
    <d v="2014-01-01T00:00:00"/>
    <n v="20036"/>
    <x v="3"/>
    <x v="9"/>
    <x v="11"/>
    <x v="0"/>
    <x v="0"/>
    <n v="8.0816778325170882E-2"/>
    <n v="9.8906508841718685E-2"/>
    <n v="0.10073426431666047"/>
    <x v="0"/>
    <x v="1"/>
    <n v="456080227"/>
    <s v="John Fahey"/>
    <x v="0"/>
    <x v="1"/>
    <s v="CEO &amp; President"/>
    <n v="892465"/>
    <n v="636570"/>
    <n v="1529035"/>
    <n v="18484"/>
    <n v="1547519"/>
    <n v="12815"/>
    <n v="21239"/>
    <n v="1581573"/>
    <x v="0"/>
    <m/>
    <x v="0"/>
    <x v="0"/>
    <x v="0"/>
    <x v="0"/>
  </r>
  <r>
    <n v="133"/>
    <s v="237259445"/>
    <s v="American Management Association"/>
    <s v="Edward T. Reilly"/>
    <x v="0"/>
    <d v="2001-06-01T00:00:00"/>
    <n v="10019"/>
    <x v="1"/>
    <x v="1"/>
    <x v="1"/>
    <x v="0"/>
    <x v="0"/>
    <n v="2.2288261515601782E-3"/>
    <n v="-0.1287754036526465"/>
    <n v="-0.12647362124683115"/>
    <x v="0"/>
    <x v="0"/>
    <n v="90765698"/>
    <s v="Edward T. Reilly"/>
    <x v="0"/>
    <x v="0"/>
    <s v="President &amp; CEO"/>
    <n v="760836"/>
    <n v="756000"/>
    <n v="1516836"/>
    <n v="28233"/>
    <n v="1545069"/>
    <n v="4169"/>
    <n v="37591"/>
    <n v="1586829"/>
    <x v="0"/>
    <m/>
    <x v="2"/>
    <x v="0"/>
    <x v="0"/>
    <x v="0"/>
  </r>
  <r>
    <n v="298"/>
    <s v="520971454"/>
    <s v="Distilled Spirits Council of the United States"/>
    <s v="Peter H. Cressy"/>
    <x v="0"/>
    <d v="1999-09-01T00:00:00"/>
    <n v="20005"/>
    <x v="0"/>
    <x v="12"/>
    <x v="15"/>
    <x v="0"/>
    <x v="1"/>
    <n v="-8.4385740336218304E-2"/>
    <n v="-0.12789139322363885"/>
    <n v="-0.54597075382076565"/>
    <x v="0"/>
    <x v="1"/>
    <n v="15332727"/>
    <s v="Peter H. Cressy"/>
    <x v="0"/>
    <x v="0"/>
    <s v="President &amp; Chief Executive Officer"/>
    <n v="1293936"/>
    <n v="199509"/>
    <n v="1493445"/>
    <n v="17296"/>
    <n v="1510741"/>
    <n v="12500"/>
    <n v="27267"/>
    <n v="1550508"/>
    <x v="0"/>
    <m/>
    <x v="4"/>
    <x v="0"/>
    <x v="0"/>
    <x v="0"/>
  </r>
  <r>
    <n v="614"/>
    <s v="530231139"/>
    <s v="U.S. Travel Association"/>
    <s v="Roger Dow"/>
    <x v="0"/>
    <d v="2005-01-03T00:00:00"/>
    <n v="20005"/>
    <x v="0"/>
    <x v="10"/>
    <x v="12"/>
    <x v="0"/>
    <x v="1"/>
    <n v="0.34583833423257759"/>
    <n v="0.34441494165673203"/>
    <n v="0.34441494165673203"/>
    <x v="0"/>
    <x v="1"/>
    <n v="23029315"/>
    <s v="Roger Dow"/>
    <x v="0"/>
    <x v="0"/>
    <s v="CEO"/>
    <n v="1222250"/>
    <n v="266340"/>
    <n v="1488590"/>
    <m/>
    <n v="1488590"/>
    <n v="154482"/>
    <n v="24159"/>
    <n v="1667231"/>
    <x v="0"/>
    <m/>
    <x v="3"/>
    <x v="0"/>
    <x v="0"/>
    <x v="0"/>
  </r>
  <r>
    <n v="424"/>
    <s v="956052058"/>
    <s v="National Academy of Recording Arts and Sciences"/>
    <s v="Neil Portnow"/>
    <x v="0"/>
    <d v="2002-11-01T00:00:00"/>
    <n v="90404"/>
    <x v="1"/>
    <x v="7"/>
    <x v="7"/>
    <x v="0"/>
    <x v="0"/>
    <n v="6.2261328720875971E-3"/>
    <n v="6.2261328720875971E-3"/>
    <n v="0.60823926557428087"/>
    <x v="0"/>
    <x v="8"/>
    <n v="67895286"/>
    <s v="Neil Portnow"/>
    <x v="0"/>
    <x v="0"/>
    <s v="President"/>
    <n v="881924"/>
    <m/>
    <n v="881924"/>
    <n v="605908"/>
    <n v="1487832"/>
    <n v="5500"/>
    <n v="11657"/>
    <n v="1504989"/>
    <x v="0"/>
    <s v="$536,947 SERP payout"/>
    <x v="2"/>
    <x v="1"/>
    <x v="0"/>
    <x v="0"/>
  </r>
  <r>
    <n v="45"/>
    <s v="510094939"/>
    <s v="American Association of Airport Executives"/>
    <s v="Todd Hauptli"/>
    <x v="0"/>
    <d v="2013-12-01T00:00:00"/>
    <n v="22314"/>
    <x v="1"/>
    <x v="6"/>
    <x v="6"/>
    <x v="0"/>
    <x v="0"/>
    <n v="2.6012800868833813E-2"/>
    <n v="2.6012800868833813E-2"/>
    <n v="-1.6902661427830085E-3"/>
    <x v="0"/>
    <x v="1"/>
    <n v="14988818"/>
    <s v="Charles Barclay"/>
    <x v="0"/>
    <x v="1"/>
    <s v="President"/>
    <n v="1080767"/>
    <m/>
    <n v="1080767"/>
    <n v="400515"/>
    <n v="1481282"/>
    <n v="25000"/>
    <n v="20409"/>
    <n v="1526691"/>
    <x v="0"/>
    <m/>
    <x v="4"/>
    <x v="1"/>
    <x v="0"/>
    <x v="0"/>
  </r>
  <r>
    <n v="454"/>
    <s v="361520690"/>
    <s v="National Association of Realtors"/>
    <s v="Dale A. Stinton"/>
    <x v="0"/>
    <d v="2005-11-01T00:00:00"/>
    <n v="60611"/>
    <x v="1"/>
    <x v="11"/>
    <x v="19"/>
    <x v="0"/>
    <x v="0"/>
    <n v="2.9243198694798644E-2"/>
    <n v="2.9243198694798644E-2"/>
    <n v="2.6546144145972859E-2"/>
    <x v="0"/>
    <x v="1"/>
    <n v="191568210"/>
    <s v="Dale A. Stinton"/>
    <x v="0"/>
    <x v="0"/>
    <s v="CEO"/>
    <n v="1471157"/>
    <m/>
    <n v="1471157"/>
    <n v="5544"/>
    <n v="1476701"/>
    <n v="25000"/>
    <n v="9341"/>
    <n v="1511042"/>
    <x v="0"/>
    <m/>
    <x v="0"/>
    <x v="1"/>
    <x v="0"/>
    <x v="0"/>
  </r>
  <r>
    <n v="292"/>
    <s v="521347628"/>
    <s v="CTIA-The Wireless Association"/>
    <s v="Steve Largent"/>
    <x v="0"/>
    <d v="2003-11-01T00:00:00"/>
    <n v="20036"/>
    <x v="0"/>
    <x v="3"/>
    <x v="8"/>
    <x v="0"/>
    <x v="0"/>
    <n v="0.12993164174200217"/>
    <n v="0.14659213219011205"/>
    <n v="-0.37258324807468701"/>
    <x v="0"/>
    <x v="1"/>
    <n v="81993506"/>
    <s v="Steve Largent"/>
    <x v="0"/>
    <x v="0"/>
    <s v="CEO &amp; President"/>
    <n v="1086653"/>
    <n v="360000"/>
    <n v="1446653"/>
    <m/>
    <n v="1446653"/>
    <n v="332724"/>
    <n v="61451"/>
    <n v="1840828"/>
    <x v="0"/>
    <s v="$300,000 toward SERP"/>
    <x v="2"/>
    <x v="1"/>
    <x v="0"/>
    <x v="0"/>
  </r>
  <r>
    <n v="604"/>
    <s v="131623965"/>
    <s v="The College Board"/>
    <s v="David Coleman"/>
    <x v="0"/>
    <d v="2012-10-15T00:00:00"/>
    <n v="10023"/>
    <x v="3"/>
    <x v="9"/>
    <x v="11"/>
    <x v="0"/>
    <x v="0"/>
    <n v="1.4648028639459671E-2"/>
    <n v="2.8147828179459728E-2"/>
    <n v="2.4902487673239986E-2"/>
    <x v="0"/>
    <x v="7"/>
    <n v="758985414"/>
    <s v="Gaston Caperton"/>
    <x v="0"/>
    <x v="1"/>
    <s v="President"/>
    <n v="550131"/>
    <n v="659013"/>
    <n v="1209144"/>
    <n v="223436"/>
    <n v="1432580"/>
    <n v="31850"/>
    <n v="22795"/>
    <n v="1487225"/>
    <x v="0"/>
    <s v="$521,628 SERP payout"/>
    <x v="0"/>
    <x v="1"/>
    <x v="0"/>
    <x v="0"/>
  </r>
  <r>
    <n v="472"/>
    <s v="440567264"/>
    <s v="National Collegiate Athletic Association"/>
    <s v="Mark A. Emmert"/>
    <x v="0"/>
    <d v="2010-10-01T00:00:00"/>
    <n v="46206"/>
    <x v="0"/>
    <x v="0"/>
    <x v="0"/>
    <x v="0"/>
    <x v="0"/>
    <m/>
    <m/>
    <m/>
    <x v="0"/>
    <x v="2"/>
    <n v="841058941"/>
    <s v="Mark Emmert"/>
    <x v="0"/>
    <x v="0"/>
    <s v="President"/>
    <n v="1201159"/>
    <m/>
    <n v="1201159"/>
    <n v="214947"/>
    <n v="1416106"/>
    <n v="234300"/>
    <n v="23689"/>
    <n v="1674095"/>
    <x v="0"/>
    <m/>
    <x v="0"/>
    <x v="1"/>
    <x v="0"/>
    <x v="0"/>
  </r>
  <r>
    <n v="107"/>
    <s v="130431590"/>
    <s v="American Gas Association"/>
    <s v="Dave McCurdy"/>
    <x v="0"/>
    <d v="2011-02-01T00:00:00"/>
    <n v="20001"/>
    <x v="0"/>
    <x v="3"/>
    <x v="3"/>
    <x v="0"/>
    <x v="0"/>
    <m/>
    <m/>
    <m/>
    <x v="0"/>
    <x v="1"/>
    <n v="29878496"/>
    <s v="Dave McCurdy"/>
    <x v="0"/>
    <x v="0"/>
    <s v="President &amp; CEO"/>
    <n v="902846"/>
    <n v="425000"/>
    <n v="1327846"/>
    <n v="51938"/>
    <n v="1379784"/>
    <n v="348500"/>
    <n v="37632"/>
    <n v="1765916"/>
    <x v="0"/>
    <s v="$341,000 toward SERP"/>
    <x v="3"/>
    <x v="1"/>
    <x v="0"/>
    <x v="0"/>
  </r>
  <r>
    <n v="357"/>
    <s v="135665571"/>
    <s v="Independent Insurance Agents and Brokers of America"/>
    <s v="Robert A. Rusbuldt"/>
    <x v="0"/>
    <d v="2001-04-01T00:00:00"/>
    <n v="22314"/>
    <x v="0"/>
    <x v="5"/>
    <x v="5"/>
    <x v="0"/>
    <x v="0"/>
    <n v="0"/>
    <n v="8.9448850430371186E-3"/>
    <n v="6.7908374372488466E-3"/>
    <x v="0"/>
    <x v="2"/>
    <n v="10120040"/>
    <s v="Robert A. Rusbuldt"/>
    <x v="0"/>
    <x v="0"/>
    <s v="CEO"/>
    <n v="396500"/>
    <n v="772515"/>
    <n v="1169015"/>
    <n v="181905"/>
    <n v="1350920"/>
    <n v="24814"/>
    <n v="14703"/>
    <n v="1390437"/>
    <x v="0"/>
    <s v="$130,000 SERP payout"/>
    <x v="4"/>
    <x v="1"/>
    <x v="0"/>
    <x v="0"/>
  </r>
  <r>
    <n v="265"/>
    <s v="061058206"/>
    <s v="CompTIA"/>
    <s v="Todd Thibodeaux"/>
    <x v="0"/>
    <d v="2008-07-01T00:00:00"/>
    <n v="60515"/>
    <x v="0"/>
    <x v="1"/>
    <x v="8"/>
    <x v="0"/>
    <x v="0"/>
    <n v="6.4172954709464158E-2"/>
    <n v="0.54761385622775149"/>
    <n v="0.51720361679592897"/>
    <x v="0"/>
    <x v="1"/>
    <n v="44402883"/>
    <s v="Todd Thibodeaux"/>
    <x v="0"/>
    <x v="0"/>
    <s v="President &amp; CEO"/>
    <n v="640000"/>
    <n v="708600"/>
    <n v="1348600"/>
    <n v="810"/>
    <n v="1349410"/>
    <n v="15000"/>
    <n v="17305"/>
    <n v="1381715"/>
    <x v="0"/>
    <s v="$435,000 SERP payout"/>
    <x v="1"/>
    <x v="1"/>
    <x v="0"/>
    <x v="0"/>
  </r>
  <r>
    <n v="68"/>
    <s v="134921556"/>
    <s v="American Bureau of Shipping"/>
    <s v="Christopher Wiernicki"/>
    <x v="0"/>
    <d v="2011-02-14T00:00:00"/>
    <n v="77060"/>
    <x v="0"/>
    <x v="6"/>
    <x v="6"/>
    <x v="0"/>
    <x v="0"/>
    <m/>
    <m/>
    <m/>
    <x v="0"/>
    <x v="1"/>
    <n v="765380672"/>
    <s v="Christopher Wiernicki"/>
    <x v="0"/>
    <x v="0"/>
    <s v="CEO"/>
    <n v="624999"/>
    <n v="718457"/>
    <n v="1343456"/>
    <n v="-6017"/>
    <n v="1337439"/>
    <n v="808868"/>
    <m/>
    <n v="2146307"/>
    <x v="0"/>
    <s v="$758,458 toward SERP"/>
    <x v="0"/>
    <x v="1"/>
    <x v="0"/>
    <x v="0"/>
  </r>
  <r>
    <n v="313"/>
    <s v="136226549"/>
    <s v="Federation of American Hospitals"/>
    <s v="Charles N. Kahn III"/>
    <x v="0"/>
    <d v="2001-06-14T00:00:00"/>
    <n v="20001"/>
    <x v="0"/>
    <x v="2"/>
    <x v="2"/>
    <x v="0"/>
    <x v="0"/>
    <n v="1.9999572772811263E-2"/>
    <n v="1.9998971490508045E-2"/>
    <n v="-0.26173009301819072"/>
    <x v="0"/>
    <x v="1"/>
    <n v="11629115"/>
    <s v="Charles N. Kahn, III"/>
    <x v="0"/>
    <x v="0"/>
    <s v="President"/>
    <n v="954995"/>
    <n v="334248"/>
    <n v="1289243"/>
    <n v="46288"/>
    <n v="1335531"/>
    <n v="386400"/>
    <n v="26415"/>
    <n v="1748346"/>
    <x v="0"/>
    <m/>
    <x v="4"/>
    <x v="1"/>
    <x v="0"/>
    <x v="0"/>
  </r>
  <r>
    <n v="10"/>
    <s v="530023710"/>
    <s v="Aerospace Industries Association"/>
    <s v="Marion Blakey"/>
    <x v="1"/>
    <d v="2007-11-12T00:00:00"/>
    <n v="22209"/>
    <x v="0"/>
    <x v="6"/>
    <x v="6"/>
    <x v="0"/>
    <x v="0"/>
    <n v="2.7443980628782332E-2"/>
    <n v="0.83244465620355423"/>
    <n v="0.79797077578424502"/>
    <x v="0"/>
    <x v="1"/>
    <n v="18511964"/>
    <s v="Marion Blakey"/>
    <x v="1"/>
    <x v="0"/>
    <s v="President &amp; Chief Executive Officer"/>
    <n v="722401"/>
    <n v="566000"/>
    <n v="1288401"/>
    <n v="28075"/>
    <n v="1316476"/>
    <n v="12500"/>
    <n v="3913"/>
    <n v="1332889"/>
    <x v="0"/>
    <m/>
    <x v="4"/>
    <x v="1"/>
    <x v="0"/>
    <x v="0"/>
  </r>
  <r>
    <n v="383"/>
    <s v="131854667"/>
    <s v="International Council of Shopping Centers"/>
    <s v="Michael P. Kercheval"/>
    <x v="0"/>
    <d v="2001-05-22T00:00:00"/>
    <n v="10020"/>
    <x v="0"/>
    <x v="10"/>
    <x v="12"/>
    <x v="0"/>
    <x v="0"/>
    <n v="8.6001193080135221E-2"/>
    <n v="8.0819222418950318E-3"/>
    <n v="7.4012803213742194E-3"/>
    <x v="0"/>
    <x v="1"/>
    <n v="60838541"/>
    <s v="Michael P. Kercheval"/>
    <x v="0"/>
    <x v="0"/>
    <s v="President &amp; CEO"/>
    <n v="633534"/>
    <n v="635000"/>
    <n v="1268534"/>
    <n v="39500"/>
    <n v="1308034"/>
    <n v="1122728"/>
    <n v="12302"/>
    <n v="2443064"/>
    <x v="0"/>
    <m/>
    <x v="2"/>
    <x v="1"/>
    <x v="0"/>
    <x v="0"/>
  </r>
  <r>
    <n v="252"/>
    <s v="541386480"/>
    <s v="CFA Institute"/>
    <s v="John Rogers"/>
    <x v="0"/>
    <d v="2009-01-01T00:00:00"/>
    <n v="22903"/>
    <x v="1"/>
    <x v="4"/>
    <x v="4"/>
    <x v="0"/>
    <x v="0"/>
    <n v="-2.8301028607623084E-4"/>
    <n v="0.15280557936416242"/>
    <n v="0.15304848647200642"/>
    <x v="0"/>
    <x v="2"/>
    <n v="231242116"/>
    <s v="John Rogers"/>
    <x v="0"/>
    <x v="0"/>
    <s v="CEO &amp; President"/>
    <n v="593450"/>
    <n v="693707"/>
    <n v="1287157"/>
    <n v="4142"/>
    <n v="1291299"/>
    <n v="69400"/>
    <n v="16816"/>
    <n v="1377515"/>
    <x v="0"/>
    <m/>
    <x v="0"/>
    <x v="1"/>
    <x v="0"/>
    <x v="0"/>
  </r>
  <r>
    <n v="421"/>
    <s v="237451693"/>
    <s v="NACHA-The Electronic Payments Association"/>
    <s v="Janet O. Estep"/>
    <x v="1"/>
    <d v="2008-12-31T00:00:00"/>
    <n v="20171"/>
    <x v="0"/>
    <x v="4"/>
    <x v="4"/>
    <x v="0"/>
    <x v="0"/>
    <n v="8.6838654981713503E-2"/>
    <n v="1.0760560218170774"/>
    <n v="1.0724020611093927"/>
    <x v="0"/>
    <x v="1"/>
    <n v="16021848"/>
    <s v="Janet O. Estep"/>
    <x v="1"/>
    <x v="0"/>
    <s v="Chief Executive Officer"/>
    <n v="441000"/>
    <n v="816600"/>
    <n v="1257600"/>
    <n v="2064"/>
    <n v="1259664"/>
    <n v="135385"/>
    <n v="13490"/>
    <n v="1408539"/>
    <x v="0"/>
    <m/>
    <x v="4"/>
    <x v="1"/>
    <x v="0"/>
    <x v="0"/>
  </r>
  <r>
    <n v="641"/>
    <s v="940987020"/>
    <s v="Wine Institute"/>
    <s v="Bobby Koch"/>
    <x v="0"/>
    <d v="2003-06-01T00:00:00"/>
    <n v="20005"/>
    <x v="0"/>
    <x v="12"/>
    <x v="15"/>
    <x v="0"/>
    <x v="0"/>
    <n v="4.8690981239817395E-3"/>
    <n v="4.8997905734674239E-3"/>
    <n v="-3.2295092928990598E-3"/>
    <x v="0"/>
    <x v="5"/>
    <n v="21338241"/>
    <s v="Bobby Koch"/>
    <x v="0"/>
    <x v="0"/>
    <s v="President &amp; CEO"/>
    <n v="1245897"/>
    <n v="232"/>
    <n v="1246129"/>
    <n v="6042"/>
    <n v="1252171"/>
    <n v="11250"/>
    <n v="35366"/>
    <n v="1298787"/>
    <x v="0"/>
    <m/>
    <x v="3"/>
    <x v="1"/>
    <x v="0"/>
    <x v="0"/>
  </r>
  <r>
    <n v="74"/>
    <s v="521799853"/>
    <s v="American Coalition for Clean Coal Electricity"/>
    <s v="Mike Duncan"/>
    <x v="2"/>
    <d v="2012-09-10T00:00:00"/>
    <n v="20005"/>
    <x v="0"/>
    <x v="3"/>
    <x v="3"/>
    <x v="0"/>
    <x v="0"/>
    <m/>
    <m/>
    <m/>
    <x v="1"/>
    <x v="1"/>
    <n v="43052275"/>
    <s v="Stephen Miller"/>
    <x v="0"/>
    <x v="1"/>
    <m/>
    <n v="802512"/>
    <n v="250000"/>
    <n v="1052512"/>
    <n v="182623"/>
    <n v="1235135"/>
    <n v="22500"/>
    <n v="29785"/>
    <n v="1287420"/>
    <x v="1"/>
    <s v="8.5 months’ salary"/>
    <x v="1"/>
    <x v="1"/>
    <x v="1"/>
    <x v="0"/>
  </r>
  <r>
    <n v="550"/>
    <s v="131142150"/>
    <s v="Packaging Machinery Manufacturers Institute"/>
    <s v="Charles D. Yuska "/>
    <x v="0"/>
    <d v="1990-06-01T00:00:00"/>
    <n v="20190"/>
    <x v="0"/>
    <x v="6"/>
    <x v="13"/>
    <x v="0"/>
    <x v="0"/>
    <n v="2.9349381465781213E-2"/>
    <n v="2.9433507296989351E-2"/>
    <n v="0.23049628951834281"/>
    <x v="0"/>
    <x v="1"/>
    <n v="45029147"/>
    <s v="Charles D. Yuska "/>
    <x v="0"/>
    <x v="0"/>
    <s v="CEO &amp; President"/>
    <n v="689135"/>
    <n v="103221"/>
    <n v="792356"/>
    <n v="428695"/>
    <n v="1221051"/>
    <n v="173331"/>
    <n v="25602"/>
    <n v="1419984"/>
    <x v="0"/>
    <s v="$128,336 toward SERP"/>
    <x v="1"/>
    <x v="1"/>
    <x v="0"/>
    <x v="0"/>
  </r>
  <r>
    <n v="627"/>
    <s v="131635294"/>
    <s v="United Way Worldwide"/>
    <s v="Brian Gallagher"/>
    <x v="0"/>
    <d v="2001-11-15T00:00:00"/>
    <n v="22314"/>
    <x v="3"/>
    <x v="9"/>
    <x v="11"/>
    <x v="0"/>
    <x v="1"/>
    <n v="4.5209000246244766E-4"/>
    <n v="7.8758450171890079E-2"/>
    <n v="0.59852579401986394"/>
    <x v="0"/>
    <x v="1"/>
    <n v="96098760"/>
    <s v="Brian Gallagher"/>
    <x v="0"/>
    <x v="0"/>
    <s v="President &amp; CEO"/>
    <n v="520043"/>
    <n v="180657"/>
    <n v="700700"/>
    <n v="519605"/>
    <n v="1220305"/>
    <n v="265712"/>
    <n v="20131"/>
    <n v="1506148"/>
    <x v="0"/>
    <s v="$405,000 SERP payout; $65,801 toward SERP"/>
    <x v="2"/>
    <x v="1"/>
    <x v="0"/>
    <x v="0"/>
  </r>
  <r>
    <n v="448"/>
    <s v="001NAIC"/>
    <s v="National Association of Insurance Commissioners"/>
    <s v="Ben Nelson"/>
    <x v="0"/>
    <d v="2013-01-22T00:00:00"/>
    <n v="64108"/>
    <x v="1"/>
    <x v="5"/>
    <x v="5"/>
    <x v="0"/>
    <x v="0"/>
    <m/>
    <m/>
    <m/>
    <x v="0"/>
    <x v="1"/>
    <n v="81313382"/>
    <s v="Therese M. Vaughan"/>
    <x v="1"/>
    <x v="1"/>
    <s v="Executive Vice President &amp; CEO"/>
    <n v="508846"/>
    <n v="213459"/>
    <n v="722305"/>
    <n v="497665"/>
    <n v="1219970"/>
    <n v="13750"/>
    <n v="18523"/>
    <n v="1252243"/>
    <x v="1"/>
    <s v="11 months’ salary; $430,353 severance"/>
    <x v="2"/>
    <x v="1"/>
    <x v="1"/>
    <x v="0"/>
  </r>
  <r>
    <n v="86"/>
    <s v="521044350"/>
    <s v="American Council of Life Insurers"/>
    <s v="Dirk Kempthorne"/>
    <x v="0"/>
    <d v="2010-11-03T00:00:00"/>
    <n v="20001"/>
    <x v="0"/>
    <x v="5"/>
    <x v="5"/>
    <x v="0"/>
    <x v="0"/>
    <n v="2.7606735343041412E-2"/>
    <n v="0.33626880313196594"/>
    <n v="0.3418068186194414"/>
    <x v="0"/>
    <x v="1"/>
    <n v="54127809"/>
    <s v="Dirk Kempthorne"/>
    <x v="0"/>
    <x v="0"/>
    <s v="President and CEO"/>
    <n v="915538"/>
    <n v="275000"/>
    <n v="1190538"/>
    <n v="28943"/>
    <n v="1219481"/>
    <n v="50369"/>
    <n v="52026"/>
    <n v="1321876"/>
    <x v="0"/>
    <s v="$9,246 SERP payment."/>
    <x v="2"/>
    <x v="1"/>
    <x v="0"/>
    <x v="0"/>
  </r>
  <r>
    <n v="25"/>
    <s v="362087641"/>
    <s v="America’s Health Insurance Plans (AHIP)"/>
    <s v="Karen Ignagni"/>
    <x v="1"/>
    <d v="1993-01-01T00:00:00"/>
    <n v="20004"/>
    <x v="0"/>
    <x v="5"/>
    <x v="5"/>
    <x v="0"/>
    <x v="1"/>
    <n v="0.64157640530551097"/>
    <n v="-0.28657028717834815"/>
    <n v="-0.27996407281480012"/>
    <x v="0"/>
    <x v="1"/>
    <n v="70904137"/>
    <s v="Karen Ignagni"/>
    <x v="1"/>
    <x v="0"/>
    <s v="President"/>
    <n v="1175633"/>
    <m/>
    <n v="1175633"/>
    <n v="38884"/>
    <n v="1214517"/>
    <n v="18451"/>
    <n v="19440"/>
    <n v="1252408"/>
    <x v="0"/>
    <m/>
    <x v="2"/>
    <x v="1"/>
    <x v="0"/>
    <x v="0"/>
  </r>
  <r>
    <n v="242"/>
    <s v="430653271"/>
    <s v="Catholic Health Association of the United States"/>
    <s v="Carol Keehan"/>
    <x v="1"/>
    <d v="2005-10-01T00:00:00"/>
    <n v="20006"/>
    <x v="0"/>
    <x v="2"/>
    <x v="2"/>
    <x v="0"/>
    <x v="1"/>
    <n v="0.13322166616396919"/>
    <n v="0.27128557159986422"/>
    <n v="0.27578743676843309"/>
    <x v="0"/>
    <x v="7"/>
    <n v="18922810"/>
    <s v="Carol Keehan"/>
    <x v="1"/>
    <x v="0"/>
    <s v="President &amp; Chief Executive Officer"/>
    <n v="773970"/>
    <n v="267190"/>
    <n v="1041160"/>
    <n v="171948"/>
    <n v="1213108"/>
    <m/>
    <n v="13228"/>
    <n v="1226336"/>
    <x v="0"/>
    <s v="Part of take-home pay represents payment made to nonprofit Daughters of Charity, except for certain fringe benefits.  "/>
    <x v="4"/>
    <x v="1"/>
    <x v="0"/>
    <x v="0"/>
  </r>
  <r>
    <n v="506"/>
    <s v="131673104"/>
    <s v="National Kidney Foundation"/>
    <s v="Bruce Skyer"/>
    <x v="0"/>
    <d v="2011-10-24T00:00:00"/>
    <n v="10016"/>
    <x v="3"/>
    <x v="9"/>
    <x v="11"/>
    <x v="0"/>
    <x v="0"/>
    <m/>
    <m/>
    <m/>
    <x v="2"/>
    <x v="7"/>
    <n v="46556654"/>
    <s v="John R. Davis"/>
    <x v="0"/>
    <x v="1"/>
    <s v="CEO "/>
    <n v="214483"/>
    <m/>
    <n v="1191360"/>
    <n v="976877"/>
    <n v="1191360"/>
    <n v="88892"/>
    <n v="18982"/>
    <n v="1299234"/>
    <x v="1"/>
    <s v="Six months’ salary; $976,877 SERP payout"/>
    <x v="1"/>
    <x v="1"/>
    <x v="1"/>
    <x v="0"/>
  </r>
  <r>
    <n v="347"/>
    <s v="237327730"/>
    <s v="Heritage Foundation"/>
    <s v="Edwin J. Feulner"/>
    <x v="0"/>
    <d v="1977-01-01T00:00:00"/>
    <n v="20002"/>
    <x v="4"/>
    <x v="14"/>
    <x v="17"/>
    <x v="0"/>
    <x v="0"/>
    <n v="6.0443320173242387E-2"/>
    <n v="6.3394339207273512E-2"/>
    <n v="5.9126170080197632E-2"/>
    <x v="0"/>
    <x v="1"/>
    <n v="86084630"/>
    <s v="Edwin J. Feulner"/>
    <x v="0"/>
    <x v="0"/>
    <s v="President"/>
    <n v="531561"/>
    <n v="613250"/>
    <n v="1144811"/>
    <n v="17885"/>
    <n v="1162696"/>
    <n v="50000"/>
    <n v="26020"/>
    <n v="1238716"/>
    <x v="0"/>
    <m/>
    <x v="2"/>
    <x v="1"/>
    <x v="0"/>
    <x v="0"/>
  </r>
  <r>
    <n v="111"/>
    <s v="530260105"/>
    <s v="American Health Care Association"/>
    <s v="Mark Parkinson"/>
    <x v="0"/>
    <d v="2011-01-01T00:00:00"/>
    <n v="20005"/>
    <x v="0"/>
    <x v="2"/>
    <x v="2"/>
    <x v="0"/>
    <x v="0"/>
    <n v="0.11880115337695464"/>
    <n v="9.4304417443722338E-2"/>
    <n v="9.4173532976652499E-2"/>
    <x v="0"/>
    <x v="1"/>
    <n v="29228988"/>
    <s v="Mark V. Parkinson"/>
    <x v="0"/>
    <x v="0"/>
    <s v="President &amp; CEO"/>
    <n v="1008823"/>
    <n v="153000"/>
    <n v="1161823"/>
    <m/>
    <n v="1161823"/>
    <n v="20000"/>
    <n v="8244"/>
    <n v="1190067"/>
    <x v="0"/>
    <m/>
    <x v="3"/>
    <x v="1"/>
    <x v="0"/>
    <x v="0"/>
  </r>
  <r>
    <n v="302"/>
    <s v="237175375"/>
    <s v="Electric Power Research Institute"/>
    <s v="Michael Howard"/>
    <x v="0"/>
    <d v="2010-09-01T00:00:00"/>
    <n v="94304"/>
    <x v="0"/>
    <x v="3"/>
    <x v="3"/>
    <x v="0"/>
    <x v="0"/>
    <n v="8.0026632309834062E-2"/>
    <n v="0.24842336389225084"/>
    <n v="0.25505029745808544"/>
    <x v="2"/>
    <x v="1"/>
    <n v="391213493"/>
    <s v="Michael Howard"/>
    <x v="0"/>
    <x v="0"/>
    <s v="CEO &amp; President"/>
    <n v="499616"/>
    <n v="577269"/>
    <n v="1076885"/>
    <n v="83409"/>
    <n v="1160294"/>
    <n v="42000"/>
    <n v="26185"/>
    <n v="1228479"/>
    <x v="0"/>
    <m/>
    <x v="0"/>
    <x v="1"/>
    <x v="0"/>
    <x v="0"/>
  </r>
  <r>
    <n v="289"/>
    <s v="237065623"/>
    <s v="Credit Union National Association (CUNA)"/>
    <s v="William Cheney"/>
    <x v="0"/>
    <d v="2010-07-05T00:00:00"/>
    <n v="53705"/>
    <x v="0"/>
    <x v="4"/>
    <x v="4"/>
    <x v="0"/>
    <x v="0"/>
    <n v="5.2692053265840262E-2"/>
    <n v="4.8070281941000284E-2"/>
    <n v="0.25919858429407439"/>
    <x v="0"/>
    <x v="1"/>
    <n v="53759423"/>
    <s v="William Cheney"/>
    <x v="0"/>
    <x v="0"/>
    <s v="President &amp; CEO"/>
    <n v="732021"/>
    <n v="183002"/>
    <n v="915023"/>
    <n v="234857"/>
    <n v="1149880"/>
    <n v="169640"/>
    <n v="18117"/>
    <n v="1337637"/>
    <x v="0"/>
    <s v="$142,140 toward SERP"/>
    <x v="2"/>
    <x v="1"/>
    <x v="0"/>
    <x v="0"/>
  </r>
  <r>
    <n v="125"/>
    <s v="133173374"/>
    <s v="American Insurance Association"/>
    <s v="Leigh Ann Pusey"/>
    <x v="1"/>
    <d v="2009-02-01T00:00:00"/>
    <n v="20037"/>
    <x v="0"/>
    <x v="5"/>
    <x v="5"/>
    <x v="0"/>
    <x v="0"/>
    <n v="1.6177927333728241E-4"/>
    <n v="0.34483295115634471"/>
    <n v="0.34483295115634471"/>
    <x v="0"/>
    <x v="1"/>
    <n v="17994852"/>
    <s v="Leigh Ann Pusey"/>
    <x v="1"/>
    <x v="0"/>
    <s v="President/CEO"/>
    <n v="803694"/>
    <n v="320000"/>
    <n v="1123694"/>
    <m/>
    <n v="1123694"/>
    <n v="31145"/>
    <n v="20380"/>
    <n v="1175219"/>
    <x v="0"/>
    <m/>
    <x v="4"/>
    <x v="1"/>
    <x v="0"/>
    <x v="0"/>
  </r>
  <r>
    <n v="324"/>
    <s v="362900465"/>
    <s v="Food Marketing Institute"/>
    <s v="Leslie Sarasin"/>
    <x v="1"/>
    <d v="2008-11-01T00:00:00"/>
    <n v="22202"/>
    <x v="0"/>
    <x v="12"/>
    <x v="15"/>
    <x v="0"/>
    <x v="0"/>
    <n v="7.3964497041420121E-2"/>
    <n v="9.1729323308270674E-2"/>
    <n v="8.9831264401992114E-2"/>
    <x v="0"/>
    <x v="1"/>
    <n v="28104553"/>
    <s v="Leslie Sarasin"/>
    <x v="1"/>
    <x v="0"/>
    <s v="President &amp; CEO"/>
    <n v="726000"/>
    <n v="363000"/>
    <n v="1089000"/>
    <n v="25274"/>
    <n v="1114274"/>
    <n v="20000"/>
    <n v="20796"/>
    <n v="1155070"/>
    <x v="0"/>
    <m/>
    <x v="3"/>
    <x v="1"/>
    <x v="0"/>
    <x v="0"/>
  </r>
  <r>
    <n v="486"/>
    <s v="530196547"/>
    <s v="National Defense Industrial Association"/>
    <s v="Lawrence P. Farrell Jr."/>
    <x v="0"/>
    <d v="1998-01-01T00:00:00"/>
    <n v="22201"/>
    <x v="0"/>
    <x v="6"/>
    <x v="6"/>
    <x v="0"/>
    <x v="0"/>
    <n v="1.237933934896176E-2"/>
    <n v="9.503910758644922E-3"/>
    <n v="6.0658270188311221E-2"/>
    <x v="0"/>
    <x v="6"/>
    <n v="34877991"/>
    <s v="Lawrence P. Farrell, Jr."/>
    <x v="0"/>
    <x v="0"/>
    <s v="CEO &amp; President"/>
    <n v="353861"/>
    <n v="554000"/>
    <n v="907861"/>
    <n v="205792"/>
    <n v="1113653"/>
    <n v="29968"/>
    <n v="5431"/>
    <n v="1149052"/>
    <x v="0"/>
    <m/>
    <x v="1"/>
    <x v="1"/>
    <x v="0"/>
    <x v="0"/>
  </r>
  <r>
    <n v="490"/>
    <s v="131085700"/>
    <s v="National Electrical Manufacturers Association"/>
    <s v="Evan R. Gaddis"/>
    <x v="0"/>
    <d v="2005-09-01T00:00:00"/>
    <n v="22209"/>
    <x v="0"/>
    <x v="6"/>
    <x v="13"/>
    <x v="0"/>
    <x v="1"/>
    <m/>
    <n v="0.18432735015471355"/>
    <n v="0.16676995928520108"/>
    <x v="0"/>
    <x v="1"/>
    <n v="24734714"/>
    <s v="Evan R. Gaddis"/>
    <x v="0"/>
    <x v="0"/>
    <s v="President"/>
    <n v="474775"/>
    <n v="553670"/>
    <n v="1028445"/>
    <n v="82306"/>
    <n v="1110751"/>
    <n v="21250"/>
    <n v="17377"/>
    <n v="1149378"/>
    <x v="0"/>
    <m/>
    <x v="3"/>
    <x v="1"/>
    <x v="0"/>
    <x v="0"/>
  </r>
  <r>
    <n v="15"/>
    <s v="360710830"/>
    <s v="Air Line Pilots Association, International"/>
    <s v="Lee Moak"/>
    <x v="0"/>
    <d v="2011-01-01T00:00:00"/>
    <n v="20172"/>
    <x v="2"/>
    <x v="8"/>
    <x v="10"/>
    <x v="0"/>
    <x v="1"/>
    <n v="-6.2619164645706285E-2"/>
    <n v="-6.2619164645706285E-2"/>
    <n v="0.92686839033707069"/>
    <x v="0"/>
    <x v="1"/>
    <n v="119626676"/>
    <s v="Lee Moak"/>
    <x v="0"/>
    <x v="0"/>
    <s v="President"/>
    <n v="347099"/>
    <m/>
    <n v="347099"/>
    <n v="742468"/>
    <n v="1089567"/>
    <n v="158411"/>
    <n v="30870"/>
    <n v="1278848"/>
    <x v="0"/>
    <s v="$560,004 SERP payout"/>
    <x v="0"/>
    <x v="1"/>
    <x v="0"/>
    <x v="0"/>
  </r>
  <r>
    <n v="284"/>
    <s v="131952497"/>
    <s v="Council of Insurance Agents and Brokers"/>
    <s v="Ken A. Crerar"/>
    <x v="0"/>
    <d v="1991-01-01T00:00:00"/>
    <n v="20004"/>
    <x v="0"/>
    <x v="5"/>
    <x v="5"/>
    <x v="0"/>
    <x v="0"/>
    <n v="-6.4644555480712195E-3"/>
    <n v="0.13079675968691012"/>
    <n v="0.12366419145660403"/>
    <x v="0"/>
    <x v="1"/>
    <n v="10388267"/>
    <s v="Ken A. Crerar"/>
    <x v="0"/>
    <x v="0"/>
    <s v="President"/>
    <n v="691768"/>
    <n v="350000"/>
    <n v="1041768"/>
    <n v="47148"/>
    <n v="1088916"/>
    <n v="33000"/>
    <n v="44928"/>
    <n v="1166844"/>
    <x v="0"/>
    <m/>
    <x v="4"/>
    <x v="1"/>
    <x v="0"/>
    <x v="0"/>
  </r>
  <r>
    <n v="513"/>
    <s v="521127504"/>
    <s v="National Multifamily Housing Council"/>
    <s v="Douglas M. Bibby"/>
    <x v="0"/>
    <d v="2001-06-28T00:00:00"/>
    <n v="20036"/>
    <x v="0"/>
    <x v="11"/>
    <x v="19"/>
    <x v="0"/>
    <x v="0"/>
    <n v="1.5240111748272313E-2"/>
    <n v="1.2267487276600781E-2"/>
    <n v="-1.6199726691727593E-2"/>
    <x v="0"/>
    <x v="7"/>
    <n v="11916594"/>
    <s v="Douglas M. Bibby"/>
    <x v="0"/>
    <x v="0"/>
    <s v="President"/>
    <n v="863081"/>
    <n v="206000"/>
    <n v="1069081"/>
    <m/>
    <n v="1069081"/>
    <m/>
    <m/>
    <n v="1069081"/>
    <x v="0"/>
    <s v="$165,000 toward SERP"/>
    <x v="4"/>
    <x v="1"/>
    <x v="0"/>
    <x v="0"/>
  </r>
  <r>
    <n v="402"/>
    <s v="362229255"/>
    <s v="Joint Commission"/>
    <s v="Mark R. Chassin"/>
    <x v="0"/>
    <d v="2008-01-01T00:00:00"/>
    <n v="60181"/>
    <x v="1"/>
    <x v="2"/>
    <x v="2"/>
    <x v="0"/>
    <x v="0"/>
    <n v="7.7549248029554069E-2"/>
    <n v="0.14780912208074598"/>
    <n v="0.12198370649617497"/>
    <x v="2"/>
    <x v="1"/>
    <n v="150115581"/>
    <s v="Mark R. Chassin"/>
    <x v="0"/>
    <x v="0"/>
    <s v="President"/>
    <n v="821377"/>
    <n v="57000"/>
    <n v="878377"/>
    <n v="178774"/>
    <n v="1057151"/>
    <n v="21593"/>
    <n v="28054"/>
    <n v="1106798"/>
    <x v="0"/>
    <m/>
    <x v="0"/>
    <x v="1"/>
    <x v="0"/>
    <x v="0"/>
  </r>
  <r>
    <n v="102"/>
    <s v="530237789"/>
    <s v="American Federation of State, County, and Municipal Employees"/>
    <s v="Lee Saunders"/>
    <x v="0"/>
    <d v="2012-06-21T00:00:00"/>
    <n v="20036"/>
    <x v="2"/>
    <x v="8"/>
    <x v="10"/>
    <x v="0"/>
    <x v="0"/>
    <m/>
    <m/>
    <m/>
    <x v="2"/>
    <x v="1"/>
    <n v="160249211"/>
    <s v="Gerald W. McEntee"/>
    <x v="0"/>
    <x v="1"/>
    <s v="President"/>
    <n v="185759"/>
    <m/>
    <n v="185759"/>
    <n v="864817"/>
    <n v="1050576"/>
    <n v="258402"/>
    <n v="25072"/>
    <n v="1334050"/>
    <x v="1"/>
    <s v="Six months’ salary; $656,059 severance"/>
    <x v="0"/>
    <x v="1"/>
    <x v="1"/>
    <x v="0"/>
  </r>
  <r>
    <n v="439"/>
    <s v="520939952"/>
    <s v="National Association of Community Health Centers"/>
    <s v="Thomas J. Van Coverden"/>
    <x v="0"/>
    <m/>
    <n v="20814"/>
    <x v="0"/>
    <x v="2"/>
    <x v="2"/>
    <x v="0"/>
    <x v="0"/>
    <n v="4.999530434549284E-2"/>
    <n v="0.31439733051192315"/>
    <n v="-0.36033701611603941"/>
    <x v="0"/>
    <x v="7"/>
    <n v="32527085"/>
    <s v="Thomas J. Van Coverden"/>
    <x v="0"/>
    <x v="0"/>
    <s v="CEO &amp; President"/>
    <n v="626108"/>
    <n v="310592"/>
    <n v="936700"/>
    <n v="111462"/>
    <n v="1048162"/>
    <n v="-130922"/>
    <n v="19918"/>
    <n v="937158"/>
    <x v="0"/>
    <m/>
    <x v="1"/>
    <x v="1"/>
    <x v="0"/>
    <x v="0"/>
  </r>
  <r>
    <n v="306"/>
    <s v="133768378"/>
    <s v="Entertainment Software Association"/>
    <s v="Michael D. Gallagher"/>
    <x v="0"/>
    <d v="2007-05-07T00:00:00"/>
    <n v="20004"/>
    <x v="0"/>
    <x v="7"/>
    <x v="8"/>
    <x v="0"/>
    <x v="0"/>
    <n v="3.2100488485694349E-2"/>
    <n v="-0.23237676470675855"/>
    <n v="-0.22941746015629944"/>
    <x v="0"/>
    <x v="0"/>
    <n v="35111046"/>
    <s v="Michael D. Gallagher"/>
    <x v="0"/>
    <x v="0"/>
    <s v="President"/>
    <n v="739500"/>
    <n v="291200"/>
    <n v="1030700"/>
    <n v="16665"/>
    <n v="1047365"/>
    <n v="31500"/>
    <n v="34592"/>
    <n v="1113457"/>
    <x v="0"/>
    <m/>
    <x v="1"/>
    <x v="1"/>
    <x v="0"/>
    <x v="0"/>
  </r>
  <r>
    <n v="444"/>
    <s v="952642719"/>
    <s v="National Association of Federal Credit Unions"/>
    <s v="Dan Berger"/>
    <x v="0"/>
    <d v="2013-07-31T00:00:00"/>
    <n v="22201"/>
    <x v="0"/>
    <x v="4"/>
    <x v="4"/>
    <x v="0"/>
    <x v="1"/>
    <n v="0.42819579981295508"/>
    <n v="0.34199312610831106"/>
    <n v="0.8447831965114404"/>
    <x v="0"/>
    <x v="1"/>
    <n v="12510733"/>
    <s v="Fred Becker"/>
    <x v="0"/>
    <x v="1"/>
    <s v="President &amp; CEO"/>
    <n v="583358"/>
    <n v="126500"/>
    <n v="709858"/>
    <n v="331262"/>
    <n v="1041120"/>
    <n v="20000"/>
    <n v="20983"/>
    <n v="1082103"/>
    <x v="0"/>
    <s v="$319,646 SERP payout"/>
    <x v="4"/>
    <x v="1"/>
    <x v="0"/>
    <x v="0"/>
  </r>
  <r>
    <n v="105"/>
    <s v="521802251"/>
    <s v="American Forest and Paper Association"/>
    <s v="Donna Harman"/>
    <x v="1"/>
    <d v="2007-06-25T00:00:00"/>
    <n v="20036"/>
    <x v="0"/>
    <x v="6"/>
    <x v="13"/>
    <x v="0"/>
    <x v="0"/>
    <n v="6.9819826611383334E-2"/>
    <n v="9.0932745699907475E-2"/>
    <n v="9.1059738243005367E-2"/>
    <x v="0"/>
    <x v="1"/>
    <n v="22721027"/>
    <s v="Donna Harman"/>
    <x v="1"/>
    <x v="0"/>
    <s v="President/CEO"/>
    <n v="709558"/>
    <n v="300865"/>
    <n v="1010423"/>
    <n v="15375"/>
    <n v="1025798"/>
    <n v="22500"/>
    <n v="39824"/>
    <n v="1088122"/>
    <x v="0"/>
    <m/>
    <x v="3"/>
    <x v="1"/>
    <x v="0"/>
    <x v="0"/>
  </r>
  <r>
    <n v="639"/>
    <s v="131740011"/>
    <s v="Wildlife Conservation Society"/>
    <s v="Cristián Samper"/>
    <x v="0"/>
    <d v="2012-08-01T00:00:00"/>
    <n v="10460"/>
    <x v="3"/>
    <x v="9"/>
    <x v="11"/>
    <x v="0"/>
    <x v="0"/>
    <n v="1.4975031729275149E-2"/>
    <n v="0.41209323785190038"/>
    <n v="0.28937463424170451"/>
    <x v="0"/>
    <x v="7"/>
    <n v="230042654"/>
    <s v="Steven E. Sanderson"/>
    <x v="0"/>
    <x v="1"/>
    <s v="President &amp; Chief Executive Officer"/>
    <n v="513417"/>
    <n v="215000"/>
    <n v="728417"/>
    <n v="287284"/>
    <n v="1015701"/>
    <n v="126188"/>
    <n v="21777"/>
    <n v="1163666"/>
    <x v="0"/>
    <s v="$66,847 toward SERP"/>
    <x v="0"/>
    <x v="1"/>
    <x v="0"/>
    <x v="0"/>
  </r>
  <r>
    <n v="20"/>
    <s v="522143968"/>
    <s v="Alliance of Automobile Manufacturers"/>
    <s v="Mitch Bainwol"/>
    <x v="0"/>
    <d v="2011-09-01T00:00:00"/>
    <n v="20001"/>
    <x v="0"/>
    <x v="6"/>
    <x v="13"/>
    <x v="0"/>
    <x v="0"/>
    <m/>
    <m/>
    <m/>
    <x v="0"/>
    <x v="1"/>
    <n v="27237327"/>
    <s v="Mitch Bainwol"/>
    <x v="0"/>
    <x v="0"/>
    <s v="President"/>
    <n v="871700"/>
    <n v="116172"/>
    <n v="987872"/>
    <n v="26181"/>
    <n v="1014053"/>
    <n v="28000"/>
    <n v="23124"/>
    <n v="1065177"/>
    <x v="0"/>
    <m/>
    <x v="3"/>
    <x v="1"/>
    <x v="0"/>
    <x v="0"/>
  </r>
  <r>
    <n v="134"/>
    <s v="360727175"/>
    <s v="American Medical Association"/>
    <s v="James Madara"/>
    <x v="0"/>
    <d v="2011-07-01T00:00:00"/>
    <n v="60611"/>
    <x v="1"/>
    <x v="2"/>
    <x v="2"/>
    <x v="0"/>
    <x v="0"/>
    <m/>
    <m/>
    <m/>
    <x v="0"/>
    <x v="1"/>
    <n v="239071813"/>
    <s v="James Madara"/>
    <x v="0"/>
    <x v="0"/>
    <s v="Executive Vice President &amp; CEO"/>
    <n v="816980"/>
    <n v="180000"/>
    <n v="996980"/>
    <n v="12024"/>
    <n v="1009004"/>
    <n v="65000"/>
    <n v="48926"/>
    <n v="1122930"/>
    <x v="0"/>
    <m/>
    <x v="0"/>
    <x v="1"/>
    <x v="0"/>
    <x v="0"/>
  </r>
  <r>
    <n v="42"/>
    <s v="530196568"/>
    <s v="American Association for the Advancement of Science"/>
    <s v="Alan I. Leshner"/>
    <x v="0"/>
    <d v="2001-11-15T00:00:00"/>
    <n v="20005"/>
    <x v="1"/>
    <x v="13"/>
    <x v="16"/>
    <x v="0"/>
    <x v="0"/>
    <n v="2.6720604264857149E-2"/>
    <n v="0.34496043994261616"/>
    <n v="0.3380618552317578"/>
    <x v="0"/>
    <x v="1"/>
    <n v="97560704"/>
    <s v="Alan I. Leshner"/>
    <x v="0"/>
    <x v="0"/>
    <s v="CEO"/>
    <n v="535020"/>
    <n v="455000"/>
    <n v="990020"/>
    <n v="17000"/>
    <n v="1007020"/>
    <n v="30000"/>
    <n v="3499"/>
    <n v="1040519"/>
    <x v="0"/>
    <m/>
    <x v="2"/>
    <x v="1"/>
    <x v="0"/>
    <x v="0"/>
  </r>
  <r>
    <n v="293"/>
    <s v="131930701"/>
    <s v="Cystic Fibrosis Foundation"/>
    <s v="Robert J. Beall"/>
    <x v="0"/>
    <d v="1994-01-01T00:00:00"/>
    <n v="20814"/>
    <x v="3"/>
    <x v="9"/>
    <x v="11"/>
    <x v="0"/>
    <x v="0"/>
    <n v="8.9684313604509291E-2"/>
    <n v="-3.4148801422633254E-2"/>
    <n v="0.40457281467438122"/>
    <x v="0"/>
    <x v="1"/>
    <n v="260818976"/>
    <s v="Robert J. Beall"/>
    <x v="0"/>
    <x v="0"/>
    <s v="President &amp; CEO"/>
    <n v="547489"/>
    <n v="107531"/>
    <n v="655020"/>
    <n v="344408"/>
    <n v="999428"/>
    <n v="89997"/>
    <n v="22675"/>
    <n v="1112100"/>
    <x v="0"/>
    <m/>
    <x v="0"/>
    <x v="1"/>
    <x v="0"/>
    <x v="1"/>
  </r>
  <r>
    <n v="211"/>
    <s v="362169124"/>
    <s v="Association of American Medical Colleges"/>
    <s v="Darrell G. Kirch "/>
    <x v="0"/>
    <d v="2006-07-01T00:00:00"/>
    <n v="20037"/>
    <x v="0"/>
    <x v="2"/>
    <x v="2"/>
    <x v="0"/>
    <x v="0"/>
    <n v="-5.1447956033009092E-2"/>
    <n v="0.1214411617498785"/>
    <n v="0.20518855949108158"/>
    <x v="0"/>
    <x v="7"/>
    <n v="122569341"/>
    <s v="Darrell G. Kirch "/>
    <x v="0"/>
    <x v="0"/>
    <s v="President/CEO"/>
    <n v="784610"/>
    <n v="143008"/>
    <n v="927618"/>
    <n v="69273"/>
    <n v="996891"/>
    <n v="223115"/>
    <n v="17251"/>
    <n v="1237257"/>
    <x v="0"/>
    <s v="$125,000 toward SERP"/>
    <x v="0"/>
    <x v="1"/>
    <x v="0"/>
    <x v="1"/>
  </r>
  <r>
    <n v="66"/>
    <s v="530025510"/>
    <s v="American Beverage Association"/>
    <s v="Susan Neely"/>
    <x v="1"/>
    <d v="2005-04-28T00:00:00"/>
    <n v="20036"/>
    <x v="0"/>
    <x v="12"/>
    <x v="15"/>
    <x v="0"/>
    <x v="1"/>
    <m/>
    <n v="0.14392905631447692"/>
    <n v="0.14392905631447692"/>
    <x v="0"/>
    <x v="1"/>
    <n v="73719511"/>
    <s v="Susan K. Neely"/>
    <x v="1"/>
    <x v="0"/>
    <s v="President &amp; CEO"/>
    <n v="996750"/>
    <m/>
    <n v="996750"/>
    <m/>
    <n v="996750"/>
    <n v="33000"/>
    <n v="17085"/>
    <n v="1046835"/>
    <x v="0"/>
    <m/>
    <x v="2"/>
    <x v="1"/>
    <x v="0"/>
    <x v="1"/>
  </r>
  <r>
    <n v="556"/>
    <s v="383676760"/>
    <s v="Pharmaceutical Care Management Association"/>
    <s v="Mark Merritt"/>
    <x v="0"/>
    <d v="2005-03-01T00:00:00"/>
    <n v="20004"/>
    <x v="0"/>
    <x v="2"/>
    <x v="2"/>
    <x v="0"/>
    <x v="0"/>
    <n v="-7.5333433777911704E-3"/>
    <n v="-5.7070764717944162E-3"/>
    <n v="-5.7070764717944162E-3"/>
    <x v="0"/>
    <x v="1"/>
    <n v="12322031"/>
    <s v="Mark Merritt"/>
    <x v="0"/>
    <x v="0"/>
    <s v="President &amp; CEO"/>
    <n v="744349"/>
    <n v="240000"/>
    <n v="984349"/>
    <m/>
    <n v="984349"/>
    <n v="37500"/>
    <n v="18060"/>
    <n v="1039909"/>
    <x v="0"/>
    <m/>
    <x v="4"/>
    <x v="1"/>
    <x v="0"/>
    <x v="1"/>
  </r>
  <r>
    <n v="365"/>
    <s v="131656633"/>
    <s v="Institute of Electrical and Electronics Engineers (IEEE)"/>
    <s v="E. James Prendergast"/>
    <x v="0"/>
    <d v="2009-04-06T00:00:00"/>
    <n v="8854"/>
    <x v="1"/>
    <x v="6"/>
    <x v="8"/>
    <x v="0"/>
    <x v="1"/>
    <n v="0.43690502882463145"/>
    <n v="0.34723875598505966"/>
    <n v="0.32924034951158276"/>
    <x v="0"/>
    <x v="1"/>
    <n v="406832670"/>
    <s v="E. James Prendergast"/>
    <x v="0"/>
    <x v="0"/>
    <s v="Executive Director"/>
    <n v="756223"/>
    <n v="165000"/>
    <n v="921223"/>
    <n v="48729"/>
    <n v="969952"/>
    <n v="26875"/>
    <n v="10892"/>
    <n v="1007719"/>
    <x v="0"/>
    <m/>
    <x v="0"/>
    <x v="1"/>
    <x v="0"/>
    <x v="1"/>
  </r>
  <r>
    <n v="511"/>
    <s v="530115160"/>
    <s v="National Milk Producers Federation"/>
    <s v="Jim Mulhern"/>
    <x v="0"/>
    <d v="2014-01-01T00:00:00"/>
    <n v="22201"/>
    <x v="0"/>
    <x v="12"/>
    <x v="20"/>
    <x v="0"/>
    <x v="0"/>
    <n v="4.0194000000000001E-2"/>
    <n v="5.6790711540580303E-2"/>
    <n v="0.14298519728078038"/>
    <x v="0"/>
    <x v="1"/>
    <n v="40533417"/>
    <s v="Jerry Kozak"/>
    <x v="0"/>
    <x v="1"/>
    <s v="CEO &amp; President"/>
    <n v="520097"/>
    <n v="132150"/>
    <n v="652247"/>
    <n v="313012"/>
    <n v="965259"/>
    <n v="56250"/>
    <n v="3072"/>
    <n v="1024581"/>
    <x v="0"/>
    <s v="$297,647 SERP payout"/>
    <x v="1"/>
    <x v="1"/>
    <x v="0"/>
    <x v="1"/>
  </r>
  <r>
    <n v="525"/>
    <s v="135582627"/>
    <s v="National Retail Federation"/>
    <s v="Matt Shay"/>
    <x v="0"/>
    <d v="2010-04-26T00:00:00"/>
    <n v="20004"/>
    <x v="0"/>
    <x v="1"/>
    <x v="12"/>
    <x v="0"/>
    <x v="0"/>
    <n v="6.5147210743801656E-2"/>
    <n v="0.13548183007279344"/>
    <n v="0.13208798354035042"/>
    <x v="0"/>
    <x v="9"/>
    <n v="38336339"/>
    <s v="Matt Shay"/>
    <x v="0"/>
    <x v="0"/>
    <s v="CEO"/>
    <n v="643383"/>
    <n v="315000"/>
    <n v="958383"/>
    <n v="6182"/>
    <n v="964565"/>
    <n v="17500"/>
    <n v="58800"/>
    <n v="1040865"/>
    <x v="0"/>
    <m/>
    <x v="1"/>
    <x v="1"/>
    <x v="0"/>
    <x v="1"/>
  </r>
  <r>
    <n v="512"/>
    <s v="521916480"/>
    <s v="National Mining Association"/>
    <s v="Harold Quinn"/>
    <x v="0"/>
    <d v="2008-09-10T00:00:00"/>
    <n v="20001"/>
    <x v="0"/>
    <x v="3"/>
    <x v="3"/>
    <x v="0"/>
    <x v="0"/>
    <n v="2.4934757788289022E-3"/>
    <n v="-0.23160847235626636"/>
    <n v="-0.22094536918480581"/>
    <x v="0"/>
    <x v="1"/>
    <n v="49492799"/>
    <s v="Harold Quinn"/>
    <x v="0"/>
    <x v="0"/>
    <s v="CEO"/>
    <n v="491703"/>
    <n v="400000"/>
    <n v="891703"/>
    <n v="57466"/>
    <n v="949169"/>
    <n v="66815"/>
    <n v="21663"/>
    <n v="1037647"/>
    <x v="0"/>
    <m/>
    <x v="1"/>
    <x v="1"/>
    <x v="0"/>
    <x v="1"/>
  </r>
  <r>
    <n v="286"/>
    <s v="131628168"/>
    <s v="Council on Foreign Relations"/>
    <s v="Richard N. Haass  "/>
    <x v="0"/>
    <d v="2003-07-01T00:00:00"/>
    <n v="10021"/>
    <x v="4"/>
    <x v="14"/>
    <x v="17"/>
    <x v="0"/>
    <x v="0"/>
    <n v="3.3775513579675148E-2"/>
    <n v="3.7859763027692138E-2"/>
    <n v="5.7393535468722293E-2"/>
    <x v="0"/>
    <x v="5"/>
    <n v="54201417"/>
    <s v="Richard N. Haass  "/>
    <x v="0"/>
    <x v="0"/>
    <s v="President &amp; CEO"/>
    <n v="375000"/>
    <n v="235000"/>
    <n v="610000"/>
    <n v="332089"/>
    <n v="942089"/>
    <n v="20000"/>
    <n v="16377"/>
    <n v="978466"/>
    <x v="0"/>
    <m/>
    <x v="2"/>
    <x v="1"/>
    <x v="0"/>
    <x v="1"/>
  </r>
  <r>
    <n v="371"/>
    <s v="133900517"/>
    <s v="Interactive Advertising Bureau"/>
    <s v="Randall Rothenberg"/>
    <x v="0"/>
    <d v="2007-02-02T00:00:00"/>
    <n v="10016"/>
    <x v="0"/>
    <x v="7"/>
    <x v="7"/>
    <x v="0"/>
    <x v="1"/>
    <n v="-0.1013311987749491"/>
    <n v="0.28670705286544218"/>
    <n v="0.28670705286544218"/>
    <x v="0"/>
    <x v="1"/>
    <n v="17819059"/>
    <s v="Randall Rothenberg"/>
    <x v="0"/>
    <x v="0"/>
    <s v="President &amp; CEO"/>
    <n v="516438"/>
    <n v="416000"/>
    <n v="932438"/>
    <m/>
    <n v="932438"/>
    <n v="12500"/>
    <n v="19896"/>
    <n v="964834"/>
    <x v="0"/>
    <m/>
    <x v="4"/>
    <x v="1"/>
    <x v="1"/>
    <x v="1"/>
  </r>
  <r>
    <n v="327"/>
    <s v="135642275"/>
    <s v="Futures Industry Association"/>
    <s v="Walter Lukken"/>
    <x v="0"/>
    <d v="2012-03-01T00:00:00"/>
    <n v="20006"/>
    <x v="0"/>
    <x v="4"/>
    <x v="4"/>
    <x v="0"/>
    <x v="0"/>
    <m/>
    <m/>
    <m/>
    <x v="2"/>
    <x v="1"/>
    <n v="16312338"/>
    <s v="Walter Lukken"/>
    <x v="0"/>
    <x v="0"/>
    <s v="Chief Executive Officer"/>
    <n v="411115"/>
    <n v="500000"/>
    <n v="911115"/>
    <n v="8170"/>
    <n v="919285"/>
    <n v="22500"/>
    <n v="18239"/>
    <n v="960024"/>
    <x v="1"/>
    <s v="10 months' salary"/>
    <x v="4"/>
    <x v="1"/>
    <x v="1"/>
    <x v="1"/>
  </r>
  <r>
    <n v="332"/>
    <s v="237058143"/>
    <s v="Global Business Travel Association"/>
    <s v="Michael W. McCormick "/>
    <x v="0"/>
    <d v="2009-08-24T00:00:00"/>
    <n v="22314"/>
    <x v="1"/>
    <x v="10"/>
    <x v="12"/>
    <x v="0"/>
    <x v="1"/>
    <n v="0.38895339547270308"/>
    <n v="0.58133040614709108"/>
    <n v="0.58133040614709108"/>
    <x v="0"/>
    <x v="1"/>
    <n v="15207487"/>
    <s v="Michael W. McCormick "/>
    <x v="0"/>
    <x v="0"/>
    <s v="Executive Director and COO"/>
    <n v="651940"/>
    <n v="248430"/>
    <n v="900370"/>
    <m/>
    <n v="900370"/>
    <n v="73175"/>
    <n v="15791"/>
    <n v="989336"/>
    <x v="0"/>
    <m/>
    <x v="4"/>
    <x v="1"/>
    <x v="1"/>
    <x v="1"/>
  </r>
  <r>
    <n v="28"/>
    <s v="410793046"/>
    <s v="American Academy of Dermatology"/>
    <s v="Elaine Weiss"/>
    <x v="1"/>
    <d v="2013-02-07T00:00:00"/>
    <n v="60173"/>
    <x v="1"/>
    <x v="2"/>
    <x v="2"/>
    <x v="0"/>
    <x v="0"/>
    <m/>
    <m/>
    <m/>
    <x v="0"/>
    <x v="1"/>
    <n v="27677449"/>
    <s v="Ronald A. Henrichs"/>
    <x v="0"/>
    <x v="1"/>
    <s v="Executive Director"/>
    <n v="156418"/>
    <n v="367969"/>
    <n v="524387"/>
    <n v="375946"/>
    <n v="900333"/>
    <n v="342658"/>
    <n v="32141"/>
    <n v="1275132"/>
    <x v="1"/>
    <s v="5 months’ salary. $325,862 in severance and due $320,904 in severance in 2013"/>
    <x v="3"/>
    <x v="1"/>
    <x v="1"/>
    <x v="1"/>
  </r>
  <r>
    <n v="408"/>
    <s v="133867347"/>
    <s v="Loan Syndications and Trading Association"/>
    <s v="Bram Smith"/>
    <x v="0"/>
    <d v="2009-12-17T00:00:00"/>
    <n v="10017"/>
    <x v="0"/>
    <x v="4"/>
    <x v="4"/>
    <x v="0"/>
    <x v="0"/>
    <n v="-1.2549794345305568E-3"/>
    <n v="-5.1924906535168235E-4"/>
    <n v="-5.1924906535168235E-4"/>
    <x v="0"/>
    <x v="1"/>
    <n v="10857739"/>
    <s v="Bram Smith"/>
    <x v="0"/>
    <x v="0"/>
    <s v="Executive Director"/>
    <n v="370059"/>
    <n v="525000"/>
    <n v="895059"/>
    <m/>
    <n v="895059"/>
    <n v="33000"/>
    <n v="16221"/>
    <n v="944280"/>
    <x v="0"/>
    <m/>
    <x v="4"/>
    <x v="1"/>
    <x v="1"/>
    <x v="1"/>
  </r>
  <r>
    <n v="260"/>
    <s v="362118323"/>
    <s v="College of American Pathologists"/>
    <s v="Charles Roussel"/>
    <x v="0"/>
    <d v="2008-10-30T00:00:00"/>
    <n v="60093"/>
    <x v="1"/>
    <x v="2"/>
    <x v="2"/>
    <x v="0"/>
    <x v="0"/>
    <n v="1.4425709313735234E-2"/>
    <n v="-2.8030281466153644E-2"/>
    <n v="-4.4553248328201234E-2"/>
    <x v="0"/>
    <x v="1"/>
    <n v="172867738"/>
    <s v="Charles Roussel"/>
    <x v="0"/>
    <x v="0"/>
    <s v="Executive Vice President"/>
    <n v="561370"/>
    <n v="224000"/>
    <n v="785370"/>
    <n v="100182"/>
    <n v="885552"/>
    <n v="311666"/>
    <n v="22796"/>
    <n v="1220014"/>
    <x v="0"/>
    <m/>
    <x v="0"/>
    <x v="1"/>
    <x v="1"/>
    <x v="1"/>
  </r>
  <r>
    <n v="26"/>
    <s v="264101108"/>
    <s v="America’s Natural Gas Alliance"/>
    <s v="Martin Durbin"/>
    <x v="0"/>
    <d v="2013-05-01T00:00:00"/>
    <n v="20005"/>
    <x v="0"/>
    <x v="3"/>
    <x v="3"/>
    <x v="0"/>
    <x v="1"/>
    <n v="0.15971141864940389"/>
    <n v="0.12350673979829166"/>
    <n v="0.13006466535106417"/>
    <x v="0"/>
    <x v="1"/>
    <n v="77018953"/>
    <s v="Regina D. Hopper"/>
    <x v="1"/>
    <x v="1"/>
    <s v="President &amp; CEO"/>
    <n v="629162"/>
    <n v="250000"/>
    <n v="879162"/>
    <n v="6151"/>
    <n v="885313"/>
    <n v="15000"/>
    <n v="27740"/>
    <n v="928053"/>
    <x v="0"/>
    <m/>
    <x v="2"/>
    <x v="1"/>
    <x v="1"/>
    <x v="1"/>
  </r>
  <r>
    <n v="418"/>
    <s v="521042433"/>
    <s v="Municipal Securities Rulemaking Board"/>
    <s v="Lynnette Kelly Hotchkiss"/>
    <x v="1"/>
    <d v="2007-06-18T00:00:00"/>
    <n v="22314"/>
    <x v="0"/>
    <x v="4"/>
    <x v="4"/>
    <x v="0"/>
    <x v="0"/>
    <n v="3.8148693010546166E-2"/>
    <n v="0.12202146807550562"/>
    <n v="0.46438644810193785"/>
    <x v="0"/>
    <x v="6"/>
    <n v="39892663"/>
    <s v="Lynnette Kelly"/>
    <x v="1"/>
    <x v="0"/>
    <s v="Executive Director"/>
    <n v="618883"/>
    <n v="50000"/>
    <n v="668883"/>
    <n v="213732"/>
    <n v="882615"/>
    <n v="72050"/>
    <n v="21298"/>
    <n v="975963"/>
    <x v="0"/>
    <s v="$126,312 SERP payout"/>
    <x v="1"/>
    <x v="1"/>
    <x v="1"/>
    <x v="1"/>
  </r>
  <r>
    <n v="2"/>
    <s v="951985500"/>
    <s v="AARP"/>
    <s v="A. Barry Rand"/>
    <x v="0"/>
    <d v="2009-04-01T00:00:00"/>
    <n v="20049"/>
    <x v="3"/>
    <x v="9"/>
    <x v="11"/>
    <x v="0"/>
    <x v="0"/>
    <n v="4.1383055144078501E-2"/>
    <n v="8.123854006248632E-2"/>
    <n v="7.8089077994715705E-2"/>
    <x v="0"/>
    <x v="1"/>
    <n v="1231693441"/>
    <s v="A. Barry Rand"/>
    <x v="0"/>
    <x v="0"/>
    <s v="CEO"/>
    <n v="677000"/>
    <n v="177452"/>
    <n v="854452"/>
    <n v="25273"/>
    <n v="879725"/>
    <n v="113525"/>
    <n v="17842"/>
    <n v="1011092"/>
    <x v="0"/>
    <m/>
    <x v="0"/>
    <x v="1"/>
    <x v="1"/>
    <x v="1"/>
  </r>
  <r>
    <n v="127"/>
    <s v="131832448"/>
    <s v="American Iron and Steel Institute"/>
    <s v="Thomas J. Gibson"/>
    <x v="0"/>
    <d v="2008-09-01T00:00:00"/>
    <n v="20001"/>
    <x v="0"/>
    <x v="6"/>
    <x v="13"/>
    <x v="0"/>
    <x v="0"/>
    <n v="4.4834440461426074E-2"/>
    <n v="9.1580905790973319E-2"/>
    <n v="0.11911350632035272"/>
    <x v="0"/>
    <x v="1"/>
    <n v="18673289"/>
    <s v="Thomas J. Gibson"/>
    <x v="0"/>
    <x v="0"/>
    <s v="CEO &amp; President"/>
    <n v="615000"/>
    <n v="224000"/>
    <n v="839000"/>
    <n v="38977"/>
    <n v="877977"/>
    <n v="83680"/>
    <n v="16990"/>
    <n v="978647"/>
    <x v="0"/>
    <m/>
    <x v="4"/>
    <x v="1"/>
    <x v="1"/>
    <x v="1"/>
  </r>
  <r>
    <n v="554"/>
    <s v="131390920"/>
    <s v="Personal Care Products Council"/>
    <s v="Lezlee Westine"/>
    <x v="1"/>
    <d v="2009-05-01T00:00:00"/>
    <n v="20036"/>
    <x v="0"/>
    <x v="6"/>
    <x v="13"/>
    <x v="0"/>
    <x v="0"/>
    <n v="9.1690539167681051E-2"/>
    <n v="6.2904289185676338E-2"/>
    <n v="7.7303916031021769E-2"/>
    <x v="0"/>
    <x v="1"/>
    <n v="19700039"/>
    <s v="Lezlee Westine"/>
    <x v="1"/>
    <x v="0"/>
    <s v="President &amp; CEO"/>
    <n v="596396"/>
    <n v="250000"/>
    <n v="846396"/>
    <n v="30956"/>
    <n v="877352"/>
    <n v="28750"/>
    <n v="14490"/>
    <n v="920592"/>
    <x v="0"/>
    <m/>
    <x v="4"/>
    <x v="1"/>
    <x v="1"/>
    <x v="1"/>
  </r>
  <r>
    <n v="167"/>
    <s v="390852310"/>
    <s v="American Society for Training and Development"/>
    <s v="Tony Bingham"/>
    <x v="0"/>
    <d v="2004-02-01T00:00:00"/>
    <n v="22313"/>
    <x v="1"/>
    <x v="13"/>
    <x v="9"/>
    <x v="0"/>
    <x v="1"/>
    <n v="0.16243616008690401"/>
    <n v="0.39749974444813574"/>
    <n v="0.39357346025847423"/>
    <x v="0"/>
    <x v="1"/>
    <n v="30433260"/>
    <s v="Tony Bingham"/>
    <x v="0"/>
    <x v="0"/>
    <s v="President and CEO"/>
    <n v="440876"/>
    <n v="434093"/>
    <n v="874969"/>
    <n v="1048"/>
    <n v="876017"/>
    <n v="7350"/>
    <n v="12019"/>
    <n v="895386"/>
    <x v="0"/>
    <m/>
    <x v="1"/>
    <x v="1"/>
    <x v="1"/>
    <x v="1"/>
  </r>
  <r>
    <n v="291"/>
    <s v="132600946"/>
    <s v="Cruise Lines International Association"/>
    <s v="Christine Duffy"/>
    <x v="1"/>
    <d v="2011-02-01T00:00:00"/>
    <n v="33316"/>
    <x v="0"/>
    <x v="6"/>
    <x v="6"/>
    <x v="1"/>
    <x v="0"/>
    <m/>
    <m/>
    <m/>
    <x v="0"/>
    <x v="1"/>
    <n v="20887377"/>
    <s v="Christine Duffy"/>
    <x v="1"/>
    <x v="0"/>
    <s v="President and CEO"/>
    <n v="872569"/>
    <m/>
    <n v="872569"/>
    <m/>
    <n v="872569"/>
    <n v="12250"/>
    <n v="25607"/>
    <n v="910426"/>
    <x v="0"/>
    <m/>
    <x v="3"/>
    <x v="1"/>
    <x v="1"/>
    <x v="1"/>
  </r>
  <r>
    <n v="137"/>
    <s v="131635253"/>
    <s v="American National Standards Institute"/>
    <s v="S. Joe Bhatia"/>
    <x v="0"/>
    <d v="2006-01-01T00:00:00"/>
    <n v="20036"/>
    <x v="0"/>
    <x v="6"/>
    <x v="1"/>
    <x v="2"/>
    <x v="0"/>
    <n v="8.3640982581370385E-2"/>
    <n v="9.8621239078365452E-2"/>
    <n v="7.9005116154740374E-2"/>
    <x v="0"/>
    <x v="1"/>
    <n v="36516523"/>
    <s v="S. Joe Bhatia"/>
    <x v="0"/>
    <x v="0"/>
    <s v="President &amp; CEO"/>
    <n v="556234"/>
    <n v="289110"/>
    <n v="845344"/>
    <n v="22516"/>
    <n v="867860"/>
    <n v="126855"/>
    <n v="42211"/>
    <n v="1036926"/>
    <x v="0"/>
    <m/>
    <x v="1"/>
    <x v="1"/>
    <x v="1"/>
    <x v="1"/>
  </r>
  <r>
    <n v="71"/>
    <s v="530196572"/>
    <s v="American Chemical Society"/>
    <s v="Madeleine Jacobs"/>
    <x v="1"/>
    <d v="2004-01-04T00:00:00"/>
    <n v="20036"/>
    <x v="1"/>
    <x v="13"/>
    <x v="16"/>
    <x v="0"/>
    <x v="0"/>
    <n v="2.7704605322917613E-2"/>
    <n v="4.1635748018339878E-2"/>
    <n v="-1.7040929530539781E-4"/>
    <x v="0"/>
    <x v="1"/>
    <n v="547910811"/>
    <s v="Madeleine Jacobs"/>
    <x v="1"/>
    <x v="0"/>
    <s v="CEO &amp; Executive Director"/>
    <n v="633584"/>
    <n v="214270"/>
    <n v="847854"/>
    <n v="14628"/>
    <n v="862482"/>
    <n v="22500"/>
    <n v="22807"/>
    <n v="907789"/>
    <x v="0"/>
    <m/>
    <x v="0"/>
    <x v="1"/>
    <x v="1"/>
    <x v="1"/>
  </r>
  <r>
    <n v="592"/>
    <s v="340948453"/>
    <s v="Society for Human Resource Management"/>
    <s v="Henry G. Jackson"/>
    <x v="0"/>
    <d v="2011-06-26T00:00:00"/>
    <n v="22314"/>
    <x v="1"/>
    <x v="1"/>
    <x v="9"/>
    <x v="0"/>
    <x v="0"/>
    <m/>
    <m/>
    <m/>
    <x v="0"/>
    <x v="1"/>
    <n v="104241442"/>
    <s v="Henry G. Jackson"/>
    <x v="0"/>
    <x v="0"/>
    <s v="CEO"/>
    <n v="575015"/>
    <n v="281913"/>
    <n v="856928"/>
    <m/>
    <n v="856928"/>
    <n v="423750"/>
    <n v="11630"/>
    <n v="1292308"/>
    <x v="0"/>
    <m/>
    <x v="0"/>
    <x v="1"/>
    <x v="1"/>
    <x v="1"/>
  </r>
  <r>
    <n v="113"/>
    <s v="135613797"/>
    <s v="American Heart Association"/>
    <s v="Nancy Brown"/>
    <x v="1"/>
    <d v="2009-01-01T00:00:00"/>
    <n v="75231"/>
    <x v="3"/>
    <x v="9"/>
    <x v="11"/>
    <x v="0"/>
    <x v="0"/>
    <n v="4.0373154423382011E-2"/>
    <n v="0.13873398179896074"/>
    <n v="0.14184340377485494"/>
    <x v="0"/>
    <x v="5"/>
    <n v="632636617"/>
    <s v="Nancy Brown"/>
    <x v="1"/>
    <x v="0"/>
    <s v="CEO"/>
    <n v="641363"/>
    <n v="172973"/>
    <n v="814336"/>
    <n v="27061"/>
    <n v="841397"/>
    <n v="233375"/>
    <n v="22431"/>
    <n v="1097203"/>
    <x v="0"/>
    <m/>
    <x v="0"/>
    <x v="1"/>
    <x v="1"/>
    <x v="1"/>
  </r>
  <r>
    <n v="466"/>
    <s v="521633654"/>
    <s v="National Business Aviation Association"/>
    <s v="Ed Bolen"/>
    <x v="0"/>
    <d v="2004-09-07T00:00:00"/>
    <n v="20004"/>
    <x v="0"/>
    <x v="6"/>
    <x v="6"/>
    <x v="0"/>
    <x v="0"/>
    <n v="1.2690909090909091E-2"/>
    <n v="3.7671613070347484E-2"/>
    <n v="3.9484357147218124E-2"/>
    <x v="0"/>
    <x v="7"/>
    <n v="32479830"/>
    <s v="Ed Bolen"/>
    <x v="0"/>
    <x v="0"/>
    <s v="President &amp; CEO"/>
    <n v="556980"/>
    <n v="284250"/>
    <n v="841230"/>
    <n v="-6970"/>
    <n v="834260"/>
    <n v="25725"/>
    <n v="24500"/>
    <n v="884485"/>
    <x v="0"/>
    <m/>
    <x v="1"/>
    <x v="1"/>
    <x v="1"/>
    <x v="1"/>
  </r>
  <r>
    <n v="526"/>
    <s v="530116130"/>
    <s v="National Rifle Association"/>
    <s v="Wayne LaPierre"/>
    <x v="0"/>
    <d v="1991-01-01T00:00:00"/>
    <n v="22030"/>
    <x v="3"/>
    <x v="9"/>
    <x v="11"/>
    <x v="0"/>
    <x v="0"/>
    <n v="-1.8111504516742007E-3"/>
    <n v="1.2644497396831261E-3"/>
    <n v="1.927356803882127E-3"/>
    <x v="0"/>
    <x v="1"/>
    <n v="256290928"/>
    <s v="Wayne LaPierre"/>
    <x v="0"/>
    <x v="0"/>
    <s v="President"/>
    <n v="672385"/>
    <n v="129767"/>
    <n v="802152"/>
    <n v="31160"/>
    <n v="833312"/>
    <n v="98144"/>
    <n v="43411"/>
    <n v="974867"/>
    <x v="0"/>
    <s v="$84,821 toward SERP"/>
    <x v="0"/>
    <x v="1"/>
    <x v="1"/>
    <x v="1"/>
  </r>
  <r>
    <n v="184"/>
    <s v="530026970"/>
    <s v="American Trucking Associations"/>
    <s v="William Graves"/>
    <x v="0"/>
    <d v="2003-01-14T00:00:00"/>
    <n v="22203"/>
    <x v="0"/>
    <x v="6"/>
    <x v="6"/>
    <x v="0"/>
    <x v="1"/>
    <n v="-8.7735400360222288E-2"/>
    <n v="-8.7735400360222288E-2"/>
    <n v="-8.308181411314948E-2"/>
    <x v="0"/>
    <x v="1"/>
    <n v="40693843"/>
    <s v="William Graves"/>
    <x v="0"/>
    <x v="0"/>
    <s v="President and CEO"/>
    <n v="819012"/>
    <m/>
    <n v="819012"/>
    <n v="12774"/>
    <n v="831786"/>
    <n v="1426"/>
    <n v="18858"/>
    <n v="852070"/>
    <x v="0"/>
    <m/>
    <x v="1"/>
    <x v="1"/>
    <x v="1"/>
    <x v="1"/>
  </r>
  <r>
    <n v="415"/>
    <s v="361505650"/>
    <s v="Mortgage Bankers Association"/>
    <s v="David H. Stevens "/>
    <x v="2"/>
    <d v="2011-06-01T00:00:00"/>
    <n v="20036"/>
    <x v="0"/>
    <x v="4"/>
    <x v="4"/>
    <x v="0"/>
    <x v="0"/>
    <m/>
    <m/>
    <m/>
    <x v="1"/>
    <x v="6"/>
    <n v="38368191"/>
    <s v="John Courson"/>
    <x v="0"/>
    <x v="1"/>
    <m/>
    <n v="289210"/>
    <m/>
    <n v="289210"/>
    <n v="527467"/>
    <n v="816677"/>
    <n v="2756"/>
    <n v="2201"/>
    <n v="821634"/>
    <x v="1"/>
    <s v="Five months’ salary; $437,500 severance"/>
    <x v="1"/>
    <x v="1"/>
    <x v="1"/>
    <x v="1"/>
  </r>
  <r>
    <n v="461"/>
    <s v="530114725"/>
    <s v="National Automobile Dealers Association"/>
    <s v="Peter K. Welch"/>
    <x v="0"/>
    <d v="2013-02-01T00:00:00"/>
    <n v="22102"/>
    <x v="0"/>
    <x v="10"/>
    <x v="12"/>
    <x v="0"/>
    <x v="0"/>
    <m/>
    <m/>
    <m/>
    <x v="0"/>
    <x v="1"/>
    <n v="44652324"/>
    <s v="Phillip D. Brady"/>
    <x v="0"/>
    <x v="1"/>
    <s v="President &amp; CEO"/>
    <n v="624984"/>
    <m/>
    <n v="624984"/>
    <n v="190734"/>
    <n v="815718"/>
    <n v="18750"/>
    <n v="22114"/>
    <n v="856582"/>
    <x v="1"/>
    <s v="Seven months’ salary"/>
    <x v="1"/>
    <x v="1"/>
    <x v="1"/>
    <x v="1"/>
  </r>
  <r>
    <n v="294"/>
    <s v="363992031"/>
    <s v="Dairy Management"/>
    <s v="Thomas Gallagher"/>
    <x v="0"/>
    <d v="1995-01-01T00:00:00"/>
    <n v="60018"/>
    <x v="0"/>
    <x v="12"/>
    <x v="20"/>
    <x v="0"/>
    <x v="0"/>
    <n v="9.7560975609756101E-2"/>
    <n v="0.21951219512195122"/>
    <n v="0.28230977940689878"/>
    <x v="0"/>
    <x v="1"/>
    <n v="127418177"/>
    <s v="Thomas Gallagher"/>
    <x v="0"/>
    <x v="0"/>
    <s v="CEO"/>
    <n v="450000"/>
    <n v="50000"/>
    <n v="500000"/>
    <n v="294464"/>
    <n v="794464"/>
    <n v="106250"/>
    <n v="10072"/>
    <n v="910786"/>
    <x v="0"/>
    <s v="$169,944 SERP payout"/>
    <x v="0"/>
    <x v="1"/>
    <x v="1"/>
    <x v="1"/>
  </r>
  <r>
    <n v="440"/>
    <s v="522314113"/>
    <s v="National Association of Corporate Directors"/>
    <s v="Kenneth Daly"/>
    <x v="0"/>
    <d v="2007-05-21T00:00:00"/>
    <n v="20036"/>
    <x v="1"/>
    <x v="1"/>
    <x v="1"/>
    <x v="0"/>
    <x v="0"/>
    <n v="-7.4410733873772638E-4"/>
    <n v="-3.401592445242984E-2"/>
    <n v="-2.8436774337509227E-2"/>
    <x v="0"/>
    <x v="1"/>
    <n v="17018460"/>
    <s v="Kenneth Daly"/>
    <x v="0"/>
    <x v="0"/>
    <s v="President/Chief Executive Officer"/>
    <n v="597587"/>
    <n v="125000"/>
    <n v="722587"/>
    <n v="69853"/>
    <n v="792440"/>
    <n v="21462"/>
    <n v="16918"/>
    <n v="830820"/>
    <x v="0"/>
    <m/>
    <x v="4"/>
    <x v="1"/>
    <x v="1"/>
    <x v="1"/>
  </r>
  <r>
    <n v="153"/>
    <s v="530205890"/>
    <s v="American Psychological Association"/>
    <s v="Norman B. Anderson"/>
    <x v="0"/>
    <d v="2003-01-01T00:00:00"/>
    <n v="20002"/>
    <x v="1"/>
    <x v="2"/>
    <x v="2"/>
    <x v="0"/>
    <x v="0"/>
    <n v="2.9999371740905948E-2"/>
    <n v="0.39469316483951683"/>
    <n v="0.37792443289801753"/>
    <x v="0"/>
    <x v="1"/>
    <n v="118809697"/>
    <s v="Norman B. Anderson"/>
    <x v="0"/>
    <x v="0"/>
    <s v="CEO"/>
    <n v="491835"/>
    <n v="282931"/>
    <n v="774766"/>
    <n v="15515"/>
    <n v="790281"/>
    <n v="74490"/>
    <n v="20193"/>
    <n v="884964"/>
    <x v="0"/>
    <m/>
    <x v="0"/>
    <x v="1"/>
    <x v="1"/>
    <x v="1"/>
  </r>
  <r>
    <n v="69"/>
    <s v="131788491"/>
    <s v="American Cancer Society"/>
    <s v="John Seffrin"/>
    <x v="0"/>
    <d v="1992-01-01T00:00:00"/>
    <n v="30329"/>
    <x v="3"/>
    <x v="9"/>
    <x v="11"/>
    <x v="0"/>
    <x v="0"/>
    <n v="6.9138156315831575E-2"/>
    <n v="0.17076377963254313"/>
    <n v="0.15013442762133861"/>
    <x v="0"/>
    <x v="2"/>
    <n v="376286455"/>
    <s v="John R. Seffrin"/>
    <x v="0"/>
    <x v="0"/>
    <s v="Chief Executive Officer"/>
    <n v="641500"/>
    <n v="60977"/>
    <n v="702477"/>
    <n v="85939"/>
    <n v="788416"/>
    <n v="30797"/>
    <n v="13142"/>
    <n v="832355"/>
    <x v="0"/>
    <m/>
    <x v="0"/>
    <x v="1"/>
    <x v="1"/>
    <x v="1"/>
  </r>
  <r>
    <n v="202"/>
    <s v="840399006"/>
    <s v="Aspen Institute"/>
    <s v="Walter Isaacson"/>
    <x v="0"/>
    <d v="2003-03-01T00:00:00"/>
    <n v="20036"/>
    <x v="4"/>
    <x v="14"/>
    <x v="17"/>
    <x v="0"/>
    <x v="1"/>
    <n v="-1.6765102990203294E-4"/>
    <n v="-1.6765102990203294E-4"/>
    <n v="4.9421374041902174E-4"/>
    <x v="0"/>
    <x v="1"/>
    <n v="95477286"/>
    <s v="Walter Isaacson"/>
    <x v="0"/>
    <x v="0"/>
    <s v="President &amp; CEO"/>
    <n v="781254"/>
    <m/>
    <n v="781254"/>
    <n v="2195"/>
    <n v="783449"/>
    <n v="37019"/>
    <n v="22860"/>
    <n v="843328"/>
    <x v="0"/>
    <m/>
    <x v="2"/>
    <x v="1"/>
    <x v="1"/>
    <x v="1"/>
  </r>
  <r>
    <n v="124"/>
    <s v="250965219"/>
    <s v="American Institutes for Research"/>
    <s v="David Myers"/>
    <x v="0"/>
    <d v="2011-01-01T00:00:00"/>
    <n v="20007"/>
    <x v="3"/>
    <x v="9"/>
    <x v="11"/>
    <x v="0"/>
    <x v="0"/>
    <n v="7.348718710509769E-2"/>
    <m/>
    <m/>
    <x v="0"/>
    <x v="1"/>
    <n v="314636288"/>
    <s v="David Myers"/>
    <x v="0"/>
    <x v="0"/>
    <s v="President &amp; CEO"/>
    <n v="527532"/>
    <n v="200000"/>
    <n v="727532"/>
    <n v="55324"/>
    <n v="782856"/>
    <n v="132038"/>
    <n v="23547"/>
    <n v="938441"/>
    <x v="0"/>
    <m/>
    <x v="0"/>
    <x v="1"/>
    <x v="1"/>
    <x v="1"/>
  </r>
  <r>
    <n v="208"/>
    <s v="581424769"/>
    <s v="Association for Financial Professionals"/>
    <s v="James A. Kaitz "/>
    <x v="0"/>
    <m/>
    <n v="20814"/>
    <x v="1"/>
    <x v="4"/>
    <x v="4"/>
    <x v="0"/>
    <x v="0"/>
    <n v="7.545836149329431E-3"/>
    <n v="1.8205144276868625E-2"/>
    <n v="4.0209750574453584E-2"/>
    <x v="0"/>
    <x v="7"/>
    <n v="21358209"/>
    <s v="James A. Kaitz "/>
    <x v="0"/>
    <x v="0"/>
    <s v="President &amp; CEO"/>
    <n v="487494"/>
    <n v="276000"/>
    <n v="763494"/>
    <n v="16500"/>
    <n v="779994"/>
    <n v="39577"/>
    <n v="17335"/>
    <n v="836906"/>
    <x v="0"/>
    <m/>
    <x v="3"/>
    <x v="1"/>
    <x v="1"/>
    <x v="1"/>
  </r>
  <r>
    <n v="171"/>
    <s v="136180380"/>
    <s v="American Society of Clinical Oncology"/>
    <s v="Allen S. Lichter"/>
    <x v="0"/>
    <d v="2006-10-01T00:00:00"/>
    <n v="22314"/>
    <x v="1"/>
    <x v="2"/>
    <x v="2"/>
    <x v="0"/>
    <x v="0"/>
    <n v="4.0776020038329761E-3"/>
    <n v="4.1076776755226231E-2"/>
    <n v="4.025402793986866E-2"/>
    <x v="0"/>
    <x v="1"/>
    <n v="88427911"/>
    <s v="Allen Lichter"/>
    <x v="0"/>
    <x v="0"/>
    <s v="CEO, Ex Officio Director"/>
    <n v="669040"/>
    <n v="95000"/>
    <n v="764040"/>
    <n v="15000"/>
    <n v="779040"/>
    <n v="18750"/>
    <n v="1874"/>
    <n v="799664"/>
    <x v="0"/>
    <m/>
    <x v="2"/>
    <x v="1"/>
    <x v="1"/>
    <x v="1"/>
  </r>
  <r>
    <n v="31"/>
    <s v="411336784"/>
    <s v="American Academy of Ophthalmology"/>
    <s v="David W. Parke"/>
    <x v="0"/>
    <d v="2009-04-01T00:00:00"/>
    <n v="94109"/>
    <x v="1"/>
    <x v="2"/>
    <x v="2"/>
    <x v="0"/>
    <x v="0"/>
    <n v="1.232300925445794E-2"/>
    <n v="1.0699379224136104E-2"/>
    <n v="2.457063234444674E-2"/>
    <x v="0"/>
    <x v="0"/>
    <n v="54441213"/>
    <s v="David W. Parke"/>
    <x v="0"/>
    <x v="0"/>
    <s v="Executive Vice President"/>
    <n v="663764"/>
    <n v="99500"/>
    <n v="763264"/>
    <n v="15423"/>
    <n v="778687"/>
    <n v="18953"/>
    <n v="25034"/>
    <n v="822674"/>
    <x v="0"/>
    <m/>
    <x v="2"/>
    <x v="1"/>
    <x v="1"/>
    <x v="1"/>
  </r>
  <r>
    <n v="143"/>
    <s v="362170786"/>
    <s v="American Osteopathic Association"/>
    <s v="Adrienne White-Faines"/>
    <x v="0"/>
    <d v="2013-07-01T00:00:00"/>
    <n v="60611"/>
    <x v="1"/>
    <x v="2"/>
    <x v="2"/>
    <x v="0"/>
    <x v="0"/>
    <n v="5.2952969782940722E-2"/>
    <n v="5.0799765241352761E-2"/>
    <n v="5.0799765241352761E-2"/>
    <x v="0"/>
    <x v="10"/>
    <n v="40024514"/>
    <s v="John Crosby"/>
    <x v="0"/>
    <x v="1"/>
    <s v="Executive Director"/>
    <n v="745258"/>
    <n v="30000"/>
    <n v="775258"/>
    <m/>
    <n v="775258"/>
    <n v="17636"/>
    <n v="20777"/>
    <n v="813671"/>
    <x v="0"/>
    <m/>
    <x v="1"/>
    <x v="1"/>
    <x v="1"/>
    <x v="1"/>
  </r>
  <r>
    <n v="570"/>
    <s v="951958142"/>
    <s v="RAND Corporation"/>
    <s v="Michael Rich"/>
    <x v="2"/>
    <d v="2011-11-01T00:00:00"/>
    <n v="90401"/>
    <x v="4"/>
    <x v="14"/>
    <x v="17"/>
    <x v="0"/>
    <x v="0"/>
    <m/>
    <m/>
    <m/>
    <x v="1"/>
    <x v="6"/>
    <n v="287428038"/>
    <s v="James A Thomson"/>
    <x v="0"/>
    <x v="1"/>
    <m/>
    <n v="522814"/>
    <n v="156921"/>
    <n v="679735"/>
    <n v="92588"/>
    <n v="772323"/>
    <n v="146266"/>
    <n v="17825"/>
    <n v="936414"/>
    <x v="1"/>
    <s v="10 months’ salary"/>
    <x v="0"/>
    <x v="1"/>
    <x v="1"/>
    <x v="1"/>
  </r>
  <r>
    <n v="587"/>
    <s v="520910763"/>
    <s v="Securities Investor Protection Corporation"/>
    <s v="Stephen P. Harbeck"/>
    <x v="0"/>
    <d v="2003-12-01T00:00:00"/>
    <n v="20005"/>
    <x v="0"/>
    <x v="4"/>
    <x v="4"/>
    <x v="0"/>
    <x v="0"/>
    <n v="0.14179460525921539"/>
    <n v="-0.39954620542907027"/>
    <n v="-0.40852793064044013"/>
    <x v="0"/>
    <x v="1"/>
    <n v="452451011"/>
    <s v="Stephen P. Harbeck"/>
    <x v="0"/>
    <x v="0"/>
    <s v="President &amp; CEO"/>
    <n v="495387"/>
    <n v="270472"/>
    <n v="765859"/>
    <n v="3810"/>
    <n v="769669"/>
    <n v="246742"/>
    <n v="25296"/>
    <n v="1041707"/>
    <x v="0"/>
    <m/>
    <x v="0"/>
    <x v="1"/>
    <x v="1"/>
    <x v="1"/>
  </r>
  <r>
    <n v="462"/>
    <s v="361521005"/>
    <s v="National Beer Wholesalers Association"/>
    <s v="Craig A. Purser"/>
    <x v="0"/>
    <d v="2005-12-22T00:00:00"/>
    <n v="22314"/>
    <x v="0"/>
    <x v="12"/>
    <x v="15"/>
    <x v="0"/>
    <x v="0"/>
    <n v="6.5155917719781922E-2"/>
    <n v="6.8970679381548591E-2"/>
    <n v="5.4639601921096452E-2"/>
    <x v="0"/>
    <x v="1"/>
    <n v="11870470"/>
    <s v="Craig Purser"/>
    <x v="0"/>
    <x v="0"/>
    <s v="President"/>
    <n v="601550"/>
    <n v="162500"/>
    <n v="764050"/>
    <n v="2982"/>
    <n v="767032"/>
    <n v="249500"/>
    <n v="21335"/>
    <n v="1037867"/>
    <x v="0"/>
    <s v="$217,000 toward SERP"/>
    <x v="4"/>
    <x v="1"/>
    <x v="1"/>
    <x v="1"/>
  </r>
  <r>
    <n v="344"/>
    <s v="363906745"/>
    <s v="Healthcare Information and Management Systems Society (HIMSS)"/>
    <s v="H. Stephen Lieber "/>
    <x v="0"/>
    <d v="2000-04-06T00:00:00"/>
    <n v="60611"/>
    <x v="1"/>
    <x v="2"/>
    <x v="2"/>
    <x v="0"/>
    <x v="0"/>
    <n v="9.6641029919107002E-2"/>
    <n v="9.7433004149063029E-2"/>
    <n v="0.10512731108059972"/>
    <x v="0"/>
    <x v="7"/>
    <n v="58402438"/>
    <s v="H. Stephen Lieber"/>
    <x v="0"/>
    <x v="0"/>
    <s v="President &amp; CEO"/>
    <n v="611271"/>
    <n v="141500"/>
    <n v="752771"/>
    <n v="11072"/>
    <n v="763843"/>
    <n v="142945"/>
    <n v="16449"/>
    <n v="923237"/>
    <x v="0"/>
    <s v="$122,050 toward SERP"/>
    <x v="2"/>
    <x v="1"/>
    <x v="1"/>
    <x v="1"/>
  </r>
  <r>
    <n v="578"/>
    <s v="042395151"/>
    <s v="Retail Industry Leaders Association"/>
    <s v="Sandra L. Kennedy"/>
    <x v="1"/>
    <d v="2002-12-30T00:00:00"/>
    <n v="22209"/>
    <x v="0"/>
    <x v="1"/>
    <x v="12"/>
    <x v="0"/>
    <x v="0"/>
    <n v="2.9850476885683805E-2"/>
    <n v="5.1483711399266267E-2"/>
    <n v="5.1464150610934602E-2"/>
    <x v="0"/>
    <x v="1"/>
    <n v="19765376"/>
    <s v="Sandra L. Kennedy"/>
    <x v="1"/>
    <x v="0"/>
    <s v="President"/>
    <n v="513537"/>
    <n v="250000"/>
    <n v="763537"/>
    <n v="276"/>
    <n v="763813"/>
    <n v="8125"/>
    <n v="11650"/>
    <n v="783588"/>
    <x v="0"/>
    <m/>
    <x v="4"/>
    <x v="1"/>
    <x v="1"/>
    <x v="1"/>
  </r>
  <r>
    <n v="290"/>
    <s v="530190293"/>
    <s v="CropLife America"/>
    <s v="Jay J. Vroom"/>
    <x v="0"/>
    <d v="1989-01-01T00:00:00"/>
    <n v="20005"/>
    <x v="0"/>
    <x v="12"/>
    <x v="20"/>
    <x v="0"/>
    <x v="0"/>
    <n v="1.3473004915632693E-2"/>
    <n v="0.23175563329205295"/>
    <n v="7.0939648971275731E-3"/>
    <x v="0"/>
    <x v="1"/>
    <n v="14705340"/>
    <s v="Jay J. Vroom"/>
    <x v="0"/>
    <x v="0"/>
    <s v="CEO &amp; President"/>
    <n v="495641"/>
    <n v="253312"/>
    <n v="748953"/>
    <n v="11269"/>
    <n v="760222"/>
    <n v="143424"/>
    <n v="27147"/>
    <n v="930793"/>
    <x v="0"/>
    <s v="$93,424 toward SERP"/>
    <x v="4"/>
    <x v="1"/>
    <x v="1"/>
    <x v="1"/>
  </r>
  <r>
    <n v="173"/>
    <s v="520807628"/>
    <s v="American Society of Health-System Pharmacists"/>
    <s v="Paul W. Abramowitz"/>
    <x v="0"/>
    <d v="2012-01-01T00:00:00"/>
    <n v="20814"/>
    <x v="1"/>
    <x v="2"/>
    <x v="2"/>
    <x v="0"/>
    <x v="0"/>
    <n v="1.6440527758197595E-2"/>
    <n v="1.2204417714414949E-2"/>
    <n v="1.5019687624806675E-2"/>
    <x v="0"/>
    <x v="10"/>
    <n v="41395630"/>
    <s v="Henri Manasse"/>
    <x v="0"/>
    <x v="1"/>
    <s v="Chief Executive Officer &amp; Executive Vice President"/>
    <n v="695040"/>
    <n v="30000"/>
    <n v="725040"/>
    <n v="32321"/>
    <n v="757361"/>
    <n v="63172"/>
    <n v="23203"/>
    <n v="843736"/>
    <x v="0"/>
    <m/>
    <x v="1"/>
    <x v="1"/>
    <x v="1"/>
    <x v="1"/>
  </r>
  <r>
    <n v="297"/>
    <s v="131810859"/>
    <s v="Direct Marketing Association"/>
    <s v="Linda Woolley"/>
    <x v="1"/>
    <d v="2013-01-10T00:00:00"/>
    <n v="10036"/>
    <x v="0"/>
    <x v="7"/>
    <x v="7"/>
    <x v="0"/>
    <x v="0"/>
    <m/>
    <m/>
    <m/>
    <x v="0"/>
    <x v="7"/>
    <n v="23680113"/>
    <s v="Lawrence Kimmel"/>
    <x v="0"/>
    <x v="1"/>
    <s v="CEO"/>
    <n v="498028"/>
    <n v="255000"/>
    <n v="753028"/>
    <n v="1242"/>
    <n v="754270"/>
    <m/>
    <n v="173482"/>
    <n v="927752"/>
    <x v="0"/>
    <m/>
    <x v="3"/>
    <x v="1"/>
    <x v="1"/>
    <x v="1"/>
  </r>
  <r>
    <n v="38"/>
    <s v="130429745"/>
    <s v="American Arbitration Association"/>
    <s v="India Johnson"/>
    <x v="1"/>
    <d v="2013-01-01T00:00:00"/>
    <n v="10019"/>
    <x v="1"/>
    <x v="5"/>
    <x v="1"/>
    <x v="3"/>
    <x v="0"/>
    <n v="9.3554237288135597E-2"/>
    <n v="0.10399555555555555"/>
    <n v="0.11641333333333333"/>
    <x v="0"/>
    <x v="1"/>
    <n v="71015381"/>
    <s v="William K. Slate, II"/>
    <x v="0"/>
    <x v="1"/>
    <s v="CEO &amp; President"/>
    <n v="645197"/>
    <n v="100000"/>
    <n v="745197"/>
    <n v="8382"/>
    <n v="753579"/>
    <n v="23600"/>
    <n v="20155"/>
    <n v="797334"/>
    <x v="0"/>
    <m/>
    <x v="2"/>
    <x v="1"/>
    <x v="1"/>
    <x v="1"/>
  </r>
  <r>
    <n v="198"/>
    <s v="526078980"/>
    <s v="ASCD"/>
    <s v="Gene R. Carter"/>
    <x v="0"/>
    <d v="1992-01-01T00:00:00"/>
    <n v="22311"/>
    <x v="1"/>
    <x v="13"/>
    <x v="16"/>
    <x v="0"/>
    <x v="1"/>
    <n v="-0.12078364783086076"/>
    <n v="-9.1169554759605698E-2"/>
    <n v="4.8565173807057271E-2"/>
    <x v="0"/>
    <x v="2"/>
    <n v="50645717"/>
    <s v="Gene Carter"/>
    <x v="0"/>
    <x v="0"/>
    <s v="CEO"/>
    <n v="413193"/>
    <n v="160000"/>
    <n v="573193"/>
    <n v="177846"/>
    <n v="751039"/>
    <n v="29400"/>
    <n v="24405"/>
    <n v="804844"/>
    <x v="0"/>
    <m/>
    <x v="2"/>
    <x v="1"/>
    <x v="1"/>
    <x v="1"/>
  </r>
  <r>
    <n v="330"/>
    <s v="522252820"/>
    <s v="Generic Pharmaceutical Association"/>
    <s v="Ralph Neas"/>
    <x v="0"/>
    <d v="2011-09-02T00:00:00"/>
    <n v="20001"/>
    <x v="0"/>
    <x v="2"/>
    <x v="2"/>
    <x v="0"/>
    <x v="0"/>
    <m/>
    <m/>
    <m/>
    <x v="0"/>
    <x v="1"/>
    <n v="11729986"/>
    <s v="Ralph Neas"/>
    <x v="0"/>
    <x v="0"/>
    <s v="Presdient &amp; CEO"/>
    <n v="500762"/>
    <n v="250000"/>
    <n v="750762"/>
    <m/>
    <n v="750762"/>
    <n v="20000"/>
    <n v="23693"/>
    <n v="794455"/>
    <x v="0"/>
    <m/>
    <x v="4"/>
    <x v="1"/>
    <x v="1"/>
    <x v="1"/>
  </r>
  <r>
    <n v="555"/>
    <s v="562307147"/>
    <s v="Pew Charitable Trusts"/>
    <s v="Rebecca W. Rimel"/>
    <x v="1"/>
    <d v="1988-01-01T00:00:00"/>
    <n v="19103"/>
    <x v="3"/>
    <x v="9"/>
    <x v="11"/>
    <x v="0"/>
    <x v="0"/>
    <n v="3.8139177807141225E-2"/>
    <n v="3.8139177807141225E-2"/>
    <n v="5.9248901543905788E-2"/>
    <x v="0"/>
    <x v="7"/>
    <n v="298604125"/>
    <s v="Rebecca W. Rimel"/>
    <x v="1"/>
    <x v="0"/>
    <s v="President &amp; Chief Executive Officer"/>
    <n v="703168"/>
    <m/>
    <n v="703168"/>
    <n v="47545"/>
    <n v="750713"/>
    <n v="385114"/>
    <n v="13144"/>
    <n v="1148971"/>
    <x v="0"/>
    <s v="$353,264 toward SERP"/>
    <x v="0"/>
    <x v="1"/>
    <x v="1"/>
    <x v="1"/>
  </r>
  <r>
    <n v="492"/>
    <s v="940707299"/>
    <s v="National Federation of Independent Business"/>
    <s v="Dan Danner"/>
    <x v="0"/>
    <d v="2009-02-01T00:00:00"/>
    <n v="20004"/>
    <x v="0"/>
    <x v="1"/>
    <x v="1"/>
    <x v="0"/>
    <x v="0"/>
    <n v="2.9731578450797245E-2"/>
    <n v="6.8800641163809462E-2"/>
    <n v="7.0286255297063296E-2"/>
    <x v="0"/>
    <x v="1"/>
    <n v="103045496"/>
    <s v="Dan Danner"/>
    <x v="0"/>
    <x v="0"/>
    <s v="President &amp; CEO"/>
    <n v="523878"/>
    <n v="180250"/>
    <n v="704128"/>
    <n v="46498"/>
    <n v="750626"/>
    <n v="11575"/>
    <n v="18214"/>
    <n v="780415"/>
    <x v="0"/>
    <m/>
    <x v="0"/>
    <x v="1"/>
    <x v="1"/>
    <x v="1"/>
  </r>
  <r>
    <n v="79"/>
    <s v="363208430"/>
    <s v="American College of Healthcare Executives"/>
    <s v="Deborah J. Bowen"/>
    <x v="1"/>
    <d v="2013-05-13T00:00:00"/>
    <n v="60606"/>
    <x v="1"/>
    <x v="2"/>
    <x v="2"/>
    <x v="0"/>
    <x v="0"/>
    <n v="5.155125717163677E-2"/>
    <n v="-2.7465943448725952E-2"/>
    <n v="-2.5730229210744394E-2"/>
    <x v="0"/>
    <x v="1"/>
    <n v="11886467"/>
    <s v="Thomas C. Dolan"/>
    <x v="0"/>
    <x v="1"/>
    <s v="President &amp; Chief Executive Officer"/>
    <n v="597136"/>
    <n v="121130"/>
    <n v="718266"/>
    <n v="23581"/>
    <n v="741847"/>
    <n v="224424"/>
    <n v="16220"/>
    <n v="982491"/>
    <x v="0"/>
    <s v="$111,076 toward SERP"/>
    <x v="4"/>
    <x v="1"/>
    <x v="1"/>
    <x v="1"/>
  </r>
  <r>
    <n v="452"/>
    <s v="350539460"/>
    <s v="National Association of Mutual Insurance Companies"/>
    <s v="Chuck Chamness"/>
    <x v="0"/>
    <d v="2003-04-03T00:00:00"/>
    <n v="46268"/>
    <x v="0"/>
    <x v="5"/>
    <x v="5"/>
    <x v="0"/>
    <x v="0"/>
    <n v="2.9200522808909689E-2"/>
    <n v="2.3325616279884515E-2"/>
    <n v="2.665967420912934E-2"/>
    <x v="0"/>
    <x v="1"/>
    <n v="10914337"/>
    <s v="Chuck Chamness"/>
    <x v="0"/>
    <x v="0"/>
    <s v="President &amp; CEO"/>
    <n v="563019"/>
    <n v="152610"/>
    <n v="715629"/>
    <n v="20448"/>
    <n v="736077"/>
    <n v="46945"/>
    <n v="6639"/>
    <n v="789661"/>
    <x v="0"/>
    <m/>
    <x v="4"/>
    <x v="1"/>
    <x v="1"/>
    <x v="1"/>
  </r>
  <r>
    <n v="217"/>
    <s v="130453230"/>
    <s v="Association of National Advertisers"/>
    <s v="Bob Liodice"/>
    <x v="0"/>
    <d v="2003-01-01T00:00:00"/>
    <n v="10017"/>
    <x v="0"/>
    <x v="7"/>
    <x v="7"/>
    <x v="0"/>
    <x v="0"/>
    <n v="3.8441229726003091E-2"/>
    <n v="0.31937438470463131"/>
    <n v="0.31937438470463131"/>
    <x v="0"/>
    <x v="1"/>
    <n v="22418670"/>
    <s v="Bob Liodice"/>
    <x v="0"/>
    <x v="0"/>
    <s v="CEO &amp; President"/>
    <n v="485761"/>
    <n v="250000"/>
    <n v="735761"/>
    <m/>
    <n v="735761"/>
    <n v="14988"/>
    <n v="25972"/>
    <n v="776721"/>
    <x v="0"/>
    <m/>
    <x v="3"/>
    <x v="1"/>
    <x v="1"/>
    <x v="1"/>
  </r>
  <r>
    <n v="251"/>
    <s v="742385850"/>
    <s v="Certified Financial Planner Board of Standards"/>
    <s v="Kevin R. Keller"/>
    <x v="0"/>
    <d v="2007-05-01T00:00:00"/>
    <n v="20005"/>
    <x v="1"/>
    <x v="4"/>
    <x v="4"/>
    <x v="0"/>
    <x v="1"/>
    <n v="0.28555742520605765"/>
    <n v="0.28067839323545296"/>
    <n v="9.5698178871803458E-2"/>
    <x v="0"/>
    <x v="1"/>
    <n v="26385611"/>
    <s v="Kevin R. Keller"/>
    <x v="0"/>
    <x v="0"/>
    <s v="Chief Executive Officer"/>
    <n v="450755"/>
    <n v="104186"/>
    <n v="554941"/>
    <n v="178000"/>
    <n v="732941"/>
    <n v="132000"/>
    <n v="23327"/>
    <n v="888268"/>
    <x v="0"/>
    <s v="$178,000 SERP payout"/>
    <x v="3"/>
    <x v="1"/>
    <x v="1"/>
    <x v="1"/>
  </r>
  <r>
    <n v="561"/>
    <s v="521800187"/>
    <s v="Plasma Protein Therapeutics Association"/>
    <s v="Jan Bult"/>
    <x v="0"/>
    <m/>
    <n v="21401"/>
    <x v="1"/>
    <x v="2"/>
    <x v="2"/>
    <x v="0"/>
    <x v="0"/>
    <n v="4.5801146982951596E-2"/>
    <n v="7.698458580234889E-2"/>
    <n v="7.4257088898330839E-2"/>
    <x v="0"/>
    <x v="1"/>
    <n v="10421071"/>
    <s v="Jan Bult"/>
    <x v="0"/>
    <x v="0"/>
    <s v="President"/>
    <n v="441486"/>
    <n v="244075"/>
    <n v="685561"/>
    <n v="24900"/>
    <n v="710461"/>
    <n v="21997"/>
    <n v="38155"/>
    <n v="770613"/>
    <x v="0"/>
    <m/>
    <x v="4"/>
    <x v="1"/>
    <x v="1"/>
    <x v="1"/>
  </r>
  <r>
    <n v="155"/>
    <s v="530026315"/>
    <s v="American Public Power Association"/>
    <s v="Sue Kelly"/>
    <x v="1"/>
    <d v="2014-04-01T00:00:00"/>
    <n v="20009"/>
    <x v="0"/>
    <x v="3"/>
    <x v="3"/>
    <x v="0"/>
    <x v="0"/>
    <n v="0.11912310271639288"/>
    <n v="0.10636000021708338"/>
    <n v="0.11281801302104286"/>
    <x v="0"/>
    <x v="1"/>
    <n v="17938173"/>
    <s v="Mark Crisson"/>
    <x v="0"/>
    <x v="1"/>
    <s v="President &amp; CEO"/>
    <n v="501967"/>
    <n v="109610"/>
    <n v="611577"/>
    <n v="93835"/>
    <n v="705412"/>
    <n v="45000"/>
    <n v="13456"/>
    <n v="763868"/>
    <x v="0"/>
    <m/>
    <x v="4"/>
    <x v="1"/>
    <x v="1"/>
    <x v="1"/>
  </r>
  <r>
    <n v="82"/>
    <s v="362261602"/>
    <s v="American College of Radiology"/>
    <s v="William T. Thorwarth"/>
    <x v="0"/>
    <d v="2014-04-01T00:00:00"/>
    <n v="20191"/>
    <x v="1"/>
    <x v="2"/>
    <x v="2"/>
    <x v="0"/>
    <x v="0"/>
    <n v="-5.1108949203677187E-2"/>
    <n v="-3.5656025291814115E-2"/>
    <n v="-2.6195843080926953E-3"/>
    <x v="0"/>
    <x v="7"/>
    <n v="97477457"/>
    <s v="Harvey L. Neiman "/>
    <x v="0"/>
    <x v="1"/>
    <s v="CEO"/>
    <n v="434037"/>
    <n v="205000"/>
    <n v="639037"/>
    <n v="62286"/>
    <n v="701323"/>
    <n v="24500"/>
    <n v="23604"/>
    <n v="749427"/>
    <x v="0"/>
    <m/>
    <x v="2"/>
    <x v="1"/>
    <x v="1"/>
    <x v="1"/>
  </r>
  <r>
    <n v="425"/>
    <s v="530196932"/>
    <s v="National Academy of Sciences"/>
    <s v="Ralph J. Cicerone"/>
    <x v="0"/>
    <d v="2005-01-01T00:00:00"/>
    <n v="20001"/>
    <x v="3"/>
    <x v="9"/>
    <x v="11"/>
    <x v="0"/>
    <x v="0"/>
    <n v="2.6490591477802233E-2"/>
    <n v="2.6490591477802233E-2"/>
    <n v="2.6561314030428353E-2"/>
    <x v="0"/>
    <x v="1"/>
    <n v="321801169"/>
    <s v="Ralph J. Cicerone"/>
    <x v="0"/>
    <x v="0"/>
    <s v="President"/>
    <n v="621228"/>
    <m/>
    <n v="621228"/>
    <n v="78005"/>
    <n v="699233"/>
    <n v="46200"/>
    <n v="132114"/>
    <n v="877547"/>
    <x v="0"/>
    <m/>
    <x v="0"/>
    <x v="1"/>
    <x v="1"/>
    <x v="1"/>
  </r>
  <r>
    <n v="345"/>
    <s v="042694458"/>
    <s v="Heart Rhythm Society"/>
    <s v="James H. Youngblood"/>
    <x v="0"/>
    <d v="2001-01-01T00:00:00"/>
    <n v="20005"/>
    <x v="1"/>
    <x v="2"/>
    <x v="2"/>
    <x v="0"/>
    <x v="1"/>
    <n v="0.42368163542612036"/>
    <n v="0.39559484830468022"/>
    <n v="0.36711361613764459"/>
    <x v="0"/>
    <x v="6"/>
    <n v="16985557"/>
    <s v="James Youngblood"/>
    <x v="0"/>
    <x v="0"/>
    <s v="CEO"/>
    <n v="561594"/>
    <n v="105037"/>
    <n v="666631"/>
    <n v="24650"/>
    <n v="691281"/>
    <n v="42905"/>
    <n v="4199"/>
    <n v="738385"/>
    <x v="0"/>
    <m/>
    <x v="4"/>
    <x v="1"/>
    <x v="1"/>
    <x v="1"/>
  </r>
  <r>
    <n v="223"/>
    <s v="530193361"/>
    <s v="Association of the United States Army"/>
    <s v="Gordon R. Sullivan"/>
    <x v="0"/>
    <d v="1998-02-01T00:00:00"/>
    <n v="22201"/>
    <x v="1"/>
    <x v="13"/>
    <x v="21"/>
    <x v="0"/>
    <x v="0"/>
    <n v="3.3333333333333333E-2"/>
    <n v="7.8125E-2"/>
    <n v="7.8125E-2"/>
    <x v="0"/>
    <x v="1"/>
    <n v="40756696"/>
    <s v="Gordon R. Sullivan"/>
    <x v="0"/>
    <x v="0"/>
    <s v="President"/>
    <n v="465000"/>
    <n v="225000"/>
    <n v="690000"/>
    <m/>
    <n v="690000"/>
    <n v="37200"/>
    <n v="139500"/>
    <n v="866700"/>
    <x v="0"/>
    <m/>
    <x v="1"/>
    <x v="1"/>
    <x v="1"/>
    <x v="1"/>
  </r>
  <r>
    <n v="304"/>
    <s v="730531256"/>
    <s v="Endocrine Society"/>
    <s v="Barbara Byrd Keenan"/>
    <x v="1"/>
    <d v="2014-01-06T00:00:00"/>
    <n v="20815"/>
    <x v="1"/>
    <x v="2"/>
    <x v="2"/>
    <x v="0"/>
    <x v="0"/>
    <n v="-1.0325480450702489E-2"/>
    <n v="-9.1744006654704956E-3"/>
    <n v="0.10998641008652084"/>
    <x v="0"/>
    <x v="1"/>
    <n v="29690845"/>
    <s v="Scott Hunt"/>
    <x v="0"/>
    <x v="1"/>
    <s v="Executive Director &amp; CEO"/>
    <n v="449622"/>
    <n v="165000"/>
    <n v="614622"/>
    <n v="73917"/>
    <n v="688539"/>
    <n v="25000"/>
    <n v="34369"/>
    <n v="747908"/>
    <x v="0"/>
    <m/>
    <x v="3"/>
    <x v="1"/>
    <x v="1"/>
    <x v="1"/>
  </r>
  <r>
    <n v="17"/>
    <s v="520636210"/>
    <s v="Aircraft Owners and Pilots Association"/>
    <s v="Mark Baker"/>
    <x v="0"/>
    <d v="2013-09-06T00:00:00"/>
    <n v="21701"/>
    <x v="1"/>
    <x v="6"/>
    <x v="6"/>
    <x v="0"/>
    <x v="0"/>
    <n v="2.6079117261751609E-2"/>
    <n v="-9.4943810625003566E-2"/>
    <n v="-0.10087393143683111"/>
    <x v="2"/>
    <x v="1"/>
    <n v="37057234"/>
    <s v="Craig L. Fuller"/>
    <x v="0"/>
    <x v="1"/>
    <s v="President &amp; Chief Executive Officer"/>
    <n v="522421"/>
    <n v="113171"/>
    <n v="635592"/>
    <n v="52386"/>
    <n v="687978"/>
    <n v="36637"/>
    <n v="12689"/>
    <n v="737304"/>
    <x v="0"/>
    <m/>
    <x v="1"/>
    <x v="1"/>
    <x v="1"/>
    <x v="1"/>
  </r>
  <r>
    <n v="343"/>
    <s v="362318336"/>
    <s v="Healthcare Financial Management Association"/>
    <s v="Joseph J. Fifer"/>
    <x v="0"/>
    <d v="2012-06-01T00:00:00"/>
    <n v="60154"/>
    <x v="1"/>
    <x v="2"/>
    <x v="2"/>
    <x v="0"/>
    <x v="0"/>
    <n v="4.3183601645542531E-2"/>
    <n v="5.1712653822456829E-2"/>
    <n v="3.9668182484520677E-2"/>
    <x v="0"/>
    <x v="10"/>
    <n v="20015702"/>
    <s v="Richard L. Clarke"/>
    <x v="0"/>
    <x v="1"/>
    <s v="President &amp; CEO"/>
    <n v="438690"/>
    <n v="192895"/>
    <n v="631585"/>
    <n v="56352"/>
    <n v="687937"/>
    <n v="17150"/>
    <n v="55057"/>
    <n v="760144"/>
    <x v="0"/>
    <m/>
    <x v="3"/>
    <x v="1"/>
    <x v="1"/>
    <x v="1"/>
  </r>
  <r>
    <n v="65"/>
    <s v="360723150"/>
    <s v="American Bar Association"/>
    <s v="Jack L. Rives"/>
    <x v="0"/>
    <d v="2010-05-01T00:00:00"/>
    <n v="60610"/>
    <x v="1"/>
    <x v="5"/>
    <x v="18"/>
    <x v="0"/>
    <x v="0"/>
    <m/>
    <m/>
    <m/>
    <x v="0"/>
    <x v="2"/>
    <n v="146323790"/>
    <s v="Jack L. Rives"/>
    <x v="0"/>
    <x v="0"/>
    <s v="Executive Director"/>
    <n v="686969"/>
    <m/>
    <n v="686969"/>
    <n v="960"/>
    <n v="687929"/>
    <n v="10022"/>
    <n v="920"/>
    <n v="698871"/>
    <x v="0"/>
    <m/>
    <x v="0"/>
    <x v="1"/>
    <x v="1"/>
    <x v="1"/>
  </r>
  <r>
    <n v="598"/>
    <s v="760742496"/>
    <s v="SoundExchange"/>
    <s v="Michael Huppe"/>
    <x v="0"/>
    <d v="2011-02-09T00:00:00"/>
    <n v="20005"/>
    <x v="0"/>
    <x v="7"/>
    <x v="7"/>
    <x v="0"/>
    <x v="0"/>
    <m/>
    <m/>
    <m/>
    <x v="0"/>
    <x v="1"/>
    <n v="25681137"/>
    <s v="Michael Huppe"/>
    <x v="0"/>
    <x v="0"/>
    <s v="Executive Director"/>
    <n v="530430"/>
    <n v="150000"/>
    <n v="680430"/>
    <n v="5328"/>
    <n v="685758"/>
    <n v="11750"/>
    <n v="6349"/>
    <n v="703857"/>
    <x v="0"/>
    <m/>
    <x v="3"/>
    <x v="1"/>
    <x v="1"/>
    <x v="1"/>
  </r>
  <r>
    <n v="204"/>
    <s v="520579380"/>
    <s v="Associated Builders and Contractors"/>
    <s v="Michael D. Bellaman"/>
    <x v="0"/>
    <d v="2011-02-01T00:00:00"/>
    <n v="22203"/>
    <x v="0"/>
    <x v="11"/>
    <x v="14"/>
    <x v="0"/>
    <x v="0"/>
    <m/>
    <m/>
    <m/>
    <x v="0"/>
    <x v="1"/>
    <n v="16167890"/>
    <s v="Michael D. Bellaman"/>
    <x v="0"/>
    <x v="0"/>
    <s v="CEO &amp; President"/>
    <n v="554749"/>
    <n v="129492"/>
    <n v="684241"/>
    <m/>
    <n v="684241"/>
    <n v="17000"/>
    <n v="19811"/>
    <n v="721052"/>
    <x v="0"/>
    <m/>
    <x v="4"/>
    <x v="1"/>
    <x v="1"/>
    <x v="1"/>
  </r>
  <r>
    <n v="97"/>
    <s v="360725160"/>
    <s v="American Farm Bureau Federation"/>
    <s v="Bob Stallman"/>
    <x v="0"/>
    <d v="2000-01-13T00:00:00"/>
    <n v="20024"/>
    <x v="0"/>
    <x v="12"/>
    <x v="20"/>
    <x v="0"/>
    <x v="1"/>
    <n v="0.38162218530599379"/>
    <n v="0.38162218530599379"/>
    <n v="0.38162218530599379"/>
    <x v="0"/>
    <x v="11"/>
    <n v="26826609"/>
    <s v="Bob Stallman"/>
    <x v="0"/>
    <x v="0"/>
    <s v="President"/>
    <n v="683646"/>
    <m/>
    <n v="683646"/>
    <m/>
    <n v="683646"/>
    <n v="210000"/>
    <n v="12806"/>
    <n v="906452"/>
    <x v="0"/>
    <s v="$210,000 toward SERP"/>
    <x v="3"/>
    <x v="1"/>
    <x v="1"/>
    <x v="1"/>
  </r>
  <r>
    <n v="312"/>
    <s v="363235550"/>
    <s v="Federalist Society for Law and Public Policy Studies"/>
    <s v="Eugene B. Meyer"/>
    <x v="0"/>
    <m/>
    <n v="20036"/>
    <x v="1"/>
    <x v="9"/>
    <x v="18"/>
    <x v="0"/>
    <x v="1"/>
    <n v="0.15384615384615385"/>
    <n v="0"/>
    <n v="0.51744444444444448"/>
    <x v="0"/>
    <x v="6"/>
    <n v="13619720"/>
    <s v="Eugene B. Meyer"/>
    <x v="0"/>
    <x v="0"/>
    <s v="Director/President"/>
    <n v="450000"/>
    <m/>
    <n v="450000"/>
    <n v="232850"/>
    <n v="682850"/>
    <n v="17150"/>
    <n v="29185"/>
    <n v="729185"/>
    <x v="0"/>
    <m/>
    <x v="4"/>
    <x v="1"/>
    <x v="1"/>
    <x v="1"/>
  </r>
  <r>
    <n v="475"/>
    <s v="361521980"/>
    <s v="National Confectioners Association"/>
    <s v="Larry Graham"/>
    <x v="0"/>
    <d v="1992-01-01T00:00:00"/>
    <n v="20007"/>
    <x v="0"/>
    <x v="12"/>
    <x v="15"/>
    <x v="0"/>
    <x v="0"/>
    <n v="7.2293417784451586E-2"/>
    <n v="4.0743189035764793E-2"/>
    <n v="3.1480608605902065E-2"/>
    <x v="0"/>
    <x v="0"/>
    <n v="13076803"/>
    <s v="Larry Graham"/>
    <x v="0"/>
    <x v="0"/>
    <s v="President"/>
    <n v="530574"/>
    <m/>
    <n v="530574"/>
    <n v="150000"/>
    <n v="680574"/>
    <n v="31250"/>
    <n v="43275"/>
    <n v="755099"/>
    <x v="0"/>
    <s v="$150,000 SERP payout"/>
    <x v="4"/>
    <x v="1"/>
    <x v="1"/>
    <x v="1"/>
  </r>
  <r>
    <n v="195"/>
    <s v="530180161"/>
    <s v="Armed Forces Communications and Electronics Association"/>
    <s v="Kent Schneider"/>
    <x v="0"/>
    <d v="2007-08-01T00:00:00"/>
    <n v="22033"/>
    <x v="0"/>
    <x v="6"/>
    <x v="21"/>
    <x v="0"/>
    <x v="0"/>
    <n v="-1.3042428145881975E-2"/>
    <n v="-9.1607415498260406E-3"/>
    <n v="-8.9888034203010284E-3"/>
    <x v="0"/>
    <x v="6"/>
    <n v="22507771"/>
    <s v="Kent Schneider"/>
    <x v="0"/>
    <x v="0"/>
    <s v="President &amp; CEO"/>
    <n v="465842"/>
    <n v="200000"/>
    <n v="665842"/>
    <n v="12854"/>
    <n v="678696"/>
    <n v="19600"/>
    <n v="6676"/>
    <n v="704972"/>
    <x v="0"/>
    <m/>
    <x v="3"/>
    <x v="1"/>
    <x v="1"/>
    <x v="1"/>
  </r>
  <r>
    <n v="370"/>
    <s v="530246204"/>
    <s v="Insurance Institute for Highway Safety"/>
    <s v="Adrian K. Lund"/>
    <x v="0"/>
    <d v="2006-02-02T00:00:00"/>
    <n v="22201"/>
    <x v="3"/>
    <x v="9"/>
    <x v="11"/>
    <x v="0"/>
    <x v="0"/>
    <n v="3.7258782948789329E-2"/>
    <n v="7.1209106834879202E-2"/>
    <n v="6.3663195674246179E-2"/>
    <x v="0"/>
    <x v="1"/>
    <n v="44981210"/>
    <s v="Adrian Lund"/>
    <x v="0"/>
    <x v="0"/>
    <s v="President"/>
    <n v="611045"/>
    <n v="20000"/>
    <n v="631045"/>
    <n v="44663"/>
    <n v="675708"/>
    <n v="25000"/>
    <n v="14258"/>
    <n v="714966"/>
    <x v="0"/>
    <s v="$36,000 toward a SERP"/>
    <x v="1"/>
    <x v="1"/>
    <x v="1"/>
    <x v="1"/>
  </r>
  <r>
    <n v="520"/>
    <s v="520907625"/>
    <s v="National Public Radio"/>
    <s v="vacant 3/3/2014"/>
    <x v="2"/>
    <m/>
    <n v="20001"/>
    <x v="3"/>
    <x v="9"/>
    <x v="11"/>
    <x v="0"/>
    <x v="0"/>
    <m/>
    <m/>
    <m/>
    <x v="2"/>
    <x v="6"/>
    <n v="190468098"/>
    <s v="Vivian Schiller"/>
    <x v="1"/>
    <x v="1"/>
    <s v="CEO and President"/>
    <n v="99671"/>
    <n v="5712"/>
    <n v="105383"/>
    <n v="567542"/>
    <n v="672925"/>
    <m/>
    <n v="5944"/>
    <n v="678869"/>
    <x v="1"/>
    <s v="Two months’ salary; $532,212 severance"/>
    <x v="0"/>
    <x v="1"/>
    <x v="1"/>
    <x v="1"/>
  </r>
  <r>
    <n v="234"/>
    <s v="061242574"/>
    <s v="BSA—The Software Alliance"/>
    <s v="Victoria Espinel"/>
    <x v="1"/>
    <d v="2013-09-03T00:00:00"/>
    <n v="20001"/>
    <x v="0"/>
    <x v="7"/>
    <x v="8"/>
    <x v="0"/>
    <x v="0"/>
    <n v="8.7917128550131876E-4"/>
    <n v="7.3810211482301592E-4"/>
    <n v="1.3379358325974686E-5"/>
    <x v="0"/>
    <x v="1"/>
    <n v="60002607"/>
    <s v="Robert W. Holleyman, II"/>
    <x v="0"/>
    <x v="1"/>
    <s v="President &amp; CEO"/>
    <n v="523680"/>
    <n v="100000"/>
    <n v="623680"/>
    <n v="49007"/>
    <n v="672687"/>
    <n v="42000"/>
    <n v="24677"/>
    <n v="739364"/>
    <x v="0"/>
    <m/>
    <x v="2"/>
    <x v="1"/>
    <x v="1"/>
    <x v="1"/>
  </r>
  <r>
    <n v="274"/>
    <s v="131776434"/>
    <s v="Consumers Union of United States"/>
    <s v="James Guest"/>
    <x v="0"/>
    <d v="2001-01-11T00:00:00"/>
    <n v="10703"/>
    <x v="3"/>
    <x v="9"/>
    <x v="11"/>
    <x v="0"/>
    <x v="1"/>
    <n v="0.15384796513370266"/>
    <n v="0.37807713055167869"/>
    <n v="0.39493257304586699"/>
    <x v="0"/>
    <x v="10"/>
    <n v="263268350"/>
    <s v="James A. Guest"/>
    <x v="0"/>
    <x v="0"/>
    <s v="President &amp; CEO"/>
    <n v="539027"/>
    <n v="104750"/>
    <n v="643777"/>
    <n v="26516"/>
    <n v="670293"/>
    <n v="80208"/>
    <n v="34515"/>
    <n v="785016"/>
    <x v="0"/>
    <m/>
    <x v="0"/>
    <x v="1"/>
    <x v="1"/>
    <x v="1"/>
  </r>
  <r>
    <n v="613"/>
    <s v="131656692"/>
    <s v="U.S. Pharmacopeial Convention "/>
    <s v="Ron Piervincenzi"/>
    <x v="0"/>
    <d v="2014-02-01T00:00:00"/>
    <n v="20852"/>
    <x v="0"/>
    <x v="2"/>
    <x v="2"/>
    <x v="0"/>
    <x v="0"/>
    <n v="0.12691531589567723"/>
    <n v="0.18225505883358045"/>
    <n v="0.18225505883358045"/>
    <x v="0"/>
    <x v="7"/>
    <n v="162710337"/>
    <s v="Roger L. Williams"/>
    <x v="0"/>
    <x v="1"/>
    <s v="CEO"/>
    <n v="594769"/>
    <n v="69468"/>
    <n v="664237"/>
    <m/>
    <n v="664237"/>
    <n v="24500"/>
    <n v="4365"/>
    <n v="693102"/>
    <x v="0"/>
    <m/>
    <x v="0"/>
    <x v="1"/>
    <x v="1"/>
    <x v="1"/>
  </r>
  <r>
    <n v="178"/>
    <s v="751247887"/>
    <s v="American Society of Pension Professionals and Actuaries"/>
    <s v="Brian H. Graff"/>
    <x v="0"/>
    <d v="1996-11-08T00:00:00"/>
    <n v="22203"/>
    <x v="1"/>
    <x v="5"/>
    <x v="5"/>
    <x v="0"/>
    <x v="0"/>
    <n v="5.9033699617883899E-2"/>
    <n v="5.2015369690513784E-2"/>
    <n v="5.2000532461111325E-2"/>
    <x v="0"/>
    <x v="1"/>
    <n v="14029241"/>
    <s v="Brian H. Graff"/>
    <x v="0"/>
    <x v="0"/>
    <s v="Executive Director/CEO"/>
    <n v="588666"/>
    <n v="75000"/>
    <n v="663666"/>
    <n v="180"/>
    <n v="663846"/>
    <n v="26845"/>
    <n v="29652"/>
    <n v="720343"/>
    <x v="0"/>
    <m/>
    <x v="4"/>
    <x v="1"/>
    <x v="1"/>
    <x v="1"/>
  </r>
  <r>
    <n v="416"/>
    <s v="361505650"/>
    <s v="Mortgage Bankers Association"/>
    <s v="David H. Stevens "/>
    <x v="0"/>
    <d v="2011-06-01T00:00:00"/>
    <n v="20036"/>
    <x v="0"/>
    <x v="4"/>
    <x v="4"/>
    <x v="0"/>
    <x v="0"/>
    <m/>
    <m/>
    <m/>
    <x v="2"/>
    <x v="6"/>
    <n v="38368191"/>
    <s v="David Stevens"/>
    <x v="0"/>
    <x v="0"/>
    <s v="President &amp; CEO"/>
    <n v="662211"/>
    <m/>
    <n v="662211"/>
    <n v="1168"/>
    <n v="663379"/>
    <n v="4900"/>
    <n v="12260"/>
    <n v="680539"/>
    <x v="1"/>
    <s v="Seven months’ salary"/>
    <x v="1"/>
    <x v="1"/>
    <x v="1"/>
    <x v="1"/>
  </r>
  <r>
    <n v="257"/>
    <s v="510120256"/>
    <s v="Children’s Hospital Association"/>
    <s v="Mark Wietecha"/>
    <x v="0"/>
    <d v="2011-09-22T00:00:00"/>
    <n v="22314"/>
    <x v="0"/>
    <x v="2"/>
    <x v="2"/>
    <x v="0"/>
    <x v="1"/>
    <m/>
    <m/>
    <m/>
    <x v="2"/>
    <x v="1"/>
    <n v="21534842"/>
    <s v="Mark Wietecha"/>
    <x v="0"/>
    <x v="0"/>
    <s v="President &amp; CEO"/>
    <n v="554248"/>
    <n v="60000"/>
    <n v="614248"/>
    <n v="42815"/>
    <n v="657063"/>
    <n v="115000"/>
    <n v="23953"/>
    <n v="796016"/>
    <x v="0"/>
    <m/>
    <x v="3"/>
    <x v="1"/>
    <x v="1"/>
    <x v="1"/>
  </r>
  <r>
    <n v="44"/>
    <s v="131621786"/>
    <s v="American Association of Advertising Agencies"/>
    <s v="Nancy Hill"/>
    <x v="1"/>
    <d v="2008-02-01T00:00:00"/>
    <n v="10018"/>
    <x v="0"/>
    <x v="7"/>
    <x v="7"/>
    <x v="0"/>
    <x v="0"/>
    <n v="-5.5215561552300176E-3"/>
    <n v="3.5711534263812739E-2"/>
    <n v="3.5416769713611927E-2"/>
    <x v="0"/>
    <x v="0"/>
    <n v="15836364"/>
    <s v="Nancy Hill"/>
    <x v="1"/>
    <x v="0"/>
    <s v="CEO &amp; President"/>
    <n v="495298"/>
    <n v="150000"/>
    <n v="645298"/>
    <n v="3636"/>
    <n v="648934"/>
    <n v="23750"/>
    <n v="5803"/>
    <n v="678487"/>
    <x v="0"/>
    <m/>
    <x v="4"/>
    <x v="1"/>
    <x v="1"/>
    <x v="1"/>
  </r>
  <r>
    <n v="231"/>
    <s v="221576300"/>
    <s v="Boy Scouts of America National Council"/>
    <s v="Wayne Brock"/>
    <x v="0"/>
    <d v="2012-09-01T00:00:00"/>
    <n v="75015"/>
    <x v="3"/>
    <x v="9"/>
    <x v="11"/>
    <x v="0"/>
    <x v="0"/>
    <m/>
    <m/>
    <m/>
    <x v="2"/>
    <x v="1"/>
    <n v="191960296"/>
    <s v="Wayne Brock"/>
    <x v="0"/>
    <x v="0"/>
    <s v="Chief Scout Executive"/>
    <n v="392627"/>
    <n v="28438"/>
    <n v="421065"/>
    <n v="226692"/>
    <n v="647757"/>
    <n v="260863"/>
    <n v="20803"/>
    <n v="929423"/>
    <x v="1"/>
    <s v="Eight months’ salary as staff and four months’ salary as CEO"/>
    <x v="0"/>
    <x v="1"/>
    <x v="1"/>
    <x v="1"/>
  </r>
  <r>
    <n v="267"/>
    <s v="131624108"/>
    <s v="Conference Board"/>
    <s v="Jonathan Spector"/>
    <x v="0"/>
    <d v="2007-03-01T00:00:00"/>
    <n v="10022"/>
    <x v="4"/>
    <x v="14"/>
    <x v="17"/>
    <x v="0"/>
    <x v="1"/>
    <n v="-7.200298357580269E-2"/>
    <n v="-0.13023879381959649"/>
    <n v="-2.8835681173770198E-2"/>
    <x v="0"/>
    <x v="7"/>
    <n v="53450327"/>
    <s v="Jonathan Spector"/>
    <x v="0"/>
    <x v="0"/>
    <s v="CEO"/>
    <n v="574793"/>
    <m/>
    <n v="574793"/>
    <n v="72556"/>
    <n v="647349"/>
    <n v="74900"/>
    <n v="23641"/>
    <n v="745890"/>
    <x v="0"/>
    <m/>
    <x v="2"/>
    <x v="1"/>
    <x v="1"/>
    <x v="1"/>
  </r>
  <r>
    <n v="209"/>
    <s v="274379277"/>
    <s v="Association for the Advancement of Medical Instrumentation"/>
    <s v="Mary Logan"/>
    <x v="1"/>
    <d v="2009-03-05T00:00:00"/>
    <n v="22203"/>
    <x v="1"/>
    <x v="2"/>
    <x v="2"/>
    <x v="0"/>
    <x v="0"/>
    <n v="3.2402181606572059E-2"/>
    <n v="1.8637145692996199E-2"/>
    <n v="1.8383696193722369E-2"/>
    <x v="0"/>
    <x v="1"/>
    <n v="13499542"/>
    <s v="Mary K. Logan"/>
    <x v="1"/>
    <x v="0"/>
    <s v="President"/>
    <n v="500299"/>
    <n v="134971"/>
    <n v="635270"/>
    <n v="8598"/>
    <n v="643868"/>
    <n v="50743"/>
    <n v="22493"/>
    <n v="717104"/>
    <x v="0"/>
    <m/>
    <x v="4"/>
    <x v="1"/>
    <x v="1"/>
    <x v="1"/>
  </r>
  <r>
    <n v="569"/>
    <s v="520899215"/>
    <s v="Public Broadcasting Service (PBS)"/>
    <s v="Paula Kerger"/>
    <x v="1"/>
    <d v="2006-02-02T00:00:00"/>
    <n v="22314"/>
    <x v="3"/>
    <x v="9"/>
    <x v="11"/>
    <x v="0"/>
    <x v="0"/>
    <n v="4.3654401011817716E-2"/>
    <n v="6.875170277388172E-2"/>
    <n v="6.1052066363607736E-2"/>
    <x v="0"/>
    <x v="7"/>
    <n v="434409851"/>
    <s v="Paula A. Kerger"/>
    <x v="1"/>
    <x v="0"/>
    <s v="President &amp; CEO"/>
    <n v="475299"/>
    <n v="160200"/>
    <n v="635499"/>
    <n v="4743"/>
    <n v="640242"/>
    <n v="91500"/>
    <n v="26850"/>
    <n v="758592"/>
    <x v="0"/>
    <m/>
    <x v="0"/>
    <x v="1"/>
    <x v="1"/>
    <x v="1"/>
  </r>
  <r>
    <n v="96"/>
    <s v="530218495"/>
    <s v="American Enterprise Institute"/>
    <s v="Arthur C. Brooks"/>
    <x v="0"/>
    <d v="2009-01-01T00:00:00"/>
    <n v="20036"/>
    <x v="4"/>
    <x v="14"/>
    <x v="17"/>
    <x v="0"/>
    <x v="0"/>
    <n v="0.1267789851742398"/>
    <n v="0.1267789851742398"/>
    <n v="0.1267789851742398"/>
    <x v="0"/>
    <x v="5"/>
    <n v="45780708"/>
    <s v="Arthur C. Brooks"/>
    <x v="0"/>
    <x v="0"/>
    <s v="President"/>
    <n v="637500"/>
    <m/>
    <n v="637500"/>
    <m/>
    <n v="637500"/>
    <n v="76500"/>
    <n v="2908"/>
    <n v="716908"/>
    <x v="0"/>
    <m/>
    <x v="1"/>
    <x v="1"/>
    <x v="1"/>
    <x v="1"/>
  </r>
  <r>
    <n v="565"/>
    <s v="231887442"/>
    <s v="Project Management Institute"/>
    <s v="Mark Langley"/>
    <x v="0"/>
    <d v="2011-01-15T00:00:00"/>
    <n v="19073"/>
    <x v="1"/>
    <x v="1"/>
    <x v="1"/>
    <x v="0"/>
    <x v="0"/>
    <n v="8.2675569011191011E-2"/>
    <n v="0.40705249499918905"/>
    <n v="-0.58056954995077836"/>
    <x v="0"/>
    <x v="1"/>
    <n v="160797472"/>
    <s v="Mark Langley"/>
    <x v="0"/>
    <x v="0"/>
    <s v="President &amp; CEO"/>
    <n v="480630"/>
    <n v="144000"/>
    <n v="624630"/>
    <n v="12760"/>
    <n v="637390"/>
    <n v="295070"/>
    <n v="41660"/>
    <n v="974120"/>
    <x v="0"/>
    <s v="$295,070 toward SERP"/>
    <x v="0"/>
    <x v="1"/>
    <x v="1"/>
    <x v="1"/>
  </r>
  <r>
    <n v="67"/>
    <s v="390866228"/>
    <s v="American Board of Internal Medicine"/>
    <s v="Richard Baron"/>
    <x v="0"/>
    <d v="2013-06-01T00:00:00"/>
    <n v="19106"/>
    <x v="1"/>
    <x v="2"/>
    <x v="2"/>
    <x v="0"/>
    <x v="0"/>
    <n v="2.7641941453793884E-3"/>
    <n v="-1.3554307841239109E-2"/>
    <n v="-1.3554307841239109E-2"/>
    <x v="0"/>
    <x v="7"/>
    <n v="49304645"/>
    <s v="Christine K. Cassel"/>
    <x v="1"/>
    <x v="1"/>
    <s v="President &amp; CEO"/>
    <n v="593853"/>
    <n v="43021"/>
    <n v="636874"/>
    <m/>
    <n v="636874"/>
    <n v="105314"/>
    <n v="44564"/>
    <n v="786752"/>
    <x v="0"/>
    <s v="$105,314 toward SERP"/>
    <x v="1"/>
    <x v="1"/>
    <x v="1"/>
    <x v="1"/>
  </r>
  <r>
    <n v="84"/>
    <s v="362192800"/>
    <s v="American College of Surgeons"/>
    <s v="David B. Hoyt"/>
    <x v="0"/>
    <d v="2010-01-01T00:00:00"/>
    <n v="60611"/>
    <x v="1"/>
    <x v="2"/>
    <x v="2"/>
    <x v="0"/>
    <x v="0"/>
    <n v="4.1050903119868636E-2"/>
    <n v="4.1050903119868636E-2"/>
    <n v="4.1073105694901448E-2"/>
    <x v="0"/>
    <x v="7"/>
    <n v="72828660"/>
    <s v="David B. Hoyt"/>
    <x v="0"/>
    <x v="0"/>
    <s v="Executive Director"/>
    <n v="634000"/>
    <m/>
    <n v="634000"/>
    <n v="51"/>
    <n v="634051"/>
    <n v="178065"/>
    <n v="8447"/>
    <n v="820563"/>
    <x v="0"/>
    <m/>
    <x v="2"/>
    <x v="1"/>
    <x v="1"/>
    <x v="1"/>
  </r>
  <r>
    <n v="156"/>
    <s v="521007647"/>
    <s v="American Public Transportation Association"/>
    <s v="Michael P. Melaniphy"/>
    <x v="0"/>
    <d v="2011-11-01T00:00:00"/>
    <n v="20006"/>
    <x v="0"/>
    <x v="6"/>
    <x v="6"/>
    <x v="0"/>
    <x v="0"/>
    <m/>
    <m/>
    <m/>
    <x v="2"/>
    <x v="7"/>
    <n v="27528232"/>
    <s v="William Millar"/>
    <x v="0"/>
    <x v="1"/>
    <s v="President &amp; CEO"/>
    <n v="463272"/>
    <n v="45000"/>
    <n v="508272"/>
    <n v="121707"/>
    <n v="629979"/>
    <n v="12250"/>
    <n v="11321"/>
    <n v="653550"/>
    <x v="1"/>
    <s v="10 months’ salary"/>
    <x v="3"/>
    <x v="1"/>
    <x v="1"/>
    <x v="1"/>
  </r>
  <r>
    <n v="398"/>
    <s v="541650477"/>
    <s v="Internet Society"/>
    <s v="Kathryn C. Brown"/>
    <x v="1"/>
    <d v="2014-01-01T00:00:00"/>
    <n v="20190"/>
    <x v="0"/>
    <x v="7"/>
    <x v="8"/>
    <x v="0"/>
    <x v="0"/>
    <n v="-1.6234330922434089E-2"/>
    <n v="-2.4901431832330357E-3"/>
    <n v="-3.6088117658971243E-3"/>
    <x v="0"/>
    <x v="1"/>
    <n v="34509914"/>
    <s v="Lynn St. Amour"/>
    <x v="1"/>
    <x v="1"/>
    <s v="CEO &amp; President"/>
    <n v="463816"/>
    <n v="146673"/>
    <n v="610489"/>
    <n v="19294"/>
    <n v="629783"/>
    <n v="164500"/>
    <n v="8027"/>
    <n v="802310"/>
    <x v="0"/>
    <s v="$146,673 in deferred bonus"/>
    <x v="1"/>
    <x v="1"/>
    <x v="1"/>
    <x v="1"/>
  </r>
  <r>
    <n v="81"/>
    <s v="231520302"/>
    <s v="American College of Physicians"/>
    <s v="Steven Weinberger"/>
    <x v="0"/>
    <d v="2010-07-19T00:00:00"/>
    <n v="19106"/>
    <x v="1"/>
    <x v="2"/>
    <x v="2"/>
    <x v="0"/>
    <x v="0"/>
    <m/>
    <m/>
    <m/>
    <x v="2"/>
    <x v="7"/>
    <n v="61349206"/>
    <s v="Steven Weinberger"/>
    <x v="0"/>
    <x v="0"/>
    <s v="Executive Vice President &amp; CEO"/>
    <n v="540151"/>
    <n v="89040"/>
    <n v="629191"/>
    <m/>
    <n v="629191"/>
    <n v="47189"/>
    <n v="20329"/>
    <n v="696709"/>
    <x v="0"/>
    <m/>
    <x v="2"/>
    <x v="1"/>
    <x v="1"/>
    <x v="1"/>
  </r>
  <r>
    <n v="273"/>
    <s v="530175639"/>
    <s v="Consumer Healthcare Products Association"/>
    <s v="Scott M. Melville"/>
    <x v="0"/>
    <d v="2010-11-01T00:00:00"/>
    <n v="20006"/>
    <x v="0"/>
    <x v="2"/>
    <x v="2"/>
    <x v="0"/>
    <x v="0"/>
    <n v="5.5555555555555552E-2"/>
    <n v="6.7877215737137911E-2"/>
    <n v="6.4833055899166686E-2"/>
    <x v="0"/>
    <x v="1"/>
    <n v="27099823"/>
    <s v="Scott M. Melville"/>
    <x v="0"/>
    <x v="0"/>
    <s v="President &amp; CEO"/>
    <n v="475000"/>
    <n v="142500"/>
    <n v="617500"/>
    <n v="10037"/>
    <n v="627537"/>
    <n v="22000"/>
    <n v="30427"/>
    <n v="679964"/>
    <x v="0"/>
    <m/>
    <x v="3"/>
    <x v="1"/>
    <x v="1"/>
    <x v="1"/>
  </r>
  <r>
    <n v="78"/>
    <s v="131883814"/>
    <s v="American College of Gastroenterology"/>
    <s v="Bradley Stillman"/>
    <x v="0"/>
    <d v="2005-10-01T00:00:00"/>
    <n v="20817"/>
    <x v="1"/>
    <x v="2"/>
    <x v="2"/>
    <x v="0"/>
    <x v="0"/>
    <n v="4.2647655731927109E-2"/>
    <n v="4.2647655731927109E-2"/>
    <n v="4.2647655731927109E-2"/>
    <x v="0"/>
    <x v="1"/>
    <n v="21998233"/>
    <s v="Bradley Stillman"/>
    <x v="0"/>
    <x v="0"/>
    <s v="Executive Director"/>
    <n v="624205"/>
    <m/>
    <n v="624205"/>
    <m/>
    <n v="624205"/>
    <n v="17000"/>
    <m/>
    <n v="641205"/>
    <x v="0"/>
    <m/>
    <x v="3"/>
    <x v="1"/>
    <x v="1"/>
    <x v="1"/>
  </r>
  <r>
    <n v="205"/>
    <s v="530029260"/>
    <s v="Associated General Contractors of America "/>
    <s v="Stephen Sandherr"/>
    <x v="0"/>
    <d v="1991-01-01T00:00:00"/>
    <n v="22201"/>
    <x v="0"/>
    <x v="11"/>
    <x v="14"/>
    <x v="0"/>
    <x v="0"/>
    <n v="1.2962727412523422E-2"/>
    <n v="4.495752763761833E-2"/>
    <n v="4.495752763761833E-2"/>
    <x v="0"/>
    <x v="1"/>
    <n v="16468845"/>
    <s v="Stephen Sandherr"/>
    <x v="0"/>
    <x v="0"/>
    <s v="CEO"/>
    <n v="533569"/>
    <n v="90000"/>
    <n v="623569"/>
    <m/>
    <n v="623569"/>
    <n v="55200"/>
    <n v="5500"/>
    <n v="684269"/>
    <x v="0"/>
    <m/>
    <x v="4"/>
    <x v="1"/>
    <x v="1"/>
    <x v="1"/>
  </r>
  <r>
    <n v="596"/>
    <s v="363022713"/>
    <s v="Society of Thoracic Surgeons"/>
    <s v="Robert A. Wynbrandt"/>
    <x v="0"/>
    <d v="2002-08-22T00:00:00"/>
    <n v="60611"/>
    <x v="1"/>
    <x v="2"/>
    <x v="2"/>
    <x v="0"/>
    <x v="0"/>
    <n v="8.4343409051817045E-2"/>
    <n v="0.14781570535937985"/>
    <n v="-3.1168972654973308E-2"/>
    <x v="0"/>
    <x v="1"/>
    <n v="19177542"/>
    <s v="Robert A. Wynbrandt"/>
    <x v="0"/>
    <x v="0"/>
    <s v="Executive Director and General Counsel"/>
    <n v="498027"/>
    <n v="106702"/>
    <n v="604729"/>
    <n v="17774"/>
    <n v="622503"/>
    <n v="62500"/>
    <n v="29869"/>
    <n v="714872"/>
    <x v="0"/>
    <m/>
    <x v="4"/>
    <x v="1"/>
    <x v="1"/>
    <x v="1"/>
  </r>
  <r>
    <n v="207"/>
    <s v="522118793"/>
    <s v="Association for Advanced Life Underwriting"/>
    <s v="David J. Stertzer"/>
    <x v="0"/>
    <d v="2005-01-01T00:00:00"/>
    <n v="22042"/>
    <x v="0"/>
    <x v="5"/>
    <x v="5"/>
    <x v="0"/>
    <x v="0"/>
    <n v="3.6674374442908629E-2"/>
    <n v="0.18710672247177021"/>
    <n v="0.18710672247177021"/>
    <x v="0"/>
    <x v="2"/>
    <n v="10897554"/>
    <s v="David J. Stertzer"/>
    <x v="0"/>
    <x v="0"/>
    <s v="CEO"/>
    <n v="401250"/>
    <n v="218485"/>
    <n v="619735"/>
    <m/>
    <n v="619735"/>
    <n v="26333"/>
    <n v="10013"/>
    <n v="656081"/>
    <x v="0"/>
    <m/>
    <x v="4"/>
    <x v="1"/>
    <x v="1"/>
    <x v="1"/>
  </r>
  <r>
    <n v="628"/>
    <s v="520892064"/>
    <s v="Universities Space Research Association"/>
    <s v="Fred Tarantino"/>
    <x v="0"/>
    <d v="2006-12-08T00:00:00"/>
    <n v="21044"/>
    <x v="0"/>
    <x v="6"/>
    <x v="6"/>
    <x v="0"/>
    <x v="1"/>
    <n v="-0.1524780696228227"/>
    <n v="-7.7702992031851617E-2"/>
    <n v="4.2487372781085005E-2"/>
    <x v="0"/>
    <x v="6"/>
    <n v="92483433"/>
    <s v="Fred Tarantino"/>
    <x v="0"/>
    <x v="1"/>
    <s v="President and CEO"/>
    <n v="302695"/>
    <n v="225000"/>
    <n v="527695"/>
    <n v="91702"/>
    <n v="619397"/>
    <n v="25000"/>
    <n v="8154"/>
    <n v="652551"/>
    <x v="0"/>
    <s v="$90,000 toward SERP"/>
    <x v="2"/>
    <x v="1"/>
    <x v="1"/>
    <x v="1"/>
  </r>
  <r>
    <n v="451"/>
    <s v="362026009"/>
    <s v="National Association of Music Merchants"/>
    <s v="Joe Lamond"/>
    <x v="0"/>
    <d v="1998-01-01T00:00:00"/>
    <n v="92008"/>
    <x v="0"/>
    <x v="7"/>
    <x v="7"/>
    <x v="0"/>
    <x v="0"/>
    <n v="-4.9032939578634964E-2"/>
    <n v="3.4778963606334728E-2"/>
    <n v="3.4778963606334728E-2"/>
    <x v="0"/>
    <x v="6"/>
    <n v="21953709"/>
    <s v="Joe Lamond"/>
    <x v="0"/>
    <x v="0"/>
    <s v="President &amp; CEO"/>
    <n v="567152"/>
    <n v="49985"/>
    <n v="617137"/>
    <m/>
    <n v="617137"/>
    <n v="16500"/>
    <m/>
    <n v="633637"/>
    <x v="0"/>
    <m/>
    <x v="3"/>
    <x v="1"/>
    <x v="1"/>
    <x v="1"/>
  </r>
  <r>
    <n v="85"/>
    <s v="520745115"/>
    <s v="American Council of Engineering Companies"/>
    <s v="David A. Raymond"/>
    <x v="0"/>
    <d v="1999-03-01T00:00:00"/>
    <n v="20005"/>
    <x v="0"/>
    <x v="1"/>
    <x v="9"/>
    <x v="0"/>
    <x v="0"/>
    <n v="6.5182134777193118E-2"/>
    <n v="6.7448365369554023E-2"/>
    <n v="-1.1101997491074014E-2"/>
    <x v="0"/>
    <x v="5"/>
    <n v="12945817"/>
    <s v="David A. Raymond"/>
    <x v="0"/>
    <x v="0"/>
    <s v="President"/>
    <n v="419032"/>
    <n v="58000"/>
    <n v="477032"/>
    <n v="137845"/>
    <n v="614877"/>
    <n v="46125"/>
    <n v="35950"/>
    <n v="696952"/>
    <x v="0"/>
    <m/>
    <x v="4"/>
    <x v="1"/>
    <x v="1"/>
    <x v="1"/>
  </r>
  <r>
    <n v="317"/>
    <s v="237211935"/>
    <s v="Financial Accounting Foundation"/>
    <s v="Teresa S. Polley"/>
    <x v="1"/>
    <d v="2008-05-01T00:00:00"/>
    <n v="5116"/>
    <x v="0"/>
    <x v="4"/>
    <x v="4"/>
    <x v="0"/>
    <x v="0"/>
    <n v="3.0082987551867221E-2"/>
    <n v="7.2035745422842204E-2"/>
    <n v="8.8684333100739365E-2"/>
    <x v="0"/>
    <x v="1"/>
    <n v="52545827"/>
    <s v="Teresa S. Polley"/>
    <x v="1"/>
    <x v="0"/>
    <s v="President"/>
    <n v="446850"/>
    <n v="45000"/>
    <n v="491850"/>
    <n v="118191"/>
    <n v="610041"/>
    <n v="41497"/>
    <n v="4970"/>
    <n v="656508"/>
    <x v="0"/>
    <m/>
    <x v="2"/>
    <x v="1"/>
    <x v="1"/>
    <x v="1"/>
  </r>
  <r>
    <n v="106"/>
    <s v="530115970"/>
    <s v="American Fuel &amp; Petrochemical Manufacturers"/>
    <s v="Charles Drevna"/>
    <x v="0"/>
    <d v="2007-12-10T00:00:00"/>
    <n v="20006"/>
    <x v="0"/>
    <x v="3"/>
    <x v="3"/>
    <x v="0"/>
    <x v="0"/>
    <n v="3.4042553191489362E-2"/>
    <n v="2.7586206896551724E-2"/>
    <n v="2.0924167650411482E-2"/>
    <x v="0"/>
    <x v="1"/>
    <n v="19684615"/>
    <s v="Charles Drevna"/>
    <x v="0"/>
    <x v="0"/>
    <s v="President"/>
    <n v="486000"/>
    <n v="110000"/>
    <n v="596000"/>
    <n v="7650"/>
    <n v="603650"/>
    <n v="78970"/>
    <n v="12578"/>
    <n v="695198"/>
    <x v="0"/>
    <m/>
    <x v="4"/>
    <x v="1"/>
    <x v="1"/>
    <x v="1"/>
  </r>
  <r>
    <n v="118"/>
    <s v="521238026"/>
    <s v="American Institute for Cancer Research"/>
    <s v="Marilyn Gentry"/>
    <x v="1"/>
    <m/>
    <n v="20009"/>
    <x v="3"/>
    <x v="9"/>
    <x v="11"/>
    <x v="0"/>
    <x v="1"/>
    <n v="-6.620848103574932E-2"/>
    <n v="-6.620848103574932E-2"/>
    <n v="9.8443747599920653E-2"/>
    <x v="0"/>
    <x v="6"/>
    <n v="24489810"/>
    <s v="Marilyn Gentry"/>
    <x v="1"/>
    <x v="0"/>
    <s v="President"/>
    <n v="189400"/>
    <m/>
    <n v="189400"/>
    <n v="414152"/>
    <n v="603552"/>
    <m/>
    <n v="6687"/>
    <n v="610239"/>
    <x v="0"/>
    <s v="$137,207 SERP payout"/>
    <x v="3"/>
    <x v="1"/>
    <x v="1"/>
    <x v="1"/>
  </r>
  <r>
    <n v="403"/>
    <s v="530088501"/>
    <s v="Laborers' International Union of North America"/>
    <s v="Terry O’Sullivan"/>
    <x v="0"/>
    <d v="2001-01-01T00:00:00"/>
    <n v="20006"/>
    <x v="2"/>
    <x v="8"/>
    <x v="10"/>
    <x v="0"/>
    <x v="0"/>
    <n v="3.0000340139910882E-2"/>
    <n v="3.0000340139910882E-2"/>
    <n v="6.4360676993628227E-2"/>
    <x v="0"/>
    <x v="1"/>
    <n v="79410509"/>
    <s v="Terry O’Sullivan"/>
    <x v="0"/>
    <x v="0"/>
    <s v="General President"/>
    <n v="454225"/>
    <m/>
    <n v="454225"/>
    <n v="148300"/>
    <n v="602525"/>
    <n v="130598"/>
    <n v="25751"/>
    <n v="758874"/>
    <x v="0"/>
    <m/>
    <x v="2"/>
    <x v="1"/>
    <x v="1"/>
    <x v="1"/>
  </r>
  <r>
    <n v="549"/>
    <s v="530259696"/>
    <s v="Optical Society"/>
    <s v="Elizabeth A. Rogan"/>
    <x v="1"/>
    <d v="2002-01-01T00:00:00"/>
    <n v="20036"/>
    <x v="1"/>
    <x v="2"/>
    <x v="2"/>
    <x v="0"/>
    <x v="0"/>
    <n v="6.7632473193165302E-2"/>
    <n v="0.43294370962780682"/>
    <n v="0.41171517016211739"/>
    <x v="0"/>
    <x v="1"/>
    <n v="36018513"/>
    <s v="Elizabeth A. Rogan"/>
    <x v="1"/>
    <x v="0"/>
    <s v="Executive Director"/>
    <n v="355654"/>
    <n v="222000"/>
    <n v="577654"/>
    <n v="22500"/>
    <n v="600154"/>
    <n v="114000"/>
    <n v="10966"/>
    <n v="725120"/>
    <x v="0"/>
    <s v="$72,000 toward SERP"/>
    <x v="1"/>
    <x v="1"/>
    <x v="1"/>
    <x v="1"/>
  </r>
  <r>
    <n v="493"/>
    <s v="041653090"/>
    <s v="National Fire Protection Association"/>
    <s v="Jim Pauley"/>
    <x v="0"/>
    <d v="2014-07-01T00:00:00"/>
    <n v="2169"/>
    <x v="0"/>
    <x v="11"/>
    <x v="9"/>
    <x v="0"/>
    <x v="0"/>
    <n v="2.1972777252576799E-2"/>
    <n v="-6.5456790915506519E-2"/>
    <n v="-5.8968633438521448E-2"/>
    <x v="0"/>
    <x v="1"/>
    <n v="69185950"/>
    <s v="James Shannon"/>
    <x v="0"/>
    <x v="1"/>
    <m/>
    <n v="445388"/>
    <n v="137281"/>
    <n v="582669"/>
    <n v="17023"/>
    <n v="599692"/>
    <n v="343029"/>
    <n v="17315"/>
    <n v="960036"/>
    <x v="0"/>
    <m/>
    <x v="2"/>
    <x v="1"/>
    <x v="1"/>
    <x v="1"/>
  </r>
  <r>
    <n v="219"/>
    <s v="530183246"/>
    <s v="Association of Public and Land-grant Universities"/>
    <s v="M. Peter McPherson"/>
    <x v="0"/>
    <d v="2006-01-01T00:00:00"/>
    <n v="20005"/>
    <x v="0"/>
    <x v="13"/>
    <x v="16"/>
    <x v="0"/>
    <x v="0"/>
    <n v="1.2054428940126741E-2"/>
    <n v="0.22574334062249954"/>
    <n v="0.21559967880867217"/>
    <x v="0"/>
    <x v="1"/>
    <n v="15778218"/>
    <s v="M. Peter McPherson"/>
    <x v="0"/>
    <x v="0"/>
    <s v="President"/>
    <n v="426250"/>
    <n v="90000"/>
    <n v="516250"/>
    <n v="83240"/>
    <n v="599490"/>
    <n v="42000"/>
    <n v="12870"/>
    <n v="654360"/>
    <x v="0"/>
    <m/>
    <x v="4"/>
    <x v="1"/>
    <x v="1"/>
    <x v="1"/>
  </r>
  <r>
    <n v="329"/>
    <s v="362170137"/>
    <s v="Gas Technology Institute"/>
    <s v="David C. Carroll"/>
    <x v="0"/>
    <d v="2006-09-01T00:00:00"/>
    <n v="60018"/>
    <x v="0"/>
    <x v="3"/>
    <x v="3"/>
    <x v="0"/>
    <x v="0"/>
    <n v="3.0139080512735721E-2"/>
    <n v="-1.0115338385603587E-2"/>
    <n v="-9.5362929719533512E-3"/>
    <x v="0"/>
    <x v="1"/>
    <n v="57966616"/>
    <s v="David C. Carroll"/>
    <x v="0"/>
    <x v="0"/>
    <s v="President and CEO"/>
    <n v="380042"/>
    <n v="200560"/>
    <n v="580602"/>
    <n v="14842"/>
    <n v="595444"/>
    <n v="243808"/>
    <n v="23146"/>
    <n v="862398"/>
    <x v="0"/>
    <m/>
    <x v="2"/>
    <x v="1"/>
    <x v="1"/>
    <x v="1"/>
  </r>
  <r>
    <n v="93"/>
    <s v="911993281"/>
    <s v="American Dental Education Association"/>
    <s v="Richard W. Valachovic"/>
    <x v="0"/>
    <d v="1986-01-01T00:00:00"/>
    <n v="20005"/>
    <x v="1"/>
    <x v="2"/>
    <x v="2"/>
    <x v="0"/>
    <x v="0"/>
    <n v="0.11039433567399318"/>
    <n v="0.37597662585614056"/>
    <n v="0.37597662585614056"/>
    <x v="0"/>
    <x v="7"/>
    <n v="21470749"/>
    <s v="Richard W. Valachovic"/>
    <x v="0"/>
    <x v="0"/>
    <s v="Executive Director"/>
    <n v="418099"/>
    <n v="175756"/>
    <n v="593855"/>
    <m/>
    <n v="593855"/>
    <n v="24500"/>
    <n v="13153"/>
    <n v="631508"/>
    <x v="0"/>
    <m/>
    <x v="3"/>
    <x v="1"/>
    <x v="1"/>
    <x v="1"/>
  </r>
  <r>
    <n v="489"/>
    <s v="530115267"/>
    <s v="National Electrical Contractors Association"/>
    <s v="John Grau"/>
    <x v="0"/>
    <d v="1986-04-01T00:00:00"/>
    <n v="20814"/>
    <x v="1"/>
    <x v="11"/>
    <x v="14"/>
    <x v="0"/>
    <x v="1"/>
    <n v="-6.0686545144512175E-2"/>
    <n v="-2.7884521816495578E-2"/>
    <n v="0.12688357826114258"/>
    <x v="0"/>
    <x v="1"/>
    <n v="25092639"/>
    <s v="John Grau"/>
    <x v="0"/>
    <x v="0"/>
    <s v="CEO"/>
    <n v="449500"/>
    <n v="40000"/>
    <n v="489500"/>
    <n v="102710"/>
    <n v="592210"/>
    <n v="158044"/>
    <n v="33454"/>
    <n v="783708"/>
    <x v="0"/>
    <m/>
    <x v="3"/>
    <x v="1"/>
    <x v="1"/>
    <x v="1"/>
  </r>
  <r>
    <n v="136"/>
    <s v="530196605"/>
    <s v="American National Red Cross, National Headquarters"/>
    <s v="Gail J. McGovern"/>
    <x v="1"/>
    <d v="2008-06-23T00:00:00"/>
    <n v="20006"/>
    <x v="3"/>
    <x v="9"/>
    <x v="11"/>
    <x v="0"/>
    <x v="0"/>
    <n v="0"/>
    <n v="0.18043303929430635"/>
    <n v="0.17959698436708027"/>
    <x v="0"/>
    <x v="7"/>
    <n v="3154538043"/>
    <s v="Gail McGovern"/>
    <x v="1"/>
    <x v="0"/>
    <s v="President &amp; CEO"/>
    <n v="498800"/>
    <n v="90000"/>
    <n v="588800"/>
    <n v="2322"/>
    <n v="591122"/>
    <n v="29243"/>
    <n v="8143"/>
    <n v="628508"/>
    <x v="0"/>
    <m/>
    <x v="0"/>
    <x v="1"/>
    <x v="1"/>
    <x v="1"/>
  </r>
  <r>
    <n v="188"/>
    <s v="521121931"/>
    <s v="American Wind Energy Association"/>
    <s v="Tom Kiernan"/>
    <x v="0"/>
    <d v="2013-05-28T00:00:00"/>
    <n v="20005"/>
    <x v="0"/>
    <x v="3"/>
    <x v="3"/>
    <x v="0"/>
    <x v="0"/>
    <n v="2.9999723033591764E-2"/>
    <n v="2.9999378600786514E-2"/>
    <n v="4.7437615957531799E-2"/>
    <x v="0"/>
    <x v="1"/>
    <n v="30827764"/>
    <s v="Denise Bode"/>
    <x v="1"/>
    <x v="1"/>
    <s v="CEO"/>
    <n v="483452"/>
    <n v="96690"/>
    <n v="580142"/>
    <n v="9822"/>
    <n v="589964"/>
    <n v="31801"/>
    <n v="1434"/>
    <n v="623199"/>
    <x v="0"/>
    <m/>
    <x v="1"/>
    <x v="1"/>
    <x v="1"/>
    <x v="1"/>
  </r>
  <r>
    <n v="510"/>
    <s v="840865803"/>
    <s v="National Marrow Donor Program"/>
    <s v="Jeffrey W. Chell "/>
    <x v="0"/>
    <d v="2000-07-01T00:00:00"/>
    <n v="55413"/>
    <x v="3"/>
    <x v="9"/>
    <x v="11"/>
    <x v="0"/>
    <x v="0"/>
    <n v="7.5681852310695644E-2"/>
    <n v="9.1495755361446704E-2"/>
    <n v="9.5092907397125975E-2"/>
    <x v="0"/>
    <x v="6"/>
    <n v="351589511"/>
    <s v="Jeffrey W. Chell"/>
    <x v="0"/>
    <x v="0"/>
    <s v="Chief Executive Officer"/>
    <n v="458447"/>
    <n v="110362"/>
    <n v="568809"/>
    <n v="20950"/>
    <n v="589759"/>
    <n v="55950"/>
    <n v="31501"/>
    <n v="677210"/>
    <x v="0"/>
    <m/>
    <x v="0"/>
    <x v="1"/>
    <x v="1"/>
    <x v="1"/>
  </r>
  <r>
    <n v="32"/>
    <s v="362110592"/>
    <s v="American Academy of Orthopaedic Surgeons"/>
    <s v="Karen L. Hackett"/>
    <x v="1"/>
    <d v="2003-05-15T00:00:00"/>
    <n v="60018"/>
    <x v="1"/>
    <x v="2"/>
    <x v="2"/>
    <x v="0"/>
    <x v="0"/>
    <n v="2.2922830673715866E-2"/>
    <n v="0.1816874517609782"/>
    <n v="0.18763405612348139"/>
    <x v="0"/>
    <x v="1"/>
    <n v="46232309"/>
    <s v="Karen L. Hackett"/>
    <x v="1"/>
    <x v="0"/>
    <s v="CEO"/>
    <n v="421792"/>
    <n v="160000"/>
    <n v="581792"/>
    <n v="5132"/>
    <n v="586924"/>
    <n v="41500"/>
    <n v="10912"/>
    <n v="639336"/>
    <x v="0"/>
    <m/>
    <x v="1"/>
    <x v="1"/>
    <x v="1"/>
    <x v="1"/>
  </r>
  <r>
    <n v="237"/>
    <s v="840751854"/>
    <s v="C-SPAN"/>
    <s v="Rob Kennedy and Susan Swain "/>
    <x v="3"/>
    <d v="2012-04-01T00:00:00"/>
    <n v="20001"/>
    <x v="3"/>
    <x v="9"/>
    <x v="11"/>
    <x v="0"/>
    <x v="0"/>
    <m/>
    <m/>
    <m/>
    <x v="1"/>
    <x v="0"/>
    <n v="72737725"/>
    <s v="Susan Swain"/>
    <x v="1"/>
    <x v="0"/>
    <s v="Co-CEO"/>
    <n v="375785"/>
    <m/>
    <n v="375785"/>
    <n v="207109"/>
    <n v="582894"/>
    <n v="90150"/>
    <n v="33136"/>
    <n v="706180"/>
    <x v="1"/>
    <s v="Nine months’ salary as CEO; three months’ salary as staff"/>
    <x v="2"/>
    <x v="1"/>
    <x v="1"/>
    <x v="1"/>
  </r>
  <r>
    <n v="407"/>
    <s v="135644916"/>
    <s v="Leukemia and Lymphoma Society"/>
    <s v="Louis J. DeGennaro"/>
    <x v="0"/>
    <d v="2014-02-11T00:00:00"/>
    <n v="10605"/>
    <x v="3"/>
    <x v="9"/>
    <x v="11"/>
    <x v="0"/>
    <x v="0"/>
    <n v="8.8157894736842102E-2"/>
    <n v="0.10501949317738792"/>
    <n v="0.1197593956017516"/>
    <x v="0"/>
    <x v="7"/>
    <n v="292822993"/>
    <s v="John Walter"/>
    <x v="0"/>
    <x v="1"/>
    <s v="President &amp; Chief Executive Officer"/>
    <n v="516875"/>
    <n v="50000"/>
    <n v="566875"/>
    <n v="14868"/>
    <n v="581743"/>
    <n v="30870"/>
    <n v="22298"/>
    <n v="634911"/>
    <x v="0"/>
    <s v="DeGennaro is interim"/>
    <x v="0"/>
    <x v="1"/>
    <x v="1"/>
    <x v="1"/>
  </r>
  <r>
    <n v="33"/>
    <s v="362275597"/>
    <s v="American Academy of Pediatrics"/>
    <s v="Errol Alden"/>
    <x v="0"/>
    <d v="2004-06-01T00:00:00"/>
    <n v="60007"/>
    <x v="1"/>
    <x v="2"/>
    <x v="2"/>
    <x v="0"/>
    <x v="0"/>
    <n v="6.3585745582279599E-2"/>
    <n v="0.15250698261573048"/>
    <n v="0.159470273136676"/>
    <x v="0"/>
    <x v="7"/>
    <n v="104368887"/>
    <s v="Errol Alden"/>
    <x v="0"/>
    <x v="0"/>
    <s v="Executive Director"/>
    <n v="455387"/>
    <n v="98781"/>
    <n v="554168"/>
    <n v="27442"/>
    <n v="581610"/>
    <n v="45850"/>
    <n v="11272"/>
    <n v="638732"/>
    <x v="0"/>
    <m/>
    <x v="0"/>
    <x v="1"/>
    <x v="1"/>
    <x v="1"/>
  </r>
  <r>
    <n v="238"/>
    <s v="840751854"/>
    <s v="C-SPAN"/>
    <s v="Rob Kennedy and Susan Swain "/>
    <x v="3"/>
    <d v="2012-04-01T00:00:00"/>
    <n v="20001"/>
    <x v="3"/>
    <x v="9"/>
    <x v="11"/>
    <x v="0"/>
    <x v="0"/>
    <m/>
    <m/>
    <m/>
    <x v="2"/>
    <x v="0"/>
    <n v="72737725"/>
    <s v="Rob Kennedy"/>
    <x v="0"/>
    <x v="0"/>
    <s v="Co-CEO"/>
    <n v="371325"/>
    <m/>
    <n v="371325"/>
    <n v="208073"/>
    <n v="579398"/>
    <n v="90150"/>
    <n v="40579"/>
    <n v="710127"/>
    <x v="1"/>
    <s v="Nine months’ salary as CEO; three months’ salary as staff"/>
    <x v="2"/>
    <x v="1"/>
    <x v="1"/>
    <x v="1"/>
  </r>
  <r>
    <n v="94"/>
    <s v="131623888"/>
    <s v="American Diabetes Association"/>
    <s v="Larry Hausner"/>
    <x v="0"/>
    <d v="2007-10-08T00:00:00"/>
    <n v="22311"/>
    <x v="3"/>
    <x v="9"/>
    <x v="11"/>
    <x v="0"/>
    <x v="0"/>
    <n v="4.9340394238875041E-2"/>
    <n v="4.8697342739609871E-2"/>
    <n v="5.3451781298653724E-2"/>
    <x v="0"/>
    <x v="1"/>
    <n v="203808634"/>
    <s v="Larry Hausner"/>
    <x v="0"/>
    <x v="0"/>
    <s v="Chief Executive Officer"/>
    <n v="468031"/>
    <n v="81090"/>
    <n v="549121"/>
    <n v="26011"/>
    <n v="575132"/>
    <n v="236772"/>
    <n v="23469"/>
    <n v="835373"/>
    <x v="0"/>
    <s v="$76,919 toward SERP; $58,385 toward long term incentive plan"/>
    <x v="0"/>
    <x v="1"/>
    <x v="1"/>
    <x v="1"/>
  </r>
  <r>
    <n v="632"/>
    <s v="530159845"/>
    <s v="Urban Land Institute"/>
    <s v="Patrick L. Phillips"/>
    <x v="0"/>
    <d v="2009-09-14T00:00:00"/>
    <n v="20007"/>
    <x v="3"/>
    <x v="9"/>
    <x v="11"/>
    <x v="0"/>
    <x v="0"/>
    <n v="2.3357756032650147E-2"/>
    <n v="7.0494455427194666E-2"/>
    <n v="7.0436829222368671E-2"/>
    <x v="0"/>
    <x v="7"/>
    <n v="53368909"/>
    <s v="Patrick L. Phillips"/>
    <x v="0"/>
    <x v="0"/>
    <s v="CEO"/>
    <n v="504499"/>
    <n v="50000"/>
    <n v="554499"/>
    <n v="14010"/>
    <n v="568509"/>
    <n v="14700"/>
    <n v="21764"/>
    <n v="604973"/>
    <x v="0"/>
    <m/>
    <x v="2"/>
    <x v="1"/>
    <x v="1"/>
    <x v="1"/>
  </r>
  <r>
    <n v="469"/>
    <s v="521328557"/>
    <s v="National Center for Missing and Exploited Children"/>
    <s v="John Ryan"/>
    <x v="2"/>
    <d v="2012-07-01T00:00:00"/>
    <n v="22314"/>
    <x v="3"/>
    <x v="9"/>
    <x v="11"/>
    <x v="0"/>
    <x v="0"/>
    <m/>
    <m/>
    <m/>
    <x v="1"/>
    <x v="1"/>
    <n v="48006661"/>
    <s v="Ernie Allen"/>
    <x v="0"/>
    <x v="1"/>
    <m/>
    <n v="379507"/>
    <m/>
    <n v="379507"/>
    <n v="188515"/>
    <n v="568022"/>
    <n v="366150"/>
    <n v="52303"/>
    <n v="986475"/>
    <x v="1"/>
    <s v="Six months’ salary; $188,515 change in control payment (severance)."/>
    <x v="1"/>
    <x v="1"/>
    <x v="1"/>
    <x v="1"/>
  </r>
  <r>
    <n v="413"/>
    <s v="452766110"/>
    <s v="Medical Group Management Association"/>
    <s v="Susan Turney"/>
    <x v="1"/>
    <d v="2011-10-01T00:00:00"/>
    <n v="80112"/>
    <x v="1"/>
    <x v="2"/>
    <x v="2"/>
    <x v="0"/>
    <x v="0"/>
    <m/>
    <m/>
    <m/>
    <x v="0"/>
    <x v="5"/>
    <n v="25833253"/>
    <s v="Susan Turney"/>
    <x v="1"/>
    <x v="0"/>
    <s v="President and CEO"/>
    <n v="446064"/>
    <n v="87599"/>
    <n v="533663"/>
    <n v="30988"/>
    <n v="564651"/>
    <n v="33000"/>
    <n v="25158"/>
    <n v="622809"/>
    <x v="0"/>
    <m/>
    <x v="3"/>
    <x v="1"/>
    <x v="1"/>
    <x v="1"/>
  </r>
  <r>
    <n v="130"/>
    <s v="911956621"/>
    <s v="American Legacy Foundation"/>
    <s v="Cheryl Healton "/>
    <x v="1"/>
    <d v="1999-12-30T00:00:00"/>
    <n v="20036"/>
    <x v="3"/>
    <x v="9"/>
    <x v="11"/>
    <x v="0"/>
    <x v="0"/>
    <n v="1.1921635327096917E-2"/>
    <n v="1.0941658340575377E-2"/>
    <n v="1.0895084438703457E-2"/>
    <x v="0"/>
    <x v="5"/>
    <n v="90153399"/>
    <s v="Cheryl Healton "/>
    <x v="1"/>
    <x v="0"/>
    <s v="Chief Executive Officer"/>
    <n v="514040"/>
    <n v="45497"/>
    <n v="559537"/>
    <n v="2366"/>
    <n v="561903"/>
    <n v="117500"/>
    <n v="64634"/>
    <n v="744037"/>
    <x v="0"/>
    <s v="$80,000 toward SERP"/>
    <x v="2"/>
    <x v="1"/>
    <x v="1"/>
    <x v="1"/>
  </r>
  <r>
    <n v="539"/>
    <s v="530242652"/>
    <s v="Nature Conservancy"/>
    <s v="Mark Tercek"/>
    <x v="0"/>
    <d v="2008-07-01T00:00:00"/>
    <n v="22203"/>
    <x v="3"/>
    <x v="9"/>
    <x v="11"/>
    <x v="0"/>
    <x v="0"/>
    <n v="0.10072197222602594"/>
    <n v="0.1508420240680218"/>
    <n v="0.1377307776507504"/>
    <x v="0"/>
    <x v="7"/>
    <n v="949132306"/>
    <s v="Mark Tercek"/>
    <x v="0"/>
    <x v="0"/>
    <s v="President &amp; CEO"/>
    <n v="466224"/>
    <n v="50000"/>
    <n v="516224"/>
    <n v="45055"/>
    <n v="561279"/>
    <n v="17769"/>
    <n v="11690"/>
    <n v="590738"/>
    <x v="0"/>
    <m/>
    <x v="0"/>
    <x v="1"/>
    <x v="1"/>
    <x v="1"/>
  </r>
  <r>
    <n v="643"/>
    <s v="521693387"/>
    <s v="World Wildlife Fund"/>
    <s v="Carter S. Roberts"/>
    <x v="0"/>
    <d v="2005-07-21T00:00:00"/>
    <n v="20037"/>
    <x v="3"/>
    <x v="9"/>
    <x v="11"/>
    <x v="0"/>
    <x v="0"/>
    <n v="0.12207098400832202"/>
    <n v="0.13243514752823371"/>
    <n v="0.13188222812955067"/>
    <x v="0"/>
    <x v="5"/>
    <n v="229248747"/>
    <s v="Carter S. Roberts"/>
    <x v="0"/>
    <x v="0"/>
    <s v="Chief Executive Officer"/>
    <n v="509124"/>
    <n v="50000"/>
    <n v="559124"/>
    <n v="2070"/>
    <n v="561194"/>
    <n v="40000"/>
    <n v="37347"/>
    <n v="638541"/>
    <x v="0"/>
    <m/>
    <x v="0"/>
    <x v="1"/>
    <x v="1"/>
    <x v="1"/>
  </r>
  <r>
    <n v="268"/>
    <s v="522080072"/>
    <s v="Conference of State Bank Supervisors"/>
    <s v="John W. Ryan"/>
    <x v="0"/>
    <d v="2012-01-01T00:00:00"/>
    <n v="20036"/>
    <x v="1"/>
    <x v="4"/>
    <x v="4"/>
    <x v="0"/>
    <x v="0"/>
    <n v="-1.8905511423319327E-2"/>
    <n v="5.2062021394750691E-4"/>
    <n v="-6.5511106354801382E-2"/>
    <x v="0"/>
    <x v="1"/>
    <n v="80155872"/>
    <s v="John W. Ryan"/>
    <x v="0"/>
    <x v="0"/>
    <s v="President"/>
    <n v="478209"/>
    <n v="69500"/>
    <n v="547709"/>
    <n v="11149"/>
    <n v="558858"/>
    <n v="47709"/>
    <n v="9341"/>
    <n v="615908"/>
    <x v="0"/>
    <m/>
    <x v="2"/>
    <x v="1"/>
    <x v="1"/>
    <x v="1"/>
  </r>
  <r>
    <n v="128"/>
    <s v="530217164"/>
    <s v="American Israel Public Affairs Committee"/>
    <s v="Howard Kohr"/>
    <x v="0"/>
    <d v="1996-01-01T00:00:00"/>
    <n v="20001"/>
    <x v="3"/>
    <x v="9"/>
    <x v="11"/>
    <x v="0"/>
    <x v="0"/>
    <n v="9.1633875377297364E-2"/>
    <n v="9.1633875377297364E-2"/>
    <n v="9.8768943883436849E-2"/>
    <x v="0"/>
    <x v="6"/>
    <n v="74237179"/>
    <s v="Howard Kohr"/>
    <x v="0"/>
    <x v="0"/>
    <s v="Executive Director"/>
    <n v="552620"/>
    <m/>
    <n v="552620"/>
    <n v="3612"/>
    <n v="556232"/>
    <n v="151521"/>
    <n v="32889"/>
    <n v="740642"/>
    <x v="0"/>
    <s v="$125,925 toward SERP"/>
    <x v="2"/>
    <x v="1"/>
    <x v="1"/>
    <x v="1"/>
  </r>
  <r>
    <n v="501"/>
    <s v="541096334"/>
    <s v="National Hospice and Palliative Care Organization"/>
    <s v="Donald Schumacher"/>
    <x v="0"/>
    <d v="2002-10-03T00:00:00"/>
    <n v="22314"/>
    <x v="1"/>
    <x v="2"/>
    <x v="2"/>
    <x v="0"/>
    <x v="0"/>
    <n v="0.10167555306387181"/>
    <n v="0.17100363124132784"/>
    <n v="0.17100363124132784"/>
    <x v="0"/>
    <x v="1"/>
    <n v="12229430"/>
    <s v="Donald Schumacher"/>
    <x v="0"/>
    <x v="0"/>
    <s v="President"/>
    <n v="469652"/>
    <n v="85659"/>
    <n v="555311"/>
    <m/>
    <n v="555311"/>
    <n v="17500"/>
    <n v="17842"/>
    <n v="590653"/>
    <x v="0"/>
    <m/>
    <x v="4"/>
    <x v="1"/>
    <x v="1"/>
    <x v="1"/>
  </r>
  <r>
    <n v="30"/>
    <s v="410726167"/>
    <s v="American Academy of Neurology"/>
    <s v="Catherine M. Rydell"/>
    <x v="1"/>
    <d v="1999-02-01T00:00:00"/>
    <n v="55415"/>
    <x v="1"/>
    <x v="2"/>
    <x v="2"/>
    <x v="0"/>
    <x v="0"/>
    <n v="1.5667786905650984E-2"/>
    <n v="-3.1332463107399303E-2"/>
    <n v="-1.9865879113558645E-2"/>
    <x v="0"/>
    <x v="1"/>
    <n v="22816635"/>
    <s v="Catherine M. Rydell"/>
    <x v="1"/>
    <x v="0"/>
    <s v="Executive Director/CEO"/>
    <n v="391674"/>
    <n v="55801"/>
    <n v="447475"/>
    <n v="104267"/>
    <n v="551742"/>
    <n v="24693"/>
    <n v="6425"/>
    <n v="582860"/>
    <x v="0"/>
    <m/>
    <x v="3"/>
    <x v="1"/>
    <x v="1"/>
    <x v="1"/>
  </r>
  <r>
    <n v="430"/>
    <s v="530191129"/>
    <s v="National Apartment Association"/>
    <s v="Doug Culkin"/>
    <x v="0"/>
    <d v="1999-08-26T00:00:00"/>
    <n v="22203"/>
    <x v="0"/>
    <x v="11"/>
    <x v="19"/>
    <x v="0"/>
    <x v="0"/>
    <n v="-2.2586428379847259E-4"/>
    <n v="-1.7613580070234151E-4"/>
    <n v="9.1030628328682486E-2"/>
    <x v="0"/>
    <x v="1"/>
    <n v="18227692"/>
    <s v="Doug Culkin"/>
    <x v="0"/>
    <x v="0"/>
    <s v="President"/>
    <n v="354115"/>
    <n v="100000"/>
    <n v="454115"/>
    <n v="97557"/>
    <n v="551672"/>
    <n v="12500"/>
    <n v="23830"/>
    <n v="588002"/>
    <x v="0"/>
    <m/>
    <x v="4"/>
    <x v="1"/>
    <x v="1"/>
    <x v="1"/>
  </r>
  <r>
    <n v="29"/>
    <s v="440536051"/>
    <s v="American Academy of Family Physicians"/>
    <s v="Douglas E. Henley"/>
    <x v="0"/>
    <d v="2000-01-01T00:00:00"/>
    <n v="66211"/>
    <x v="1"/>
    <x v="2"/>
    <x v="2"/>
    <x v="0"/>
    <x v="0"/>
    <n v="2.6700933720191833E-2"/>
    <n v="6.021607914492013E-2"/>
    <n v="1.8284541068978933E-3"/>
    <x v="0"/>
    <x v="10"/>
    <n v="80082801"/>
    <s v="Douglas E. Henley"/>
    <x v="0"/>
    <x v="0"/>
    <s v="CEO"/>
    <n v="480187"/>
    <n v="15675"/>
    <n v="495862"/>
    <n v="52596"/>
    <n v="548458"/>
    <n v="29400"/>
    <n v="67966"/>
    <n v="645824"/>
    <x v="0"/>
    <m/>
    <x v="2"/>
    <x v="1"/>
    <x v="1"/>
    <x v="1"/>
  </r>
  <r>
    <n v="80"/>
    <s v="362217981"/>
    <s v="American College of Obstetricians and Gynecologists"/>
    <s v="Hal C. Lawrence"/>
    <x v="0"/>
    <d v="2011-07-01T00:00:00"/>
    <n v="20024"/>
    <x v="1"/>
    <x v="2"/>
    <x v="2"/>
    <x v="0"/>
    <x v="0"/>
    <m/>
    <m/>
    <m/>
    <x v="2"/>
    <x v="1"/>
    <n v="30976204"/>
    <s v="Hal C. Lawrence"/>
    <x v="0"/>
    <x v="0"/>
    <s v="Executive Vice President"/>
    <n v="444850"/>
    <n v="93730"/>
    <n v="538580"/>
    <n v="9503"/>
    <n v="548083"/>
    <n v="42000"/>
    <n v="37416"/>
    <n v="627499"/>
    <x v="0"/>
    <m/>
    <x v="1"/>
    <x v="1"/>
    <x v="1"/>
    <x v="1"/>
  </r>
  <r>
    <n v="145"/>
    <s v="530026265"/>
    <s v="American Pharmacists Association"/>
    <s v="Thomas E. Menighan"/>
    <x v="0"/>
    <d v="2009-07-01T00:00:00"/>
    <n v="20037"/>
    <x v="1"/>
    <x v="2"/>
    <x v="2"/>
    <x v="0"/>
    <x v="0"/>
    <n v="1.9514706687845759E-2"/>
    <n v="3.1625535840683332E-2"/>
    <n v="4.4551452043086248E-2"/>
    <x v="0"/>
    <x v="1"/>
    <n v="36453141"/>
    <s v="Thomas E. Menighan"/>
    <x v="0"/>
    <x v="0"/>
    <s v="Chief Executive Officer"/>
    <n v="465332"/>
    <n v="53522"/>
    <n v="518854"/>
    <n v="28656"/>
    <n v="547510"/>
    <n v="27350"/>
    <n v="27392"/>
    <n v="602252"/>
    <x v="0"/>
    <m/>
    <x v="1"/>
    <x v="1"/>
    <x v="1"/>
    <x v="1"/>
  </r>
  <r>
    <n v="543"/>
    <s v="520741336"/>
    <s v="NTCA, The Rural Broadband Association"/>
    <s v="Shirley Bloomfield"/>
    <x v="1"/>
    <d v="2010-07-01T00:00:00"/>
    <n v="22203"/>
    <x v="0"/>
    <x v="3"/>
    <x v="8"/>
    <x v="0"/>
    <x v="0"/>
    <n v="4.2538341019460982E-2"/>
    <n v="4.3215380809655576E-2"/>
    <n v="4.3215380809655576E-2"/>
    <x v="2"/>
    <x v="1"/>
    <n v="14581523"/>
    <s v="Shirley Bloomfield"/>
    <x v="1"/>
    <x v="0"/>
    <s v="CEO"/>
    <n v="494404"/>
    <n v="49613"/>
    <n v="544017"/>
    <m/>
    <n v="544017"/>
    <n v="104416"/>
    <n v="25613"/>
    <n v="674046"/>
    <x v="0"/>
    <m/>
    <x v="4"/>
    <x v="1"/>
    <x v="1"/>
    <x v="1"/>
  </r>
  <r>
    <n v="588"/>
    <s v="941751440"/>
    <s v="Semiconductor Equipment and Materials International"/>
    <s v="Denny McGuirk"/>
    <x v="0"/>
    <d v="2011-11-14T00:00:00"/>
    <n v="95134"/>
    <x v="0"/>
    <x v="6"/>
    <x v="8"/>
    <x v="0"/>
    <x v="0"/>
    <m/>
    <m/>
    <m/>
    <x v="0"/>
    <x v="1"/>
    <n v="46369633"/>
    <s v="Denny McGuirk"/>
    <x v="0"/>
    <x v="0"/>
    <s v="Presdient &amp; CEO"/>
    <n v="471121"/>
    <n v="42984"/>
    <n v="514105"/>
    <n v="27207"/>
    <n v="541312"/>
    <n v="200000"/>
    <n v="14404"/>
    <n v="755716"/>
    <x v="0"/>
    <s v="$71,250 toward SERP"/>
    <x v="1"/>
    <x v="1"/>
    <x v="1"/>
    <x v="1"/>
  </r>
  <r>
    <n v="64"/>
    <s v="521295453"/>
    <s v="American Bankruptcy Institute"/>
    <s v="Samuel J. Gerdano"/>
    <x v="0"/>
    <d v="1991-05-01T00:00:00"/>
    <n v="22314"/>
    <x v="0"/>
    <x v="4"/>
    <x v="4"/>
    <x v="0"/>
    <x v="1"/>
    <n v="0.27180306559064071"/>
    <n v="0.23693668913033511"/>
    <n v="0.19021844617366293"/>
    <x v="0"/>
    <x v="1"/>
    <n v="10191337"/>
    <s v="Samuel J. Gerdano"/>
    <x v="0"/>
    <x v="0"/>
    <s v="Executive Director"/>
    <n v="469626"/>
    <n v="70000"/>
    <n v="539626"/>
    <m/>
    <n v="539626"/>
    <n v="110649"/>
    <n v="17774"/>
    <n v="668049"/>
    <x v="0"/>
    <m/>
    <x v="4"/>
    <x v="1"/>
    <x v="1"/>
    <x v="1"/>
  </r>
  <r>
    <n v="166"/>
    <s v="420943164"/>
    <s v="American Society for Radiation Oncology"/>
    <s v="Laura Thevenot"/>
    <x v="1"/>
    <d v="2002-09-05T00:00:00"/>
    <n v="22031"/>
    <x v="1"/>
    <x v="2"/>
    <x v="2"/>
    <x v="0"/>
    <x v="1"/>
    <n v="0.26089462408261704"/>
    <n v="0.11217114652587803"/>
    <n v="0.11217114652587803"/>
    <x v="0"/>
    <x v="1"/>
    <n v="18573791"/>
    <s v="Laura I. Thevenot"/>
    <x v="1"/>
    <x v="0"/>
    <s v="CEO"/>
    <n v="533801"/>
    <m/>
    <n v="533801"/>
    <m/>
    <n v="533801"/>
    <n v="74422"/>
    <m/>
    <n v="608223"/>
    <x v="0"/>
    <m/>
    <x v="4"/>
    <x v="1"/>
    <x v="1"/>
    <x v="1"/>
  </r>
  <r>
    <n v="335"/>
    <s v="530196517"/>
    <s v="Goodwill Industries International"/>
    <s v="Jim Gibbons"/>
    <x v="0"/>
    <d v="2008-04-07T00:00:00"/>
    <n v="20855"/>
    <x v="3"/>
    <x v="9"/>
    <x v="11"/>
    <x v="0"/>
    <x v="0"/>
    <n v="5.0750342384545025E-2"/>
    <n v="5.3824602030941644E-2"/>
    <n v="5.0364936212416687E-2"/>
    <x v="0"/>
    <x v="1"/>
    <n v="50770992"/>
    <s v="James Gibbons"/>
    <x v="0"/>
    <x v="0"/>
    <s v="President &amp; CEO"/>
    <n v="434252"/>
    <n v="64500"/>
    <n v="498752"/>
    <n v="35013"/>
    <n v="533765"/>
    <n v="82110"/>
    <n v="21444"/>
    <n v="637319"/>
    <x v="0"/>
    <s v="$55,500 toward SERP"/>
    <x v="2"/>
    <x v="1"/>
    <x v="1"/>
    <x v="1"/>
  </r>
  <r>
    <n v="412"/>
    <s v="130831270"/>
    <s v="Mechanical Contractors Association of America"/>
    <s v="John Gentille"/>
    <x v="0"/>
    <m/>
    <n v="20850"/>
    <x v="0"/>
    <x v="11"/>
    <x v="14"/>
    <x v="0"/>
    <x v="0"/>
    <n v="0.06"/>
    <n v="0.15777777777777777"/>
    <n v="0.14453833134295019"/>
    <x v="0"/>
    <x v="1"/>
    <n v="12575103"/>
    <s v="John Gentille"/>
    <x v="0"/>
    <x v="0"/>
    <s v="Executive Vice President &amp; CEO"/>
    <n v="371000"/>
    <n v="150000"/>
    <n v="521000"/>
    <n v="11865"/>
    <n v="532865"/>
    <n v="107000"/>
    <n v="19917"/>
    <n v="659782"/>
    <x v="0"/>
    <s v="$40,000 toward SERP"/>
    <x v="4"/>
    <x v="1"/>
    <x v="1"/>
    <x v="1"/>
  </r>
  <r>
    <n v="165"/>
    <s v="381616141"/>
    <s v="American Society for Microbiology"/>
    <s v="Michael I. Goldberg"/>
    <x v="0"/>
    <m/>
    <n v="20036"/>
    <x v="1"/>
    <x v="2"/>
    <x v="2"/>
    <x v="0"/>
    <x v="1"/>
    <n v="0.16823959030146179"/>
    <n v="0.16823959030146179"/>
    <n v="0.16823959030146179"/>
    <x v="0"/>
    <x v="1"/>
    <n v="46568172"/>
    <s v="Michael Goldberg"/>
    <x v="0"/>
    <x v="0"/>
    <s v="Executive Director"/>
    <n v="532653"/>
    <m/>
    <n v="532653"/>
    <m/>
    <n v="532653"/>
    <n v="33162"/>
    <n v="21945"/>
    <n v="587760"/>
    <x v="0"/>
    <m/>
    <x v="1"/>
    <x v="1"/>
    <x v="1"/>
    <x v="1"/>
  </r>
  <r>
    <n v="201"/>
    <s v="530234507"/>
    <s v="ASIS International"/>
    <s v="Michael J. Stack"/>
    <x v="0"/>
    <d v="1993-12-01T00:00:00"/>
    <n v="22314"/>
    <x v="1"/>
    <x v="10"/>
    <x v="9"/>
    <x v="0"/>
    <x v="0"/>
    <n v="2.7928461888068211E-2"/>
    <n v="5.8434519342403192E-3"/>
    <n v="-7.4911830321963788E-2"/>
    <x v="0"/>
    <x v="1"/>
    <n v="29240221"/>
    <s v="Michael J. Stack"/>
    <x v="0"/>
    <x v="0"/>
    <s v="CEO"/>
    <n v="386755"/>
    <n v="83681"/>
    <n v="470436"/>
    <n v="57843"/>
    <n v="528279"/>
    <n v="45000"/>
    <n v="50720"/>
    <n v="623999"/>
    <x v="0"/>
    <m/>
    <x v="3"/>
    <x v="1"/>
    <x v="1"/>
    <x v="1"/>
  </r>
  <r>
    <n v="564"/>
    <s v="361638940"/>
    <s v="Portland Cement Association"/>
    <s v="Greg Scott"/>
    <x v="0"/>
    <d v="2013-01-01T00:00:00"/>
    <n v="60077"/>
    <x v="0"/>
    <x v="11"/>
    <x v="14"/>
    <x v="0"/>
    <x v="0"/>
    <n v="2.5135922500923745E-6"/>
    <n v="1.7977921991574171E-2"/>
    <n v="2.7782101773011006E-2"/>
    <x v="0"/>
    <x v="1"/>
    <n v="38860576"/>
    <s v="Brian McCarthy"/>
    <x v="0"/>
    <x v="1"/>
    <s v="Chief Executive Officer"/>
    <n v="397838"/>
    <n v="107416"/>
    <n v="505254"/>
    <n v="22952"/>
    <n v="528206"/>
    <n v="126200"/>
    <n v="10837"/>
    <n v="665243"/>
    <x v="0"/>
    <s v="$125,000 toward SERP"/>
    <x v="1"/>
    <x v="1"/>
    <x v="1"/>
    <x v="1"/>
  </r>
  <r>
    <n v="185"/>
    <s v="430691437"/>
    <s v="American Urological Association"/>
    <s v="Michael Sheppard"/>
    <x v="0"/>
    <m/>
    <n v="21090"/>
    <x v="1"/>
    <x v="2"/>
    <x v="2"/>
    <x v="0"/>
    <x v="0"/>
    <n v="9.6705565882894917E-2"/>
    <n v="0.12513905169413539"/>
    <n v="0.12513905169413539"/>
    <x v="0"/>
    <x v="1"/>
    <n v="27862049"/>
    <s v="Michael Sheppard"/>
    <x v="0"/>
    <x v="0"/>
    <s v="Executive Director &amp; CEO"/>
    <n v="473745"/>
    <n v="53215"/>
    <n v="526960"/>
    <n v="0"/>
    <n v="526960"/>
    <n v="33256"/>
    <n v="4525"/>
    <n v="564741"/>
    <x v="0"/>
    <m/>
    <x v="3"/>
    <x v="1"/>
    <x v="1"/>
    <x v="1"/>
  </r>
  <r>
    <n v="176"/>
    <s v="131623899"/>
    <s v="American Society of Mechanical Engineers"/>
    <s v="Thomas G. Loughlin"/>
    <x v="0"/>
    <d v="2008-07-01T00:00:00"/>
    <n v="10016"/>
    <x v="1"/>
    <x v="6"/>
    <x v="9"/>
    <x v="0"/>
    <x v="0"/>
    <n v="8.0655195516467618E-2"/>
    <n v="4.436454310123808E-2"/>
    <n v="7.2944627107996318E-2"/>
    <x v="0"/>
    <x v="7"/>
    <n v="99233137"/>
    <s v="Thomas G. Loughlin"/>
    <x v="0"/>
    <x v="0"/>
    <s v="Executive Director"/>
    <n v="406469"/>
    <n v="98640"/>
    <n v="505109"/>
    <n v="20930"/>
    <n v="526039"/>
    <n v="291826"/>
    <n v="26572"/>
    <n v="844437"/>
    <x v="0"/>
    <m/>
    <x v="2"/>
    <x v="1"/>
    <x v="1"/>
    <x v="1"/>
  </r>
  <r>
    <n v="331"/>
    <s v="520954751"/>
    <s v="German Marshall Fund of the United States"/>
    <s v="Craig Kennedy"/>
    <x v="0"/>
    <d v="1995-01-01T00:00:00"/>
    <n v="20009"/>
    <x v="4"/>
    <x v="14"/>
    <x v="17"/>
    <x v="0"/>
    <x v="1"/>
    <n v="0.18642459085300539"/>
    <n v="0.18642459085300539"/>
    <n v="0.18642459085300539"/>
    <x v="0"/>
    <x v="10"/>
    <n v="29523143"/>
    <s v="Craig Kennedy"/>
    <x v="0"/>
    <x v="0"/>
    <s v="President"/>
    <n v="525000"/>
    <m/>
    <n v="525000"/>
    <m/>
    <n v="525000"/>
    <n v="29840"/>
    <n v="17118"/>
    <n v="571958"/>
    <x v="0"/>
    <m/>
    <x v="3"/>
    <x v="1"/>
    <x v="1"/>
    <x v="1"/>
  </r>
  <r>
    <n v="387"/>
    <s v="366108621"/>
    <s v="International Franchise Association"/>
    <s v="Stephen Caldeira"/>
    <x v="0"/>
    <d v="2010-06-15T00:00:00"/>
    <n v="20005"/>
    <x v="0"/>
    <x v="10"/>
    <x v="12"/>
    <x v="0"/>
    <x v="0"/>
    <m/>
    <m/>
    <m/>
    <x v="0"/>
    <x v="3"/>
    <n v="12637739"/>
    <s v="Stephen Caldeira"/>
    <x v="0"/>
    <x v="0"/>
    <s v="President &amp; Chief Executive Officer"/>
    <n v="371259"/>
    <n v="148750"/>
    <n v="520009"/>
    <n v="4408"/>
    <n v="524417"/>
    <n v="24500"/>
    <n v="18360"/>
    <n v="567277"/>
    <x v="0"/>
    <m/>
    <x v="4"/>
    <x v="1"/>
    <x v="1"/>
    <x v="1"/>
  </r>
  <r>
    <n v="531"/>
    <s v="362167809"/>
    <s v="National Safety Council"/>
    <s v="vacant 3/3/2014"/>
    <x v="2"/>
    <m/>
    <n v="60143"/>
    <x v="3"/>
    <x v="9"/>
    <x v="11"/>
    <x v="0"/>
    <x v="0"/>
    <n v="3.2379863922326779E-2"/>
    <n v="4.5402737841480335E-2"/>
    <n v="4.5402737841480335E-2"/>
    <x v="0"/>
    <x v="7"/>
    <n v="41435860"/>
    <s v="Janet Froetscher"/>
    <x v="1"/>
    <x v="1"/>
    <s v="President &amp; CEO"/>
    <n v="386618"/>
    <n v="136190"/>
    <n v="522808"/>
    <m/>
    <n v="522808"/>
    <n v="8142"/>
    <n v="11941"/>
    <n v="542891"/>
    <x v="0"/>
    <m/>
    <x v="1"/>
    <x v="1"/>
    <x v="1"/>
    <x v="1"/>
  </r>
  <r>
    <n v="87"/>
    <s v="530196573"/>
    <s v="American Council on Education"/>
    <s v="Molly Broad"/>
    <x v="1"/>
    <d v="2008-05-01T00:00:00"/>
    <n v="20036"/>
    <x v="0"/>
    <x v="13"/>
    <x v="16"/>
    <x v="0"/>
    <x v="0"/>
    <n v="5.2752238112972111E-2"/>
    <n v="0.16483925729956134"/>
    <n v="0.15045778117284975"/>
    <x v="0"/>
    <x v="6"/>
    <n v="52733849"/>
    <s v="Molly Broad"/>
    <x v="1"/>
    <x v="0"/>
    <s v="President"/>
    <n v="435332"/>
    <n v="46350"/>
    <n v="481682"/>
    <n v="37905"/>
    <n v="519587"/>
    <n v="69400"/>
    <n v="221211"/>
    <n v="810198"/>
    <x v="0"/>
    <s v="$40,000 toward SERP"/>
    <x v="2"/>
    <x v="1"/>
    <x v="1"/>
    <x v="1"/>
  </r>
  <r>
    <n v="264"/>
    <s v="133506107"/>
    <s v="Community Health Accreditation Program"/>
    <s v="Karen Collishaw"/>
    <x v="1"/>
    <d v="2013-07-24T00:00:00"/>
    <n v="20036"/>
    <x v="1"/>
    <x v="2"/>
    <x v="2"/>
    <x v="0"/>
    <x v="1"/>
    <n v="0.2129623829594299"/>
    <n v="0.31236668598857248"/>
    <n v="0.47137861427799732"/>
    <x v="0"/>
    <x v="1"/>
    <n v="13713241"/>
    <s v="Terry A. Duncombe"/>
    <x v="1"/>
    <x v="1"/>
    <s v="President &amp; CEO"/>
    <n v="406642"/>
    <n v="52958"/>
    <n v="459600"/>
    <n v="57928"/>
    <n v="517528"/>
    <n v="364463"/>
    <n v="14424"/>
    <n v="896415"/>
    <x v="0"/>
    <s v="$364,463 in severance to be paid in 2013"/>
    <x v="4"/>
    <x v="1"/>
    <x v="1"/>
    <x v="1"/>
  </r>
  <r>
    <n v="582"/>
    <s v="251494402"/>
    <s v="SAE International"/>
    <s v="David L. Schutt"/>
    <x v="0"/>
    <d v="2007-10-29T00:00:00"/>
    <n v="15096"/>
    <x v="1"/>
    <x v="6"/>
    <x v="6"/>
    <x v="0"/>
    <x v="0"/>
    <n v="4.3377594674203032E-2"/>
    <n v="-2.2495796827917077E-2"/>
    <n v="-0.10515868881155313"/>
    <x v="0"/>
    <x v="1"/>
    <n v="60200574"/>
    <s v="David L. Schutt"/>
    <x v="0"/>
    <x v="0"/>
    <s v="CEO"/>
    <n v="375834"/>
    <n v="136387"/>
    <n v="512221"/>
    <n v="3068"/>
    <n v="515289"/>
    <n v="53273"/>
    <n v="16552"/>
    <n v="585114"/>
    <x v="0"/>
    <m/>
    <x v="2"/>
    <x v="1"/>
    <x v="1"/>
    <x v="1"/>
  </r>
  <r>
    <n v="270"/>
    <s v="521497470"/>
    <s v="Conservation International"/>
    <s v="Peter Seligmann"/>
    <x v="0"/>
    <d v="1987-01-01T00:00:00"/>
    <n v="22202"/>
    <x v="3"/>
    <x v="9"/>
    <x v="11"/>
    <x v="0"/>
    <x v="0"/>
    <n v="6.7620194632229486E-2"/>
    <n v="0.10372811596573896"/>
    <n v="0.10372811596573896"/>
    <x v="0"/>
    <x v="7"/>
    <n v="132795704"/>
    <s v="Peter Seligmann"/>
    <x v="0"/>
    <x v="0"/>
    <s v="CEO"/>
    <n v="364335"/>
    <n v="148403"/>
    <n v="512738"/>
    <m/>
    <n v="512738"/>
    <n v="14700"/>
    <n v="17512"/>
    <n v="544950"/>
    <x v="0"/>
    <m/>
    <x v="0"/>
    <x v="1"/>
    <x v="1"/>
    <x v="1"/>
  </r>
  <r>
    <n v="121"/>
    <s v="530025930"/>
    <s v="American Institute of Architects"/>
    <s v="Robert Ivy"/>
    <x v="0"/>
    <d v="2011-02-01T00:00:00"/>
    <n v="20006"/>
    <x v="1"/>
    <x v="11"/>
    <x v="9"/>
    <x v="0"/>
    <x v="0"/>
    <m/>
    <m/>
    <m/>
    <x v="0"/>
    <x v="1"/>
    <n v="58426573"/>
    <s v="Robert Ivy"/>
    <x v="0"/>
    <x v="0"/>
    <s v="President &amp; CEO"/>
    <n v="503968"/>
    <m/>
    <n v="503968"/>
    <n v="8392"/>
    <n v="512360"/>
    <n v="20000"/>
    <n v="16898"/>
    <n v="549258"/>
    <x v="0"/>
    <m/>
    <x v="2"/>
    <x v="1"/>
    <x v="1"/>
    <x v="1"/>
  </r>
  <r>
    <n v="174"/>
    <s v="237080568"/>
    <s v="American Society of Hematology"/>
    <s v="Martha L. Liggett"/>
    <x v="1"/>
    <d v="1996-12-01T00:00:00"/>
    <n v="20036"/>
    <x v="1"/>
    <x v="2"/>
    <x v="2"/>
    <x v="0"/>
    <x v="1"/>
    <m/>
    <n v="-1.1897819188256657E-3"/>
    <n v="-1.1897819188256657E-3"/>
    <x v="0"/>
    <x v="7"/>
    <n v="40693972"/>
    <s v="Martha Liggett"/>
    <x v="1"/>
    <x v="0"/>
    <s v="Executive Director"/>
    <n v="459374"/>
    <n v="52715"/>
    <n v="512089"/>
    <m/>
    <n v="512089"/>
    <n v="24500"/>
    <n v="35466"/>
    <n v="572055"/>
    <x v="0"/>
    <m/>
    <x v="1"/>
    <x v="1"/>
    <x v="1"/>
    <x v="1"/>
  </r>
  <r>
    <n v="40"/>
    <s v="042114561"/>
    <s v="American Association for Justice"/>
    <s v="Linda Lipsen"/>
    <x v="1"/>
    <d v="2010-05-03T00:00:00"/>
    <n v="20001"/>
    <x v="1"/>
    <x v="5"/>
    <x v="18"/>
    <x v="0"/>
    <x v="0"/>
    <m/>
    <m/>
    <m/>
    <x v="0"/>
    <x v="8"/>
    <n v="23647640"/>
    <s v="Linda Lipsen"/>
    <x v="1"/>
    <x v="0"/>
    <s v="CEO"/>
    <n v="453700"/>
    <n v="54000"/>
    <n v="507700"/>
    <n v="4206"/>
    <n v="511906"/>
    <n v="10475"/>
    <n v="18583"/>
    <n v="540964"/>
    <x v="0"/>
    <s v="$78,643 toward SERP"/>
    <x v="3"/>
    <x v="1"/>
    <x v="1"/>
    <x v="1"/>
  </r>
  <r>
    <n v="623"/>
    <s v="131610451"/>
    <s v="United Service Organization  (USO)"/>
    <s v="John I. Pray, Jr."/>
    <x v="0"/>
    <d v="2014-01-01T00:00:00"/>
    <n v="22201"/>
    <x v="3"/>
    <x v="9"/>
    <x v="11"/>
    <x v="0"/>
    <x v="1"/>
    <n v="0.25586468963492287"/>
    <n v="0.28713204856658581"/>
    <n v="0.27391410504915614"/>
    <x v="0"/>
    <x v="1"/>
    <n v="129530280"/>
    <s v="Sloan Gibson"/>
    <x v="0"/>
    <x v="1"/>
    <s v="President &amp; CEO"/>
    <n v="367839"/>
    <n v="125000"/>
    <n v="492839"/>
    <n v="18477"/>
    <n v="511316"/>
    <n v="25050"/>
    <n v="23035"/>
    <n v="559401"/>
    <x v="0"/>
    <m/>
    <x v="0"/>
    <x v="1"/>
    <x v="1"/>
    <x v="1"/>
  </r>
  <r>
    <n v="76"/>
    <s v="135641985"/>
    <s v="American College of Cardiology "/>
    <s v="Shalom Jacobovitz"/>
    <x v="0"/>
    <d v="2013-04-22T00:00:00"/>
    <n v="20037"/>
    <x v="1"/>
    <x v="2"/>
    <x v="2"/>
    <x v="0"/>
    <x v="0"/>
    <m/>
    <m/>
    <m/>
    <x v="0"/>
    <x v="1"/>
    <n v="80978067"/>
    <s v="Jack Lewin"/>
    <x v="0"/>
    <x v="1"/>
    <s v="Chief Executive Officer"/>
    <n v="173171"/>
    <m/>
    <n v="173171"/>
    <n v="337891"/>
    <n v="511062"/>
    <m/>
    <n v="17495"/>
    <n v="528557"/>
    <x v="1"/>
    <s v="Four months salary; $299,570 severance"/>
    <x v="2"/>
    <x v="1"/>
    <x v="1"/>
    <x v="1"/>
  </r>
  <r>
    <n v="168"/>
    <s v="362181944"/>
    <s v="American Society of Anesthesiologists"/>
    <s v="Paul Pomerantz"/>
    <x v="0"/>
    <d v="2013-03-03T00:00:00"/>
    <n v="60068"/>
    <x v="1"/>
    <x v="2"/>
    <x v="2"/>
    <x v="0"/>
    <x v="0"/>
    <m/>
    <m/>
    <m/>
    <x v="0"/>
    <x v="1"/>
    <n v="41557251"/>
    <s v="John A. Thorner"/>
    <x v="0"/>
    <x v="1"/>
    <s v="Executive Vice President"/>
    <n v="212679"/>
    <n v="53544"/>
    <n v="266223"/>
    <n v="241156"/>
    <n v="507379"/>
    <n v="24329"/>
    <n v="10636"/>
    <n v="542344"/>
    <x v="1"/>
    <s v="Six months’ salary; $237,622 severance"/>
    <x v="1"/>
    <x v="1"/>
    <x v="1"/>
    <x v="1"/>
  </r>
  <r>
    <n v="193"/>
    <s v="366066976"/>
    <s v="APICS The Association for Operations Management"/>
    <s v="Abe Eshkenazi"/>
    <x v="0"/>
    <d v="2006-05-11T00:00:00"/>
    <n v="60631"/>
    <x v="1"/>
    <x v="1"/>
    <x v="1"/>
    <x v="0"/>
    <x v="0"/>
    <n v="8.0775340780977756E-2"/>
    <n v="0.29893666085887055"/>
    <n v="0.29893666085887055"/>
    <x v="0"/>
    <x v="1"/>
    <n v="22246192"/>
    <s v="Abe Eshkenazi"/>
    <x v="0"/>
    <x v="0"/>
    <s v="CEO"/>
    <n v="421805"/>
    <n v="85144"/>
    <n v="506949"/>
    <m/>
    <n v="506949"/>
    <n v="31000"/>
    <n v="24482"/>
    <n v="562431"/>
    <x v="0"/>
    <m/>
    <x v="3"/>
    <x v="1"/>
    <x v="1"/>
    <x v="1"/>
  </r>
  <r>
    <n v="593"/>
    <s v="520895843"/>
    <s v="Society for Neuroscience"/>
    <s v="Marty Saggese"/>
    <x v="0"/>
    <d v="2002-01-01T00:00:00"/>
    <n v="20005"/>
    <x v="1"/>
    <x v="2"/>
    <x v="2"/>
    <x v="0"/>
    <x v="0"/>
    <n v="2.6413403682308302E-2"/>
    <n v="0.20209278870398387"/>
    <n v="0.19372840629576443"/>
    <x v="0"/>
    <x v="7"/>
    <n v="26542720"/>
    <s v="Marty Saggese"/>
    <x v="0"/>
    <x v="0"/>
    <s v="Executive Director and CEO"/>
    <n v="410085"/>
    <n v="76200"/>
    <n v="486285"/>
    <n v="17466"/>
    <n v="503751"/>
    <n v="61250"/>
    <n v="13802"/>
    <n v="578803"/>
    <x v="0"/>
    <m/>
    <x v="3"/>
    <x v="1"/>
    <x v="1"/>
    <x v="1"/>
  </r>
  <r>
    <n v="600"/>
    <s v="952544340"/>
    <s v="Specialty Equipment Market Association"/>
    <s v="Chris Kersting"/>
    <x v="0"/>
    <d v="2002-07-01T00:00:00"/>
    <n v="91765"/>
    <x v="0"/>
    <x v="6"/>
    <x v="13"/>
    <x v="0"/>
    <x v="0"/>
    <n v="-1.360791573008947E-3"/>
    <n v="4.9319811914515189E-3"/>
    <n v="2.2850966920137415E-2"/>
    <x v="0"/>
    <x v="7"/>
    <n v="29087734"/>
    <s v="Chris Kersting"/>
    <x v="0"/>
    <x v="0"/>
    <s v="President"/>
    <n v="362530"/>
    <n v="105299"/>
    <n v="467829"/>
    <n v="35652"/>
    <n v="503481"/>
    <n v="20976"/>
    <n v="27029"/>
    <n v="551486"/>
    <x v="0"/>
    <m/>
    <x v="3"/>
    <x v="1"/>
    <x v="1"/>
    <x v="1"/>
  </r>
  <r>
    <n v="46"/>
    <s v="362384118"/>
    <s v="American Association of Blood Banks"/>
    <s v="Miriam A. Markowitz"/>
    <x v="1"/>
    <d v="2013-05-20T00:00:00"/>
    <n v="20814"/>
    <x v="1"/>
    <x v="2"/>
    <x v="2"/>
    <x v="0"/>
    <x v="0"/>
    <n v="3.2883824481625919E-2"/>
    <n v="-0.12481555246577231"/>
    <n v="0.26050129645635262"/>
    <x v="0"/>
    <x v="6"/>
    <n v="21342309"/>
    <s v="Karen Shoos Lipton"/>
    <x v="1"/>
    <x v="1"/>
    <s v="CEO"/>
    <n v="349343"/>
    <m/>
    <n v="349343"/>
    <n v="153805"/>
    <n v="503148"/>
    <n v="31656"/>
    <n v="12423"/>
    <n v="547227"/>
    <x v="0"/>
    <s v="$153,805 SERP payout"/>
    <x v="3"/>
    <x v="1"/>
    <x v="1"/>
    <x v="1"/>
  </r>
  <r>
    <n v="612"/>
    <s v="521822816"/>
    <s v="U.S. Green Building Council"/>
    <s v="S. Richard Fedrizzi"/>
    <x v="0"/>
    <d v="2004-04-01T00:00:00"/>
    <n v="20036"/>
    <x v="0"/>
    <x v="11"/>
    <x v="14"/>
    <x v="0"/>
    <x v="0"/>
    <n v="6.13107822410148E-2"/>
    <n v="6.13107822410148E-2"/>
    <n v="6.13107822410148E-2"/>
    <x v="0"/>
    <x v="1"/>
    <n v="53594792"/>
    <s v="S. Richard Fedrizzi"/>
    <x v="0"/>
    <x v="0"/>
    <s v="President, CEO &amp; Founding Chairman"/>
    <n v="502000"/>
    <m/>
    <n v="502000"/>
    <m/>
    <n v="502000"/>
    <n v="25667"/>
    <n v="9280"/>
    <n v="536947"/>
    <x v="0"/>
    <m/>
    <x v="2"/>
    <x v="1"/>
    <x v="1"/>
    <x v="1"/>
  </r>
  <r>
    <n v="432"/>
    <s v="840617736"/>
    <s v="National Association for Home Care and Hospice"/>
    <s v="Val J. Halamandaris"/>
    <x v="0"/>
    <d v="1982-07-01T00:00:00"/>
    <n v="20003"/>
    <x v="0"/>
    <x v="2"/>
    <x v="2"/>
    <x v="0"/>
    <x v="0"/>
    <n v="0"/>
    <n v="-0.19606005109842314"/>
    <n v="-0.19606005109842314"/>
    <x v="0"/>
    <x v="1"/>
    <n v="11653005"/>
    <s v="Val J. Halamandaris"/>
    <x v="0"/>
    <x v="0"/>
    <s v="President"/>
    <n v="500000"/>
    <m/>
    <n v="500000"/>
    <m/>
    <n v="500000"/>
    <n v="15000"/>
    <n v="14880"/>
    <n v="529880"/>
    <x v="0"/>
    <m/>
    <x v="4"/>
    <x v="1"/>
    <x v="1"/>
    <x v="1"/>
  </r>
  <r>
    <n v="629"/>
    <s v="521740069"/>
    <s v="URAC"/>
    <s v="Kylanne Green"/>
    <x v="1"/>
    <d v="2013-07-22T00:00:00"/>
    <n v="20005"/>
    <x v="1"/>
    <x v="2"/>
    <x v="2"/>
    <x v="0"/>
    <x v="1"/>
    <n v="-6.2652332503283781E-2"/>
    <n v="4.0799907815757222E-2"/>
    <n v="4.0799907815757222E-2"/>
    <x v="0"/>
    <x v="1"/>
    <n v="15642368"/>
    <s v="Alan Spielman"/>
    <x v="0"/>
    <x v="1"/>
    <s v="President and CEO"/>
    <n v="390350"/>
    <n v="106429"/>
    <n v="496779"/>
    <m/>
    <n v="496779"/>
    <n v="15000"/>
    <n v="31003"/>
    <n v="542782"/>
    <x v="0"/>
    <m/>
    <x v="4"/>
    <x v="1"/>
    <x v="1"/>
    <x v="1"/>
  </r>
  <r>
    <n v="358"/>
    <s v="730296927"/>
    <s v="Independent Petroleum Association of America"/>
    <s v="Barry Russell"/>
    <x v="0"/>
    <d v="2000-01-01T00:00:00"/>
    <n v="20005"/>
    <x v="0"/>
    <x v="3"/>
    <x v="3"/>
    <x v="0"/>
    <x v="1"/>
    <n v="-8.4327511535202626E-2"/>
    <n v="1.8253214367046147E-2"/>
    <n v="1.8253214367046147E-2"/>
    <x v="0"/>
    <x v="1"/>
    <n v="12779961"/>
    <s v="Barry Russell"/>
    <x v="0"/>
    <x v="0"/>
    <s v="President"/>
    <n v="446318"/>
    <n v="50000"/>
    <n v="496318"/>
    <m/>
    <n v="496318"/>
    <n v="33826"/>
    <n v="27071"/>
    <n v="557215"/>
    <x v="0"/>
    <m/>
    <x v="4"/>
    <x v="1"/>
    <x v="1"/>
    <x v="1"/>
  </r>
  <r>
    <n v="218"/>
    <s v="621469595"/>
    <s v="Association of Private Sector Colleges and Universities"/>
    <s v="Steve Gunderson"/>
    <x v="0"/>
    <d v="2012-01-23T00:00:00"/>
    <n v="20036"/>
    <x v="0"/>
    <x v="13"/>
    <x v="16"/>
    <x v="0"/>
    <x v="0"/>
    <m/>
    <m/>
    <m/>
    <x v="0"/>
    <x v="7"/>
    <n v="14962266"/>
    <s v="Harris Miller"/>
    <x v="0"/>
    <x v="1"/>
    <s v="CEO and President"/>
    <n v="176925"/>
    <m/>
    <n v="176925"/>
    <n v="318659"/>
    <n v="495584"/>
    <n v="9167"/>
    <n v="19762"/>
    <n v="524513"/>
    <x v="1"/>
    <s v="5.5 months’ salary; $315,780 in severance"/>
    <x v="4"/>
    <x v="1"/>
    <x v="1"/>
    <x v="1"/>
  </r>
  <r>
    <n v="49"/>
    <s v="530196569"/>
    <s v="American Association of Community Colleges"/>
    <s v="Walter G. Bumphus"/>
    <x v="0"/>
    <d v="2011-01-01T00:00:00"/>
    <n v="20036"/>
    <x v="0"/>
    <x v="13"/>
    <x v="16"/>
    <x v="0"/>
    <x v="0"/>
    <n v="0.11459512098355777"/>
    <n v="0.11459512098355777"/>
    <n v="0.11459512098355777"/>
    <x v="0"/>
    <x v="1"/>
    <n v="20156772"/>
    <s v="Walter Bumphus"/>
    <x v="0"/>
    <x v="0"/>
    <s v="President"/>
    <n v="494450"/>
    <m/>
    <n v="494450"/>
    <m/>
    <n v="494450"/>
    <n v="57160"/>
    <n v="17368"/>
    <n v="568978"/>
    <x v="0"/>
    <m/>
    <x v="3"/>
    <x v="1"/>
    <x v="1"/>
    <x v="1"/>
  </r>
  <r>
    <n v="240"/>
    <s v="130552040"/>
    <s v="Carnegie Endowment for International Peace"/>
    <s v="Jessica T. Mathews"/>
    <x v="1"/>
    <d v="1997-01-01T00:00:00"/>
    <n v="20036"/>
    <x v="4"/>
    <x v="14"/>
    <x v="17"/>
    <x v="0"/>
    <x v="0"/>
    <n v="4.7341375333413489E-2"/>
    <n v="-2.7521226424544517E-2"/>
    <n v="-2.0773573420647454E-2"/>
    <x v="0"/>
    <x v="7"/>
    <n v="26625124"/>
    <s v="Jessica T. Mathews"/>
    <x v="1"/>
    <x v="0"/>
    <s v="President"/>
    <n v="470405"/>
    <n v="15000"/>
    <n v="485405"/>
    <n v="6858"/>
    <n v="492263"/>
    <n v="36750"/>
    <n v="8991"/>
    <n v="538004"/>
    <x v="0"/>
    <m/>
    <x v="3"/>
    <x v="1"/>
    <x v="1"/>
    <x v="1"/>
  </r>
  <r>
    <n v="112"/>
    <s v="237333380"/>
    <s v="American Health Lawyers Association"/>
    <s v="Peter M. Leibold"/>
    <x v="0"/>
    <d v="1999-06-04T00:00:00"/>
    <n v="20036"/>
    <x v="1"/>
    <x v="5"/>
    <x v="18"/>
    <x v="0"/>
    <x v="0"/>
    <n v="3.3189937255169548E-2"/>
    <n v="7.7058685365473889E-2"/>
    <n v="0.19838596782178822"/>
    <x v="0"/>
    <x v="10"/>
    <n v="10191237"/>
    <s v="Peter M. Leibold"/>
    <x v="0"/>
    <x v="0"/>
    <s v="Executive Vice President &amp; CEO"/>
    <n v="333118"/>
    <n v="75000"/>
    <n v="408118"/>
    <n v="83255"/>
    <n v="491373"/>
    <n v="44917"/>
    <n v="34156"/>
    <n v="570446"/>
    <x v="0"/>
    <m/>
    <x v="4"/>
    <x v="1"/>
    <x v="1"/>
    <x v="1"/>
  </r>
  <r>
    <n v="123"/>
    <s v="131667053"/>
    <s v="American Institute of Physics"/>
    <s v="H. Frederick Dylla"/>
    <x v="0"/>
    <d v="2007-02-16T00:00:00"/>
    <n v="20740"/>
    <x v="1"/>
    <x v="13"/>
    <x v="16"/>
    <x v="0"/>
    <x v="0"/>
    <n v="0.10486512103563099"/>
    <n v="0.16722247858024769"/>
    <n v="0.17499826615998679"/>
    <x v="0"/>
    <x v="1"/>
    <n v="79303687"/>
    <s v="H. Frederick Dylla"/>
    <x v="0"/>
    <x v="0"/>
    <s v="Executive Director &amp; CEO"/>
    <n v="442957"/>
    <n v="25000"/>
    <n v="467957"/>
    <n v="23365"/>
    <n v="491322"/>
    <n v="25000"/>
    <n v="24420"/>
    <n v="540742"/>
    <x v="0"/>
    <m/>
    <x v="2"/>
    <x v="1"/>
    <x v="1"/>
    <x v="1"/>
  </r>
  <r>
    <n v="396"/>
    <s v="530088590"/>
    <s v="International Union of Operating Engineers"/>
    <s v="James T. Callahan"/>
    <x v="0"/>
    <d v="2011-11-01T00:00:00"/>
    <n v="20036"/>
    <x v="2"/>
    <x v="8"/>
    <x v="10"/>
    <x v="0"/>
    <x v="1"/>
    <m/>
    <m/>
    <m/>
    <x v="0"/>
    <x v="1"/>
    <n v="67530096"/>
    <s v="James T. Callahan"/>
    <x v="0"/>
    <x v="0"/>
    <s v="General President"/>
    <n v="352101"/>
    <m/>
    <n v="352101"/>
    <n v="139203"/>
    <n v="491304"/>
    <n v="100263"/>
    <n v="21437"/>
    <n v="613004"/>
    <x v="0"/>
    <m/>
    <x v="2"/>
    <x v="1"/>
    <x v="1"/>
    <x v="1"/>
  </r>
  <r>
    <n v="437"/>
    <s v="530259954"/>
    <s v="National Association of College and University Business Officers"/>
    <s v="John Walda"/>
    <x v="0"/>
    <d v="2006-03-22T00:00:00"/>
    <n v="20005"/>
    <x v="1"/>
    <x v="13"/>
    <x v="16"/>
    <x v="0"/>
    <x v="0"/>
    <n v="4.597431902433783E-2"/>
    <n v="4.597431902433783E-2"/>
    <n v="4.5589285143472102E-2"/>
    <x v="0"/>
    <x v="10"/>
    <n v="13660194"/>
    <s v="John Walda"/>
    <x v="0"/>
    <x v="0"/>
    <s v="President &amp; CEO"/>
    <n v="486718"/>
    <m/>
    <n v="486718"/>
    <n v="3930"/>
    <n v="490648"/>
    <m/>
    <n v="51063"/>
    <n v="541711"/>
    <x v="0"/>
    <m/>
    <x v="4"/>
    <x v="1"/>
    <x v="1"/>
    <x v="1"/>
  </r>
  <r>
    <n v="60"/>
    <s v="520747578"/>
    <s v="American Association of State Colleges and Universities"/>
    <s v="Muriel A. Howard, Ph.D."/>
    <x v="1"/>
    <d v="2009-08-01T00:00:00"/>
    <n v="20005"/>
    <x v="0"/>
    <x v="13"/>
    <x v="16"/>
    <x v="0"/>
    <x v="0"/>
    <n v="9.3725779134412046E-2"/>
    <n v="9.3725779134412046E-2"/>
    <n v="1.5788334197981218E-3"/>
    <x v="0"/>
    <x v="7"/>
    <n v="14209546"/>
    <s v="Muriel Howard"/>
    <x v="1"/>
    <x v="0"/>
    <s v="President, AASCU"/>
    <n v="457208"/>
    <m/>
    <n v="457208"/>
    <n v="33167"/>
    <n v="490375"/>
    <n v="51344"/>
    <n v="1378"/>
    <n v="543097"/>
    <x v="0"/>
    <m/>
    <x v="4"/>
    <x v="1"/>
    <x v="1"/>
    <x v="1"/>
  </r>
  <r>
    <n v="479"/>
    <s v="237092671"/>
    <s v="National Council for Behavioral Health"/>
    <s v="Linda Rosenberg"/>
    <x v="1"/>
    <d v="2004-06-02T00:00:00"/>
    <n v="20006"/>
    <x v="1"/>
    <x v="2"/>
    <x v="2"/>
    <x v="0"/>
    <x v="1"/>
    <n v="0.12525252525252525"/>
    <n v="0.19871441689623509"/>
    <n v="0.19871441689623509"/>
    <x v="0"/>
    <x v="6"/>
    <n v="20574141"/>
    <s v="Linda Rosenberg"/>
    <x v="1"/>
    <x v="0"/>
    <s v="President &amp; CEO"/>
    <n v="459525"/>
    <n v="30000"/>
    <n v="489525"/>
    <m/>
    <n v="489525"/>
    <n v="32500"/>
    <n v="2565"/>
    <n v="524590"/>
    <x v="0"/>
    <m/>
    <x v="3"/>
    <x v="1"/>
    <x v="1"/>
    <x v="1"/>
  </r>
  <r>
    <n v="571"/>
    <s v="951958142"/>
    <s v="RAND Corporation"/>
    <s v="Michael Rich"/>
    <x v="0"/>
    <d v="2011-11-01T00:00:00"/>
    <n v="90401"/>
    <x v="4"/>
    <x v="14"/>
    <x v="17"/>
    <x v="0"/>
    <x v="0"/>
    <m/>
    <m/>
    <m/>
    <x v="2"/>
    <x v="6"/>
    <n v="287428038"/>
    <s v="Michael D. Rich"/>
    <x v="0"/>
    <x v="0"/>
    <s v="President &amp; Chief Executive Officer"/>
    <n v="366951"/>
    <n v="96178"/>
    <n v="463129"/>
    <n v="25937"/>
    <n v="489066"/>
    <n v="60014"/>
    <n v="20138"/>
    <n v="569218"/>
    <x v="1"/>
    <s v="Two months' salary as CEO; 10 months' salary as staff"/>
    <x v="0"/>
    <x v="1"/>
    <x v="1"/>
    <x v="1"/>
  </r>
  <r>
    <n v="390"/>
    <s v="541889077"/>
    <s v="International Relief and Development"/>
    <s v="Arthur B. Keys, Jr."/>
    <x v="0"/>
    <d v="1998-01-01T00:00:00"/>
    <n v="22209"/>
    <x v="3"/>
    <x v="9"/>
    <x v="11"/>
    <x v="0"/>
    <x v="1"/>
    <n v="-1.7315713979522859E-2"/>
    <n v="-0.12395115077155985"/>
    <n v="-0.11296481349107937"/>
    <x v="0"/>
    <x v="1"/>
    <n v="336018740"/>
    <s v="Arthur B. Keys, Jr."/>
    <x v="0"/>
    <x v="0"/>
    <s v="CEO"/>
    <n v="476822"/>
    <m/>
    <n v="476822"/>
    <n v="9621"/>
    <n v="486443"/>
    <n v="184275"/>
    <n v="8223"/>
    <n v="678941"/>
    <x v="0"/>
    <s v="$119,775 toward SERP"/>
    <x v="0"/>
    <x v="1"/>
    <x v="1"/>
    <x v="1"/>
  </r>
  <r>
    <n v="438"/>
    <s v="340711559"/>
    <s v="National Association of College Stores"/>
    <s v="Brian E. Cartier"/>
    <x v="0"/>
    <d v="1998-06-18T00:00:00"/>
    <n v="44074"/>
    <x v="0"/>
    <x v="10"/>
    <x v="12"/>
    <x v="0"/>
    <x v="0"/>
    <n v="3.7661259340958944E-2"/>
    <n v="4.6589690055713839E-2"/>
    <n v="4.3401445640189058E-2"/>
    <x v="0"/>
    <x v="0"/>
    <n v="31978827"/>
    <s v="Brian E. Cartier"/>
    <x v="0"/>
    <x v="0"/>
    <s v="CEO"/>
    <n v="418660"/>
    <n v="35000"/>
    <n v="453660"/>
    <n v="31794"/>
    <n v="485454"/>
    <n v="16337"/>
    <n v="12182"/>
    <n v="513973"/>
    <x v="0"/>
    <m/>
    <x v="1"/>
    <x v="1"/>
    <x v="1"/>
    <x v="1"/>
  </r>
  <r>
    <n v="389"/>
    <s v="136400405"/>
    <s v="International Longshoremen's Association"/>
    <s v="Harold J. Daggett"/>
    <x v="0"/>
    <d v="2011-07-01T00:00:00"/>
    <n v="10004"/>
    <x v="2"/>
    <x v="8"/>
    <x v="10"/>
    <x v="0"/>
    <x v="0"/>
    <n v="0.10977548318528936"/>
    <n v="0.10977548318528936"/>
    <n v="0.10977548318528936"/>
    <x v="0"/>
    <x v="1"/>
    <n v="24657774"/>
    <s v="Harold Daggett"/>
    <x v="0"/>
    <x v="0"/>
    <s v="President"/>
    <n v="484508"/>
    <m/>
    <n v="484508"/>
    <m/>
    <n v="484508"/>
    <m/>
    <m/>
    <n v="484508"/>
    <x v="0"/>
    <m/>
    <x v="3"/>
    <x v="1"/>
    <x v="1"/>
    <x v="1"/>
  </r>
  <r>
    <n v="310"/>
    <s v="390917537"/>
    <s v="Experimental Aircraft Association"/>
    <s v="Jack Pelton"/>
    <x v="0"/>
    <d v="2012-10-01T00:00:00"/>
    <n v="54902"/>
    <x v="1"/>
    <x v="6"/>
    <x v="6"/>
    <x v="0"/>
    <x v="0"/>
    <m/>
    <m/>
    <m/>
    <x v="0"/>
    <x v="9"/>
    <n v="33367304"/>
    <s v="Rod Hightower"/>
    <x v="0"/>
    <x v="1"/>
    <m/>
    <n v="339640"/>
    <n v="98000"/>
    <n v="437640"/>
    <n v="44793"/>
    <n v="482433"/>
    <m/>
    <n v="15949"/>
    <n v="498382"/>
    <x v="1"/>
    <s v="10 months’ salary"/>
    <x v="1"/>
    <x v="1"/>
    <x v="1"/>
    <x v="1"/>
  </r>
  <r>
    <n v="228"/>
    <s v="731628382"/>
    <s v="Bipartisan Policy Center"/>
    <s v="Jason Grumet"/>
    <x v="0"/>
    <m/>
    <n v="20005"/>
    <x v="4"/>
    <x v="14"/>
    <x v="17"/>
    <x v="0"/>
    <x v="1"/>
    <n v="0.14972083877542233"/>
    <n v="0.14972083877542233"/>
    <n v="0.14972083877542233"/>
    <x v="0"/>
    <x v="1"/>
    <n v="22119298"/>
    <s v="Jason Grumet"/>
    <x v="0"/>
    <x v="0"/>
    <s v="President &amp; CEO"/>
    <n v="480627"/>
    <m/>
    <n v="480627"/>
    <m/>
    <n v="480627"/>
    <n v="29687"/>
    <n v="19021"/>
    <n v="529335"/>
    <x v="0"/>
    <m/>
    <x v="3"/>
    <x v="1"/>
    <x v="1"/>
    <x v="1"/>
  </r>
  <r>
    <n v="563"/>
    <s v="131687001"/>
    <s v="Population Council"/>
    <s v="Peter J. Donaldson"/>
    <x v="0"/>
    <d v="2005-01-01T00:00:00"/>
    <n v="10017"/>
    <x v="3"/>
    <x v="9"/>
    <x v="11"/>
    <x v="0"/>
    <x v="0"/>
    <n v="3.1221265349229452E-2"/>
    <n v="3.1221265349229452E-2"/>
    <n v="2.6491426224458364E-2"/>
    <x v="0"/>
    <x v="1"/>
    <n v="66071100"/>
    <s v="Peter J. Donaldson"/>
    <x v="0"/>
    <x v="0"/>
    <s v="President"/>
    <n v="392522"/>
    <m/>
    <n v="392522"/>
    <n v="87334"/>
    <n v="479856"/>
    <n v="29100"/>
    <n v="19768"/>
    <n v="528724"/>
    <x v="0"/>
    <m/>
    <x v="2"/>
    <x v="1"/>
    <x v="1"/>
    <x v="1"/>
  </r>
  <r>
    <n v="401"/>
    <s v="362027076"/>
    <s v="ISSA-The Worldwide Cleaning Industry Association"/>
    <s v="John Garfinkel"/>
    <x v="0"/>
    <d v="1990-01-01T00:00:00"/>
    <n v="60646"/>
    <x v="0"/>
    <x v="10"/>
    <x v="12"/>
    <x v="0"/>
    <x v="0"/>
    <n v="4.5443016281062551E-2"/>
    <n v="0.46886360093530788"/>
    <n v="-2.4224665037814617E-3"/>
    <x v="0"/>
    <x v="11"/>
    <n v="12534426"/>
    <s v="John P. Garfinkel"/>
    <x v="0"/>
    <x v="0"/>
    <s v="Executive Director"/>
    <n v="305008"/>
    <n v="166130"/>
    <n v="471138"/>
    <n v="8200"/>
    <n v="479338"/>
    <n v="42372"/>
    <n v="15227"/>
    <n v="536937"/>
    <x v="0"/>
    <m/>
    <x v="4"/>
    <x v="1"/>
    <x v="1"/>
    <x v="1"/>
  </r>
  <r>
    <n v="468"/>
    <s v="840738973"/>
    <s v="National Cattlemen's Beef Association"/>
    <s v="Forrest Roberts"/>
    <x v="0"/>
    <d v="2009-01-20T00:00:00"/>
    <n v="20004"/>
    <x v="0"/>
    <x v="12"/>
    <x v="20"/>
    <x v="0"/>
    <x v="0"/>
    <n v="4.3770393456535418E-2"/>
    <n v="-0.10857851223145287"/>
    <n v="0.18620262110522856"/>
    <x v="0"/>
    <x v="6"/>
    <n v="59424552"/>
    <s v="Forrest L. Roberts"/>
    <x v="0"/>
    <x v="0"/>
    <s v="CEO"/>
    <n v="356672"/>
    <m/>
    <n v="356672"/>
    <n v="121682"/>
    <n v="478354"/>
    <n v="19600"/>
    <n v="18744"/>
    <n v="516698"/>
    <x v="0"/>
    <m/>
    <x v="2"/>
    <x v="1"/>
    <x v="1"/>
    <x v="1"/>
  </r>
  <r>
    <n v="53"/>
    <s v="362958324"/>
    <s v="American Association of Neurological Surgeons"/>
    <s v="Thomas A. Marshall"/>
    <x v="0"/>
    <d v="2001-01-01T00:00:00"/>
    <n v="60008"/>
    <x v="1"/>
    <x v="2"/>
    <x v="2"/>
    <x v="0"/>
    <x v="0"/>
    <n v="6.1285393258426968E-2"/>
    <n v="4.8340425531914893E-3"/>
    <n v="6.2589906687996744E-3"/>
    <x v="0"/>
    <x v="7"/>
    <n v="16368924"/>
    <s v="Thomas A. Marshall"/>
    <x v="0"/>
    <x v="0"/>
    <s v="Executive Director"/>
    <n v="472272"/>
    <m/>
    <n v="472272"/>
    <n v="2000"/>
    <n v="474272"/>
    <n v="41000"/>
    <n v="7611"/>
    <n v="522883"/>
    <x v="0"/>
    <m/>
    <x v="4"/>
    <x v="1"/>
    <x v="1"/>
    <x v="1"/>
  </r>
  <r>
    <n v="16"/>
    <s v="261558777"/>
    <s v="Air-Conditioning, Heating, and Refrigeration Institute"/>
    <s v="Stephen Yurek"/>
    <x v="0"/>
    <d v="2009-06-01T00:00:00"/>
    <n v="22201"/>
    <x v="0"/>
    <x v="6"/>
    <x v="6"/>
    <x v="0"/>
    <x v="0"/>
    <n v="4.0654612998610784E-2"/>
    <n v="3.4421277891310678E-2"/>
    <n v="3.5521257460819092E-2"/>
    <x v="0"/>
    <x v="1"/>
    <n v="24269829"/>
    <s v="Stephen Yurek"/>
    <x v="0"/>
    <x v="0"/>
    <s v="President &amp; Chief Executive Officer"/>
    <n v="402264"/>
    <n v="70000"/>
    <n v="472264"/>
    <n v="1546"/>
    <n v="473810"/>
    <n v="82010"/>
    <n v="6365"/>
    <n v="562185"/>
    <x v="0"/>
    <m/>
    <x v="3"/>
    <x v="1"/>
    <x v="1"/>
    <x v="1"/>
  </r>
  <r>
    <n v="621"/>
    <s v="582368165"/>
    <s v="United Nations Foundation"/>
    <s v="Timothy E. Wirth"/>
    <x v="0"/>
    <d v="1998-01-01T00:00:00"/>
    <n v="20036"/>
    <x v="3"/>
    <x v="9"/>
    <x v="11"/>
    <x v="0"/>
    <x v="0"/>
    <n v="2.6470984738911775E-2"/>
    <n v="2.6470984738911775E-2"/>
    <n v="2.6288255012388219E-2"/>
    <x v="0"/>
    <x v="1"/>
    <n v="134808629"/>
    <s v="Timothy E. Wirth"/>
    <x v="0"/>
    <x v="0"/>
    <s v="President"/>
    <n v="449234"/>
    <m/>
    <n v="449234"/>
    <n v="22562"/>
    <n v="471796"/>
    <n v="14700"/>
    <n v="8749"/>
    <n v="495245"/>
    <x v="0"/>
    <m/>
    <x v="0"/>
    <x v="1"/>
    <x v="1"/>
    <x v="1"/>
  </r>
  <r>
    <n v="359"/>
    <s v="521081024"/>
    <s v="Independent Sector"/>
    <s v="Diana Aviv"/>
    <x v="1"/>
    <d v="2003-03-06T00:00:00"/>
    <n v="20036"/>
    <x v="0"/>
    <x v="1"/>
    <x v="1"/>
    <x v="0"/>
    <x v="0"/>
    <n v="3.1876674445714438E-2"/>
    <n v="3.1876674445714438E-2"/>
    <n v="3.1819804586800303E-2"/>
    <x v="0"/>
    <x v="1"/>
    <n v="13856928"/>
    <s v="Diana Aviv"/>
    <x v="1"/>
    <x v="0"/>
    <s v="President &amp; CEO"/>
    <n v="454099"/>
    <m/>
    <n v="454099"/>
    <n v="17000"/>
    <n v="471099"/>
    <n v="99500"/>
    <n v="15984"/>
    <n v="586583"/>
    <x v="0"/>
    <m/>
    <x v="4"/>
    <x v="1"/>
    <x v="1"/>
    <x v="1"/>
  </r>
  <r>
    <n v="348"/>
    <s v="742466103"/>
    <s v="Hispanic Association of Colleges and Universities"/>
    <s v="Antonio R. Flores"/>
    <x v="0"/>
    <d v="1996-02-26T00:00:00"/>
    <n v="78229"/>
    <x v="0"/>
    <x v="13"/>
    <x v="16"/>
    <x v="0"/>
    <x v="0"/>
    <n v="3.0917170802251048E-2"/>
    <n v="3.0917170802251048E-2"/>
    <n v="2.9264877990090456E-2"/>
    <x v="0"/>
    <x v="1"/>
    <n v="11023539"/>
    <s v="Antonio R. Flores"/>
    <x v="0"/>
    <x v="0"/>
    <s v="President &amp; CEO"/>
    <n v="400634"/>
    <m/>
    <n v="400634"/>
    <n v="69879"/>
    <n v="470513"/>
    <n v="30000"/>
    <n v="608"/>
    <n v="501121"/>
    <x v="0"/>
    <m/>
    <x v="4"/>
    <x v="1"/>
    <x v="1"/>
    <x v="1"/>
  </r>
  <r>
    <n v="361"/>
    <s v="540621493"/>
    <s v="InfoComm International"/>
    <s v="David Labuskes"/>
    <x v="0"/>
    <d v="2013-01-01T00:00:00"/>
    <n v="22030"/>
    <x v="0"/>
    <x v="10"/>
    <x v="8"/>
    <x v="0"/>
    <x v="0"/>
    <n v="3.6725824652373E-2"/>
    <n v="1.3682180600713367E-2"/>
    <n v="0.10799916783689603"/>
    <x v="0"/>
    <x v="1"/>
    <n v="28616206"/>
    <s v="Randy Lemke"/>
    <x v="0"/>
    <x v="1"/>
    <s v="Executive Director"/>
    <n v="333495"/>
    <n v="64949"/>
    <n v="398444"/>
    <n v="70233"/>
    <n v="468677"/>
    <n v="21320"/>
    <n v="13918"/>
    <n v="503915"/>
    <x v="0"/>
    <m/>
    <x v="3"/>
    <x v="1"/>
    <x v="1"/>
    <x v="1"/>
  </r>
  <r>
    <n v="560"/>
    <s v="131644147"/>
    <s v="Planned Parenthood Federation of America"/>
    <s v="Cecile Richards"/>
    <x v="1"/>
    <d v="2006-01-19T00:00:00"/>
    <n v="10001"/>
    <x v="3"/>
    <x v="9"/>
    <x v="11"/>
    <x v="0"/>
    <x v="1"/>
    <n v="0.14926727317432997"/>
    <n v="0.14926727317432997"/>
    <n v="0.14921373374533914"/>
    <x v="0"/>
    <x v="7"/>
    <n v="159461880"/>
    <s v="Cecile Richards"/>
    <x v="1"/>
    <x v="0"/>
    <s v="President"/>
    <n v="467407"/>
    <m/>
    <n v="467407"/>
    <n v="454"/>
    <n v="467861"/>
    <n v="113995"/>
    <n v="1467"/>
    <n v="583323"/>
    <x v="0"/>
    <s v="$101,600 toward SERP"/>
    <x v="0"/>
    <x v="1"/>
    <x v="1"/>
    <x v="1"/>
  </r>
  <r>
    <n v="610"/>
    <s v="131760110"/>
    <s v="U.S. Fund for UNICEF"/>
    <s v="Caryl M. Stern"/>
    <x v="1"/>
    <d v="2007-05-01T00:00:00"/>
    <n v="10016"/>
    <x v="3"/>
    <x v="9"/>
    <x v="11"/>
    <x v="0"/>
    <x v="0"/>
    <n v="0.10723641304347827"/>
    <n v="3.4210176991150441E-2"/>
    <n v="2.7720982996741812E-2"/>
    <x v="0"/>
    <x v="7"/>
    <n v="211543386"/>
    <s v="Caryl M. Stern"/>
    <x v="1"/>
    <x v="0"/>
    <s v="Chief Executive Officer"/>
    <n v="407463"/>
    <n v="60000"/>
    <n v="467463"/>
    <m/>
    <n v="467463"/>
    <n v="30894"/>
    <n v="33934"/>
    <n v="532291"/>
    <x v="0"/>
    <m/>
    <x v="0"/>
    <x v="1"/>
    <x v="1"/>
    <x v="1"/>
  </r>
  <r>
    <n v="303"/>
    <s v="954191698"/>
    <s v="Elizabeth Glaser Pediatric AIDS Foundation"/>
    <s v="Charles (Chip) Lyons"/>
    <x v="0"/>
    <d v="2010-01-04T00:00:00"/>
    <n v="20036"/>
    <x v="3"/>
    <x v="9"/>
    <x v="11"/>
    <x v="0"/>
    <x v="0"/>
    <n v="2.7559143026202677E-2"/>
    <n v="2.872437230723518E-2"/>
    <n v="2.8456466938142331E-2"/>
    <x v="0"/>
    <x v="1"/>
    <n v="121579564"/>
    <s v="Charles (Chip) Lyons"/>
    <x v="0"/>
    <x v="0"/>
    <s v="President and CEO"/>
    <n v="368158"/>
    <n v="75000"/>
    <n v="443158"/>
    <n v="23572"/>
    <n v="466730"/>
    <n v="77500"/>
    <n v="14352"/>
    <n v="558582"/>
    <x v="0"/>
    <m/>
    <x v="0"/>
    <x v="1"/>
    <x v="1"/>
    <x v="1"/>
  </r>
  <r>
    <n v="225"/>
    <s v="522172219"/>
    <s v="Automotive Aftermarket Industry Association"/>
    <s v="Kathleen Schmatz"/>
    <x v="1"/>
    <d v="2004-01-01T00:00:00"/>
    <n v="20814"/>
    <x v="0"/>
    <x v="6"/>
    <x v="6"/>
    <x v="0"/>
    <x v="0"/>
    <n v="5.6176073837415692E-2"/>
    <n v="3.9531825106209846E-2"/>
    <n v="3.6967668027271409E-2"/>
    <x v="0"/>
    <x v="7"/>
    <n v="15345720"/>
    <s v="Kathleen Schmatz"/>
    <x v="1"/>
    <x v="0"/>
    <s v="President &amp; CEO"/>
    <n v="371906"/>
    <n v="67554"/>
    <n v="439460"/>
    <n v="26714"/>
    <n v="466174"/>
    <n v="24500"/>
    <n v="11755"/>
    <n v="502429"/>
    <x v="0"/>
    <m/>
    <x v="4"/>
    <x v="1"/>
    <x v="1"/>
    <x v="1"/>
  </r>
  <r>
    <n v="212"/>
    <s v="132660200"/>
    <s v="Association of American Publishers"/>
    <s v="Tom Allen"/>
    <x v="0"/>
    <d v="2009-05-01T00:00:00"/>
    <n v="10003"/>
    <x v="1"/>
    <x v="7"/>
    <x v="7"/>
    <x v="0"/>
    <x v="0"/>
    <n v="4.6927652260442813E-2"/>
    <n v="4.6927652260442813E-2"/>
    <n v="4.6927652260442813E-2"/>
    <x v="0"/>
    <x v="0"/>
    <n v="15579727"/>
    <s v="Tom Allen"/>
    <x v="0"/>
    <x v="0"/>
    <s v="CEO &amp; President"/>
    <n v="462920"/>
    <m/>
    <n v="462920"/>
    <m/>
    <n v="462920"/>
    <m/>
    <m/>
    <n v="462920"/>
    <x v="0"/>
    <m/>
    <x v="4"/>
    <x v="1"/>
    <x v="1"/>
    <x v="1"/>
  </r>
  <r>
    <n v="196"/>
    <s v="581341679"/>
    <s v="Arthritis Foundation"/>
    <s v="Ann M. Palmer"/>
    <x v="1"/>
    <d v="2013-09-23T00:00:00"/>
    <n v="30309"/>
    <x v="3"/>
    <x v="9"/>
    <x v="11"/>
    <x v="0"/>
    <x v="0"/>
    <n v="3.6758598321339764E-3"/>
    <n v="9.7811593589934801E-3"/>
    <n v="9.5995246116168664E-3"/>
    <x v="0"/>
    <x v="1"/>
    <n v="46196400"/>
    <s v="John H. Klippel"/>
    <x v="0"/>
    <x v="1"/>
    <s v="President &amp; CEO"/>
    <n v="380625"/>
    <n v="73000"/>
    <n v="453625"/>
    <n v="8500"/>
    <n v="462125"/>
    <n v="42000"/>
    <n v="10405"/>
    <n v="514530"/>
    <x v="0"/>
    <m/>
    <x v="1"/>
    <x v="1"/>
    <x v="1"/>
    <x v="1"/>
  </r>
  <r>
    <n v="150"/>
    <s v="530239502"/>
    <s v="American Podiatric Medical Association"/>
    <s v="Glenn Gastwirth"/>
    <x v="0"/>
    <d v="1998-01-01T00:00:00"/>
    <n v="20814"/>
    <x v="1"/>
    <x v="2"/>
    <x v="2"/>
    <x v="0"/>
    <x v="0"/>
    <n v="1.7398413128303893E-2"/>
    <n v="-1.0781512490887109E-2"/>
    <n v="4.5820296050099393E-2"/>
    <x v="0"/>
    <x v="10"/>
    <n v="13355632"/>
    <s v="Glenn Gastwirth"/>
    <x v="0"/>
    <x v="0"/>
    <s v="Executive Director"/>
    <n v="405710"/>
    <n v="31210"/>
    <n v="436920"/>
    <n v="25000"/>
    <n v="461920"/>
    <n v="68412"/>
    <n v="19565"/>
    <n v="549897"/>
    <x v="0"/>
    <m/>
    <x v="4"/>
    <x v="1"/>
    <x v="1"/>
    <x v="1"/>
  </r>
  <r>
    <n v="333"/>
    <s v="521273585"/>
    <s v="Global Impact"/>
    <s v="Scott Jackson"/>
    <x v="0"/>
    <d v="2013-05-01T00:00:00"/>
    <n v="22314"/>
    <x v="3"/>
    <x v="9"/>
    <x v="11"/>
    <x v="0"/>
    <x v="1"/>
    <m/>
    <n v="-4.2538188857763733E-2"/>
    <n v="-1.6361006232866029E-2"/>
    <x v="0"/>
    <x v="7"/>
    <n v="101128558"/>
    <s v="Renee Acosta"/>
    <x v="1"/>
    <x v="1"/>
    <s v="President"/>
    <n v="308425"/>
    <n v="139670"/>
    <n v="448095"/>
    <n v="12251"/>
    <n v="460346"/>
    <n v="36751"/>
    <n v="6408"/>
    <n v="503505"/>
    <x v="0"/>
    <m/>
    <x v="0"/>
    <x v="1"/>
    <x v="1"/>
    <x v="1"/>
  </r>
  <r>
    <n v="456"/>
    <s v="526006937"/>
    <s v="National Association of Secondary School Principals"/>
    <s v="JoAnn Bartoletti"/>
    <x v="1"/>
    <d v="2011-08-01T00:00:00"/>
    <n v="20191"/>
    <x v="1"/>
    <x v="13"/>
    <x v="16"/>
    <x v="0"/>
    <x v="0"/>
    <m/>
    <m/>
    <m/>
    <x v="2"/>
    <x v="7"/>
    <n v="19987988"/>
    <s v="Gerald N. Tirozzi"/>
    <x v="0"/>
    <x v="1"/>
    <s v="Executive Director"/>
    <n v="389749"/>
    <n v="27428"/>
    <n v="417177"/>
    <n v="41882"/>
    <n v="459059"/>
    <m/>
    <n v="1750"/>
    <n v="460809"/>
    <x v="1"/>
    <s v="Seven months’ salary"/>
    <x v="4"/>
    <x v="1"/>
    <x v="1"/>
    <x v="1"/>
  </r>
  <r>
    <n v="597"/>
    <s v="521329859"/>
    <s v="Software and Information Industry Association"/>
    <s v="Kenneth Wasch"/>
    <x v="0"/>
    <d v="1999-01-01T00:00:00"/>
    <n v="20005"/>
    <x v="0"/>
    <x v="7"/>
    <x v="8"/>
    <x v="0"/>
    <x v="0"/>
    <n v="0"/>
    <n v="6.5005769262022006E-2"/>
    <n v="6.5005769262022006E-2"/>
    <x v="0"/>
    <x v="7"/>
    <n v="10925767"/>
    <s v="Kenneth Wasch"/>
    <x v="0"/>
    <x v="0"/>
    <s v="President"/>
    <n v="395731"/>
    <n v="63000"/>
    <n v="458731"/>
    <m/>
    <n v="458731"/>
    <n v="41499"/>
    <n v="27866"/>
    <n v="528096"/>
    <x v="0"/>
    <m/>
    <x v="4"/>
    <x v="1"/>
    <x v="1"/>
    <x v="1"/>
  </r>
  <r>
    <n v="169"/>
    <s v="953877992"/>
    <s v="American Society of Cataract and Refractive Surgery"/>
    <s v="David Karcher"/>
    <x v="0"/>
    <d v="1981-01-01T00:00:00"/>
    <n v="22033"/>
    <x v="1"/>
    <x v="2"/>
    <x v="2"/>
    <x v="0"/>
    <x v="1"/>
    <n v="-0.1805973313784045"/>
    <n v="-0.1805973313784045"/>
    <n v="-0.82592229212053159"/>
    <x v="0"/>
    <x v="2"/>
    <n v="15555043"/>
    <s v="David Karcher"/>
    <x v="0"/>
    <x v="0"/>
    <s v="Executive Director"/>
    <n v="456032"/>
    <m/>
    <n v="456032"/>
    <n v="1905"/>
    <n v="457937"/>
    <n v="243549"/>
    <n v="17150"/>
    <n v="718636"/>
    <x v="0"/>
    <s v="$232,000 toward SERP"/>
    <x v="4"/>
    <x v="1"/>
    <x v="1"/>
    <x v="1"/>
  </r>
  <r>
    <n v="640"/>
    <s v="430590389"/>
    <s v="Wine and Spirits Wholesalers of America"/>
    <s v="Craig Wolf"/>
    <x v="0"/>
    <d v="2006-11-23T00:00:00"/>
    <n v="20005"/>
    <x v="0"/>
    <x v="12"/>
    <x v="15"/>
    <x v="0"/>
    <x v="0"/>
    <n v="0.12106659214151934"/>
    <n v="5.6327324469412077E-2"/>
    <n v="5.6327324469412077E-2"/>
    <x v="0"/>
    <x v="1"/>
    <n v="10106708"/>
    <s v="Craig Wolf"/>
    <x v="0"/>
    <x v="0"/>
    <s v="President and CEO"/>
    <n v="457301"/>
    <m/>
    <n v="457301"/>
    <m/>
    <n v="457301"/>
    <n v="21072"/>
    <n v="28774"/>
    <n v="507147"/>
    <x v="0"/>
    <m/>
    <x v="4"/>
    <x v="1"/>
    <x v="1"/>
    <x v="1"/>
  </r>
  <r>
    <n v="241"/>
    <s v="530196523"/>
    <s v="Carnegie Institution for Science"/>
    <s v="Richard A. Meserve"/>
    <x v="0"/>
    <d v="2003-04-01T00:00:00"/>
    <n v="20005"/>
    <x v="4"/>
    <x v="14"/>
    <x v="17"/>
    <x v="0"/>
    <x v="1"/>
    <n v="0"/>
    <n v="0"/>
    <n v="0"/>
    <x v="0"/>
    <x v="7"/>
    <n v="121689317"/>
    <s v="Richard Meserve"/>
    <x v="0"/>
    <x v="0"/>
    <s v="President"/>
    <n v="457000"/>
    <m/>
    <n v="457000"/>
    <m/>
    <n v="457000"/>
    <m/>
    <n v="58570"/>
    <n v="515570"/>
    <x v="0"/>
    <m/>
    <x v="0"/>
    <x v="1"/>
    <x v="1"/>
    <x v="1"/>
  </r>
  <r>
    <n v="104"/>
    <s v="360725240"/>
    <s v="American Federation of Teachers"/>
    <s v="Randi Weingarten"/>
    <x v="1"/>
    <d v="2008-07-01T00:00:00"/>
    <n v="20001"/>
    <x v="2"/>
    <x v="8"/>
    <x v="10"/>
    <x v="0"/>
    <x v="0"/>
    <n v="3.7274065990964031E-3"/>
    <n v="3.7274065990964031E-3"/>
    <n v="-3.6907360701947736E-2"/>
    <x v="0"/>
    <x v="7"/>
    <n v="178303994"/>
    <s v="Randi Weingarten"/>
    <x v="1"/>
    <x v="0"/>
    <s v="President"/>
    <n v="360570"/>
    <m/>
    <n v="360570"/>
    <n v="93846"/>
    <n v="454416"/>
    <n v="88431"/>
    <n v="6775"/>
    <n v="549622"/>
    <x v="0"/>
    <m/>
    <x v="0"/>
    <x v="1"/>
    <x v="1"/>
    <x v="1"/>
  </r>
  <r>
    <n v="258"/>
    <s v="911433368"/>
    <s v="Citizens United"/>
    <s v="David Bossie"/>
    <x v="0"/>
    <m/>
    <n v="20003"/>
    <x v="3"/>
    <x v="9"/>
    <x v="11"/>
    <x v="0"/>
    <x v="0"/>
    <n v="0.10727272727272727"/>
    <n v="0.10727272727272727"/>
    <n v="0.10727272727272727"/>
    <x v="0"/>
    <x v="1"/>
    <n v="11633688"/>
    <s v="David Bossie"/>
    <x v="0"/>
    <x v="0"/>
    <s v="President &amp; CEO"/>
    <n v="453705"/>
    <m/>
    <n v="453705"/>
    <m/>
    <n v="453705"/>
    <n v="37985"/>
    <n v="12605"/>
    <n v="504295"/>
    <x v="0"/>
    <m/>
    <x v="4"/>
    <x v="1"/>
    <x v="1"/>
    <x v="1"/>
  </r>
  <r>
    <n v="605"/>
    <s v="135591570"/>
    <s v="Toy Industry Association"/>
    <s v="Carter Keithley"/>
    <x v="0"/>
    <d v="2006-05-01T00:00:00"/>
    <n v="10010"/>
    <x v="0"/>
    <x v="6"/>
    <x v="13"/>
    <x v="0"/>
    <x v="0"/>
    <n v="8.6291029697685942E-2"/>
    <n v="7.5142096314862197E-2"/>
    <n v="7.5142096314862197E-2"/>
    <x v="0"/>
    <x v="1"/>
    <n v="17182919"/>
    <s v="Carter Keithley"/>
    <x v="0"/>
    <x v="0"/>
    <s v="President"/>
    <n v="398923"/>
    <n v="54487"/>
    <n v="453410"/>
    <m/>
    <n v="453410"/>
    <n v="43775"/>
    <n v="31615"/>
    <n v="528800"/>
    <x v="0"/>
    <m/>
    <x v="4"/>
    <x v="1"/>
    <x v="1"/>
    <x v="1"/>
  </r>
  <r>
    <n v="315"/>
    <s v="630946217"/>
    <s v="Federation of State Boards of Physical Therapy"/>
    <s v="William Hatherill"/>
    <x v="0"/>
    <m/>
    <n v="22314"/>
    <x v="1"/>
    <x v="2"/>
    <x v="2"/>
    <x v="0"/>
    <x v="0"/>
    <n v="5.192987348696524E-2"/>
    <n v="4.7571183072625957E-2"/>
    <n v="4.7571183072625957E-2"/>
    <x v="0"/>
    <x v="1"/>
    <n v="13536600"/>
    <s v="William Hatherill"/>
    <x v="0"/>
    <x v="0"/>
    <s v="Chief Executive Officer"/>
    <n v="392292"/>
    <n v="60022"/>
    <n v="452314"/>
    <m/>
    <n v="452314"/>
    <n v="35000"/>
    <n v="5473"/>
    <n v="492787"/>
    <x v="0"/>
    <s v="$17,000 toward a SERP"/>
    <x v="4"/>
    <x v="1"/>
    <x v="1"/>
    <x v="1"/>
  </r>
  <r>
    <n v="254"/>
    <s v="943060756"/>
    <s v="Child Care Aware of America"/>
    <s v="Lynette M. Fraga"/>
    <x v="1"/>
    <d v="2012-09-20T00:00:00"/>
    <n v="22201"/>
    <x v="1"/>
    <x v="13"/>
    <x v="16"/>
    <x v="0"/>
    <x v="0"/>
    <m/>
    <m/>
    <m/>
    <x v="0"/>
    <x v="6"/>
    <n v="64539260"/>
    <s v="Linda K. Smith"/>
    <x v="1"/>
    <x v="1"/>
    <s v="Executive Director"/>
    <n v="352787"/>
    <n v="99339"/>
    <n v="452126"/>
    <m/>
    <n v="452126"/>
    <n v="29725"/>
    <n v="7200"/>
    <n v="489051"/>
    <x v="1"/>
    <s v="10.5 months’ salary"/>
    <x v="2"/>
    <x v="1"/>
    <x v="1"/>
    <x v="1"/>
  </r>
  <r>
    <n v="92"/>
    <s v="360724690"/>
    <s v="American Dental Association"/>
    <s v="Kathleen T. O'Loughlin"/>
    <x v="1"/>
    <d v="2009-06-01T00:00:00"/>
    <n v="60611"/>
    <x v="1"/>
    <x v="2"/>
    <x v="2"/>
    <x v="0"/>
    <x v="0"/>
    <n v="-2.24961143075287E-4"/>
    <n v="-3.3179073385544391E-2"/>
    <n v="-2.9171501009840575E-2"/>
    <x v="0"/>
    <x v="1"/>
    <n v="112569752"/>
    <s v="Kathleen T. O'Loughlin"/>
    <x v="1"/>
    <x v="0"/>
    <s v="Executive Director"/>
    <n v="439977"/>
    <m/>
    <n v="439977"/>
    <n v="11866"/>
    <n v="451843"/>
    <n v="93310"/>
    <n v="25066"/>
    <n v="570219"/>
    <x v="0"/>
    <s v="$76,021 toward a SERP"/>
    <x v="0"/>
    <x v="1"/>
    <x v="1"/>
    <x v="1"/>
  </r>
  <r>
    <n v="363"/>
    <s v="521744337"/>
    <s v="Institute for Justice"/>
    <s v="William H. Mellor"/>
    <x v="0"/>
    <d v="1991-01-01T00:00:00"/>
    <n v="22203"/>
    <x v="3"/>
    <x v="9"/>
    <x v="11"/>
    <x v="0"/>
    <x v="0"/>
    <n v="3.4660425374232327E-2"/>
    <n v="3.5029619026139311E-2"/>
    <n v="3.5029619026139311E-2"/>
    <x v="0"/>
    <x v="7"/>
    <n v="19781236"/>
    <s v="William H. Mellor"/>
    <x v="0"/>
    <x v="0"/>
    <s v="President &amp; General Counsel"/>
    <n v="379739"/>
    <n v="70000"/>
    <n v="449739"/>
    <m/>
    <n v="449739"/>
    <n v="49000"/>
    <n v="15392"/>
    <n v="514131"/>
    <x v="0"/>
    <m/>
    <x v="4"/>
    <x v="1"/>
    <x v="1"/>
    <x v="1"/>
  </r>
  <r>
    <n v="179"/>
    <s v="941535436"/>
    <s v="American Society of Plastic Surgeons"/>
    <s v="Michael D. Costelloe"/>
    <x v="0"/>
    <d v="2010-08-02T00:00:00"/>
    <n v="60005"/>
    <x v="1"/>
    <x v="2"/>
    <x v="2"/>
    <x v="0"/>
    <x v="0"/>
    <m/>
    <m/>
    <m/>
    <x v="0"/>
    <x v="7"/>
    <n v="20303535"/>
    <s v="Michael D. Costelloe"/>
    <x v="0"/>
    <x v="0"/>
    <s v="Executive Vice President"/>
    <n v="350000"/>
    <n v="93042"/>
    <n v="443042"/>
    <m/>
    <n v="443042"/>
    <n v="22050"/>
    <n v="19360"/>
    <n v="484452"/>
    <x v="0"/>
    <m/>
    <x v="3"/>
    <x v="1"/>
    <x v="1"/>
    <x v="1"/>
  </r>
  <r>
    <n v="509"/>
    <s v="362369301"/>
    <s v="National Marine Manufacturers Association"/>
    <s v="Thomas Dammrich"/>
    <x v="0"/>
    <d v="1999-08-12T00:00:00"/>
    <n v="60601"/>
    <x v="0"/>
    <x v="6"/>
    <x v="13"/>
    <x v="0"/>
    <x v="0"/>
    <n v="4.3367582575811088E-2"/>
    <n v="5.1369074165739576E-2"/>
    <n v="5.5902919620329207E-2"/>
    <x v="0"/>
    <x v="6"/>
    <n v="41040251"/>
    <s v="Thomas Dammrich"/>
    <x v="0"/>
    <x v="0"/>
    <s v="President"/>
    <n v="384049"/>
    <n v="45000"/>
    <n v="429049"/>
    <n v="10365"/>
    <n v="439414"/>
    <n v="253764"/>
    <n v="15325"/>
    <n v="708503"/>
    <x v="0"/>
    <m/>
    <x v="1"/>
    <x v="1"/>
    <x v="1"/>
    <x v="1"/>
  </r>
  <r>
    <n v="233"/>
    <s v="530196577"/>
    <s v="Brookings Institution"/>
    <s v="Strobe Talbott"/>
    <x v="0"/>
    <d v="2002-02-07T00:00:00"/>
    <n v="20036"/>
    <x v="4"/>
    <x v="14"/>
    <x v="17"/>
    <x v="0"/>
    <x v="0"/>
    <n v="7.7083706800905047E-3"/>
    <n v="5.7853962470748407E-2"/>
    <n v="6.3328795197651153E-2"/>
    <x v="0"/>
    <x v="7"/>
    <n v="130784440"/>
    <s v="Strobe Talbott"/>
    <x v="0"/>
    <x v="0"/>
    <s v="President"/>
    <n v="415980"/>
    <n v="20700"/>
    <n v="436680"/>
    <n v="2260"/>
    <n v="438940"/>
    <n v="29400"/>
    <n v="12457"/>
    <n v="480797"/>
    <x v="0"/>
    <m/>
    <x v="0"/>
    <x v="1"/>
    <x v="1"/>
    <x v="1"/>
  </r>
  <r>
    <n v="280"/>
    <s v="521221301"/>
    <s v="Council for Opportunity in Education"/>
    <s v="Maureen Hoyler"/>
    <x v="1"/>
    <d v="2013-10-01T00:00:00"/>
    <n v="20005"/>
    <x v="3"/>
    <x v="9"/>
    <x v="11"/>
    <x v="0"/>
    <x v="1"/>
    <n v="-0.20541022646150045"/>
    <n v="-0.20541022646150045"/>
    <n v="-0.20541022646150045"/>
    <x v="0"/>
    <x v="7"/>
    <n v="12187724"/>
    <s v="Arnold L. Mitchem"/>
    <x v="0"/>
    <x v="1"/>
    <s v="President"/>
    <n v="437432"/>
    <m/>
    <n v="437432"/>
    <m/>
    <n v="437432"/>
    <n v="53109"/>
    <n v="43450"/>
    <n v="533991"/>
    <x v="0"/>
    <s v="$35,255 toward SERP"/>
    <x v="4"/>
    <x v="1"/>
    <x v="1"/>
    <x v="1"/>
  </r>
  <r>
    <n v="326"/>
    <s v="521349353"/>
    <s v="FreedomWorks"/>
    <s v="Matt Kibbe"/>
    <x v="0"/>
    <d v="2004-06-01T00:00:00"/>
    <n v="20004"/>
    <x v="3"/>
    <x v="9"/>
    <x v="11"/>
    <x v="0"/>
    <x v="1"/>
    <n v="0.21456895779191684"/>
    <n v="0.58545622284387833"/>
    <n v="0.56160744652286765"/>
    <x v="0"/>
    <x v="1"/>
    <n v="15060009"/>
    <s v="Matt Kibbe"/>
    <x v="0"/>
    <x v="0"/>
    <s v="President &amp; CEO"/>
    <n v="325281"/>
    <n v="100915"/>
    <n v="426196"/>
    <n v="10000"/>
    <n v="436196"/>
    <n v="13323"/>
    <n v="16378"/>
    <n v="465897"/>
    <x v="0"/>
    <m/>
    <x v="4"/>
    <x v="1"/>
    <x v="1"/>
    <x v="1"/>
  </r>
  <r>
    <n v="307"/>
    <s v="116107128"/>
    <s v="Environmental Defense Fund"/>
    <s v="Frederic D. Krupp_x000d_"/>
    <x v="0"/>
    <d v="1984-01-01T00:00:00"/>
    <n v="10010"/>
    <x v="3"/>
    <x v="9"/>
    <x v="11"/>
    <x v="0"/>
    <x v="0"/>
    <n v="1.8693504519638429E-2"/>
    <n v="1.7552672099748375E-2"/>
    <n v="1.7552672099748375E-2"/>
    <x v="0"/>
    <x v="6"/>
    <n v="111915138"/>
    <s v="Frederic D. Krupp"/>
    <x v="0"/>
    <x v="0"/>
    <s v="President"/>
    <n v="407510"/>
    <n v="26000"/>
    <n v="433510"/>
    <m/>
    <n v="433510"/>
    <n v="35904"/>
    <n v="17670"/>
    <n v="487084"/>
    <x v="0"/>
    <m/>
    <x v="0"/>
    <x v="1"/>
    <x v="1"/>
    <x v="1"/>
  </r>
  <r>
    <n v="369"/>
    <s v="311205596"/>
    <s v="Institute of Scrap Recycling Industries"/>
    <s v="Robin K. Wiener"/>
    <x v="1"/>
    <d v="1997-06-02T00:00:00"/>
    <n v="20036"/>
    <x v="0"/>
    <x v="6"/>
    <x v="22"/>
    <x v="0"/>
    <x v="0"/>
    <n v="0.12014720781929793"/>
    <n v="2.9409732233705146E-2"/>
    <n v="2.9409732233705146E-2"/>
    <x v="0"/>
    <x v="1"/>
    <n v="17252450"/>
    <s v="Robin K. Wiener"/>
    <x v="1"/>
    <x v="0"/>
    <s v="President"/>
    <n v="375899"/>
    <n v="56100"/>
    <n v="431999"/>
    <m/>
    <n v="431999"/>
    <n v="60200"/>
    <n v="40620"/>
    <n v="532819"/>
    <x v="0"/>
    <m/>
    <x v="4"/>
    <x v="1"/>
    <x v="1"/>
    <x v="1"/>
  </r>
  <r>
    <n v="170"/>
    <s v="131635293"/>
    <s v="American Society of Civil Engineers"/>
    <s v="Patrick J. Natale"/>
    <x v="0"/>
    <d v="2002-11-01T00:00:00"/>
    <n v="20191"/>
    <x v="1"/>
    <x v="11"/>
    <x v="9"/>
    <x v="0"/>
    <x v="1"/>
    <n v="0.31956545277366732"/>
    <n v="0.21327720403404102"/>
    <n v="0.15789233503164879"/>
    <x v="0"/>
    <x v="6"/>
    <n v="50778075"/>
    <s v="Patrick J. Natale"/>
    <x v="0"/>
    <x v="0"/>
    <s v="Executive Director &amp; Secretary"/>
    <n v="365612"/>
    <n v="35000"/>
    <n v="400612"/>
    <n v="30733"/>
    <n v="431345"/>
    <n v="33497"/>
    <n v="18039"/>
    <n v="482881"/>
    <x v="0"/>
    <m/>
    <x v="2"/>
    <x v="1"/>
    <x v="1"/>
    <x v="1"/>
  </r>
  <r>
    <n v="269"/>
    <s v="521388917"/>
    <s v="Conservation Fund"/>
    <s v="Lawrence A. Selzer"/>
    <x v="0"/>
    <d v="2001-12-01T00:00:00"/>
    <n v="22209"/>
    <x v="3"/>
    <x v="9"/>
    <x v="11"/>
    <x v="0"/>
    <x v="0"/>
    <n v="5.8028240774437731E-2"/>
    <n v="5.0759619480335088E-3"/>
    <n v="3.8287245110520964E-3"/>
    <x v="0"/>
    <x v="1"/>
    <n v="179382974"/>
    <s v="Lawrence A. Selzer"/>
    <x v="0"/>
    <x v="0"/>
    <s v="President &amp; CEO"/>
    <n v="290725"/>
    <n v="134000"/>
    <n v="424725"/>
    <n v="6567"/>
    <n v="431292"/>
    <n v="54410"/>
    <n v="24049"/>
    <n v="509751"/>
    <x v="0"/>
    <s v="$25,000 toward SERP"/>
    <x v="0"/>
    <x v="1"/>
    <x v="1"/>
    <x v="1"/>
  </r>
  <r>
    <n v="534"/>
    <s v="060860132"/>
    <s v="National Shooting Sports Foundation"/>
    <s v="Steve Sanetti"/>
    <x v="0"/>
    <d v="2008-05-01T00:00:00"/>
    <n v="6470"/>
    <x v="0"/>
    <x v="6"/>
    <x v="13"/>
    <x v="0"/>
    <x v="0"/>
    <n v="3.4643459717860994E-2"/>
    <n v="2.2186435517326686E-2"/>
    <n v="2.2186435517326686E-2"/>
    <x v="0"/>
    <x v="0"/>
    <n v="28289901"/>
    <s v="Steve Sanetti"/>
    <x v="0"/>
    <x v="0"/>
    <s v="President &amp; CEO"/>
    <n v="353219"/>
    <n v="76500"/>
    <n v="429719"/>
    <m/>
    <n v="429719"/>
    <m/>
    <n v="6169"/>
    <n v="435888"/>
    <x v="0"/>
    <m/>
    <x v="3"/>
    <x v="1"/>
    <x v="1"/>
    <x v="1"/>
  </r>
  <r>
    <n v="366"/>
    <s v="362136957"/>
    <s v="Institute of Food Technologists"/>
    <s v="Vacant 3/3/2014"/>
    <x v="2"/>
    <m/>
    <n v="60607"/>
    <x v="1"/>
    <x v="12"/>
    <x v="15"/>
    <x v="0"/>
    <x v="0"/>
    <n v="9.8016160437968559E-3"/>
    <n v="9.8016160437968559E-3"/>
    <n v="9.8016160437968559E-3"/>
    <x v="0"/>
    <x v="2"/>
    <n v="18115051"/>
    <s v="Barbara Byrd Keenan"/>
    <x v="1"/>
    <x v="1"/>
    <s v="CEO &amp; Secretary"/>
    <n v="429404"/>
    <m/>
    <n v="429404"/>
    <m/>
    <n v="429404"/>
    <n v="33758"/>
    <m/>
    <n v="463162"/>
    <x v="0"/>
    <m/>
    <x v="4"/>
    <x v="1"/>
    <x v="1"/>
    <x v="1"/>
  </r>
  <r>
    <n v="405"/>
    <s v="136213525"/>
    <s v="LeadingAge"/>
    <s v="William L. Minnix Jr."/>
    <x v="0"/>
    <d v="2001-01-01T00:00:00"/>
    <n v="20008"/>
    <x v="0"/>
    <x v="2"/>
    <x v="2"/>
    <x v="0"/>
    <x v="0"/>
    <n v="-2.1965383798457243E-2"/>
    <n v="-8.9558273300943764E-2"/>
    <n v="-8.4671529724747494E-2"/>
    <x v="0"/>
    <x v="6"/>
    <n v="19533926"/>
    <s v="William L. Minnix Jr."/>
    <x v="0"/>
    <x v="0"/>
    <s v="President &amp; Chief Executive Officer"/>
    <n v="377582"/>
    <n v="30000"/>
    <n v="407582"/>
    <n v="20432"/>
    <n v="428014"/>
    <n v="17150"/>
    <n v="19709"/>
    <n v="464873"/>
    <x v="0"/>
    <m/>
    <x v="4"/>
    <x v="1"/>
    <x v="1"/>
    <x v="1"/>
  </r>
  <r>
    <n v="55"/>
    <s v="362405828"/>
    <s v="American Association of Oral and Maxillofacial Surgeons"/>
    <s v="Robert C. Rinaldi"/>
    <x v="0"/>
    <d v="1997-09-25T00:00:00"/>
    <n v="60018"/>
    <x v="1"/>
    <x v="2"/>
    <x v="2"/>
    <x v="0"/>
    <x v="0"/>
    <n v="0"/>
    <n v="-3.6119258108487817E-2"/>
    <n v="-4.7950519950769668E-2"/>
    <x v="0"/>
    <x v="1"/>
    <n v="16094212"/>
    <s v="Robert Rinaldi"/>
    <x v="0"/>
    <x v="0"/>
    <s v="Executive Director"/>
    <n v="335000"/>
    <n v="80075"/>
    <n v="415075"/>
    <n v="11923"/>
    <n v="426998"/>
    <n v="50377"/>
    <n v="45299"/>
    <n v="522674"/>
    <x v="0"/>
    <m/>
    <x v="4"/>
    <x v="1"/>
    <x v="1"/>
    <x v="1"/>
  </r>
  <r>
    <n v="27"/>
    <s v="366142798"/>
    <s v="American Academy of Actuaries"/>
    <s v="Mary Downs"/>
    <x v="1"/>
    <d v="2009-08-11T00:00:00"/>
    <n v="20036"/>
    <x v="1"/>
    <x v="5"/>
    <x v="5"/>
    <x v="0"/>
    <x v="0"/>
    <n v="3.0007368145841751E-2"/>
    <n v="0.11819153842928425"/>
    <n v="0.11819153842928425"/>
    <x v="0"/>
    <x v="1"/>
    <n v="11104310"/>
    <s v="Mary Downs"/>
    <x v="1"/>
    <x v="0"/>
    <s v="Executive Director "/>
    <n v="346684"/>
    <n v="80000"/>
    <n v="426684"/>
    <m/>
    <n v="426684"/>
    <n v="45921"/>
    <n v="2688"/>
    <n v="475293"/>
    <x v="0"/>
    <m/>
    <x v="4"/>
    <x v="1"/>
    <x v="1"/>
    <x v="1"/>
  </r>
  <r>
    <n v="575"/>
    <s v="381776441"/>
    <s v="Recreation Vehicle Industry Association"/>
    <s v="Richard A. Coon"/>
    <x v="0"/>
    <d v="2005-03-17T00:00:00"/>
    <n v="20191"/>
    <x v="0"/>
    <x v="6"/>
    <x v="6"/>
    <x v="0"/>
    <x v="0"/>
    <n v="5.2868165045286818E-2"/>
    <n v="6.2118830556428799E-2"/>
    <n v="3.6826409935833505E-2"/>
    <x v="0"/>
    <x v="6"/>
    <n v="12918731"/>
    <s v="Richard Coon"/>
    <x v="0"/>
    <x v="0"/>
    <s v="President"/>
    <n v="392325"/>
    <n v="30000"/>
    <n v="422325"/>
    <n v="3933"/>
    <n v="426258"/>
    <n v="17195"/>
    <n v="24236"/>
    <n v="467689"/>
    <x v="0"/>
    <m/>
    <x v="4"/>
    <x v="1"/>
    <x v="1"/>
    <x v="1"/>
  </r>
  <r>
    <n v="590"/>
    <s v="536001972"/>
    <s v="Sheet Metal Workers' International Association"/>
    <s v="Joseph J. Nigro"/>
    <x v="0"/>
    <d v="2011-07-01T00:00:00"/>
    <n v="20006"/>
    <x v="2"/>
    <x v="8"/>
    <x v="10"/>
    <x v="0"/>
    <x v="0"/>
    <m/>
    <m/>
    <m/>
    <x v="3"/>
    <x v="12"/>
    <n v="50081439"/>
    <s v="Joseph Nigro"/>
    <x v="0"/>
    <x v="2"/>
    <s v="President"/>
    <m/>
    <m/>
    <m/>
    <m/>
    <n v="425133"/>
    <n v="30071"/>
    <n v="22776"/>
    <n v="477980"/>
    <x v="0"/>
    <m/>
    <x v="2"/>
    <x v="1"/>
    <x v="1"/>
    <x v="1"/>
  </r>
  <r>
    <n v="200"/>
    <s v="941191246"/>
    <s v="Asia Foundation"/>
    <s v="David Arnold"/>
    <x v="0"/>
    <d v="2011-01-01T00:00:00"/>
    <n v="20036"/>
    <x v="3"/>
    <x v="9"/>
    <x v="11"/>
    <x v="0"/>
    <x v="0"/>
    <m/>
    <m/>
    <m/>
    <x v="0"/>
    <x v="6"/>
    <n v="149080344"/>
    <s v="David Arnold"/>
    <x v="0"/>
    <x v="0"/>
    <s v="President &amp; Chief Executive Officer"/>
    <n v="339152"/>
    <n v="15000"/>
    <n v="354152"/>
    <n v="70536"/>
    <n v="424688"/>
    <n v="20865"/>
    <n v="23641"/>
    <n v="469194"/>
    <x v="0"/>
    <m/>
    <x v="0"/>
    <x v="1"/>
    <x v="1"/>
    <x v="1"/>
  </r>
  <r>
    <n v="322"/>
    <s v="133240109"/>
    <s v="FINCA International"/>
    <s v="Rupert Scofield"/>
    <x v="0"/>
    <d v="1994-01-01T00:00:00"/>
    <n v="20005"/>
    <x v="3"/>
    <x v="9"/>
    <x v="11"/>
    <x v="0"/>
    <x v="0"/>
    <n v="8.3560170570006462E-2"/>
    <n v="-5.888283614737698E-2"/>
    <n v="-5.7124012604902054E-2"/>
    <x v="0"/>
    <x v="1"/>
    <n v="43260083"/>
    <s v="Rupert W. Scofield"/>
    <x v="0"/>
    <x v="0"/>
    <s v="President &amp; CEO"/>
    <n v="373786"/>
    <n v="50000"/>
    <n v="423786"/>
    <n v="792"/>
    <n v="424578"/>
    <n v="93256"/>
    <n v="9783"/>
    <n v="527617"/>
    <x v="0"/>
    <s v="$73,249 toward SERP"/>
    <x v="1"/>
    <x v="1"/>
    <x v="1"/>
    <x v="1"/>
  </r>
  <r>
    <n v="494"/>
    <s v="521384139"/>
    <s v="National Fish And Wildlife Foundation"/>
    <s v="Jeff Trandahl"/>
    <x v="0"/>
    <d v="2005-11-18T00:00:00"/>
    <n v="20036"/>
    <x v="3"/>
    <x v="9"/>
    <x v="11"/>
    <x v="0"/>
    <x v="1"/>
    <n v="0.10256585582659533"/>
    <n v="5.7580808147088547E-2"/>
    <n v="9.7282519204280216E-2"/>
    <x v="0"/>
    <x v="6"/>
    <n v="100354142"/>
    <s v="Jeffrey Trandahl"/>
    <x v="0"/>
    <x v="0"/>
    <s v="Executive Director"/>
    <n v="322495"/>
    <n v="80438"/>
    <n v="402933"/>
    <n v="16884"/>
    <n v="419817"/>
    <n v="24500"/>
    <n v="8327"/>
    <n v="452644"/>
    <x v="0"/>
    <m/>
    <x v="0"/>
    <x v="1"/>
    <x v="1"/>
    <x v="1"/>
  </r>
  <r>
    <n v="618"/>
    <s v="350723065"/>
    <s v="United Brotherhood of Carpenters and Joiners of America"/>
    <s v="Douglas J. McCarron"/>
    <x v="0"/>
    <d v="1995-01-01T00:00:00"/>
    <n v="20001"/>
    <x v="2"/>
    <x v="8"/>
    <x v="10"/>
    <x v="0"/>
    <x v="0"/>
    <n v="-3.8104399189864607E-2"/>
    <n v="-3.8104399189864607E-2"/>
    <n v="1.2219703304830359E-2"/>
    <x v="0"/>
    <x v="1"/>
    <n v="99163503"/>
    <s v="Douglas J. McCarron"/>
    <x v="0"/>
    <x v="0"/>
    <s v="General President &amp; Chair"/>
    <n v="397992"/>
    <m/>
    <n v="397992"/>
    <n v="20822"/>
    <n v="418814"/>
    <n v="100578"/>
    <n v="9100"/>
    <n v="528492"/>
    <x v="0"/>
    <m/>
    <x v="2"/>
    <x v="1"/>
    <x v="1"/>
    <x v="1"/>
  </r>
  <r>
    <n v="354"/>
    <s v="132875808"/>
    <s v="Human Rights Watch"/>
    <s v="Kenneth Roth"/>
    <x v="0"/>
    <d v="1993-01-01T00:00:00"/>
    <n v="10118"/>
    <x v="3"/>
    <x v="9"/>
    <x v="11"/>
    <x v="0"/>
    <x v="0"/>
    <n v="4.6399006386700165E-2"/>
    <n v="4.0614200008976614E-2"/>
    <n v="4.0614200008976614E-2"/>
    <x v="0"/>
    <x v="7"/>
    <n v="73210162"/>
    <s v="Kenneth Roth"/>
    <x v="0"/>
    <x v="0"/>
    <s v="Executive Director"/>
    <n v="367330"/>
    <n v="50000"/>
    <n v="417330"/>
    <m/>
    <n v="417330"/>
    <n v="37000"/>
    <n v="23040"/>
    <n v="477370"/>
    <x v="0"/>
    <m/>
    <x v="2"/>
    <x v="1"/>
    <x v="1"/>
    <x v="1"/>
  </r>
  <r>
    <n v="163"/>
    <s v="362406080"/>
    <s v="American Society for Clinical Pathology"/>
    <s v="E. Blair Holladay"/>
    <x v="0"/>
    <d v="2010-07-01T00:00:00"/>
    <n v="60606"/>
    <x v="1"/>
    <x v="2"/>
    <x v="2"/>
    <x v="0"/>
    <x v="0"/>
    <m/>
    <m/>
    <m/>
    <x v="0"/>
    <x v="7"/>
    <n v="28929775"/>
    <s v="E. Blair Holladay"/>
    <x v="0"/>
    <x v="0"/>
    <s v="Executive Vice President"/>
    <n v="331500"/>
    <n v="36930"/>
    <n v="368430"/>
    <n v="48788"/>
    <n v="417218"/>
    <n v="17150"/>
    <n v="11672"/>
    <n v="446040"/>
    <x v="0"/>
    <m/>
    <x v="3"/>
    <x v="1"/>
    <x v="1"/>
    <x v="1"/>
  </r>
  <r>
    <n v="603"/>
    <s v="363032798"/>
    <s v="Telecommunications Industry Association"/>
    <s v="Grant Seiffert"/>
    <x v="0"/>
    <d v="2006-09-14T00:00:00"/>
    <n v="22201"/>
    <x v="0"/>
    <x v="3"/>
    <x v="8"/>
    <x v="0"/>
    <x v="1"/>
    <n v="-0.18936088295687886"/>
    <n v="-0.18936088295687886"/>
    <n v="-0.18936088295687886"/>
    <x v="0"/>
    <x v="1"/>
    <n v="10122857"/>
    <s v="Grant Seiffert"/>
    <x v="0"/>
    <x v="0"/>
    <s v="President"/>
    <n v="416889"/>
    <m/>
    <n v="416889"/>
    <m/>
    <n v="416889"/>
    <m/>
    <m/>
    <n v="416889"/>
    <x v="0"/>
    <m/>
    <x v="4"/>
    <x v="1"/>
    <x v="1"/>
    <x v="1"/>
  </r>
  <r>
    <n v="160"/>
    <s v="541860956"/>
    <s v="American Registry for Internet Numbers"/>
    <s v="John Curran"/>
    <x v="0"/>
    <d v="2009-07-01T00:00:00"/>
    <n v="20151"/>
    <x v="0"/>
    <x v="1"/>
    <x v="8"/>
    <x v="0"/>
    <x v="0"/>
    <n v="-3.9175634889180204E-3"/>
    <n v="1.2463332079729222E-2"/>
    <n v="4.3301291679182938E-2"/>
    <x v="0"/>
    <x v="1"/>
    <n v="15462377"/>
    <s v="John Curran"/>
    <x v="0"/>
    <x v="0"/>
    <s v="CEO &amp; President"/>
    <n v="326725"/>
    <n v="77096"/>
    <n v="403821"/>
    <n v="12957"/>
    <n v="416778"/>
    <n v="33000"/>
    <n v="29274"/>
    <n v="479052"/>
    <x v="0"/>
    <m/>
    <x v="4"/>
    <x v="1"/>
    <x v="1"/>
    <x v="1"/>
  </r>
  <r>
    <n v="446"/>
    <s v="042104741"/>
    <s v="National Association of Independent Schools"/>
    <s v="John Chubb"/>
    <x v="0"/>
    <d v="2013-07-01T00:00:00"/>
    <n v="20036"/>
    <x v="0"/>
    <x v="13"/>
    <x v="16"/>
    <x v="0"/>
    <x v="0"/>
    <n v="2.3672610699258665E-2"/>
    <n v="2.5937277775162356E-2"/>
    <n v="2.5988797931925895E-2"/>
    <x v="0"/>
    <x v="7"/>
    <n v="21249873"/>
    <s v="Patrick F. Bassett"/>
    <x v="0"/>
    <x v="1"/>
    <s v="President"/>
    <n v="408732"/>
    <n v="5325"/>
    <n v="414057"/>
    <n v="2674"/>
    <n v="416731"/>
    <n v="75000"/>
    <n v="9384"/>
    <n v="501115"/>
    <x v="0"/>
    <m/>
    <x v="3"/>
    <x v="1"/>
    <x v="1"/>
    <x v="1"/>
  </r>
  <r>
    <n v="61"/>
    <s v="530204654"/>
    <s v="American Association of State Highway and Transportation Officials"/>
    <s v="Bud Wright"/>
    <x v="0"/>
    <d v="2012-02-01T00:00:00"/>
    <n v="20001"/>
    <x v="1"/>
    <x v="13"/>
    <x v="21"/>
    <x v="0"/>
    <x v="1"/>
    <n v="0.2019394949188951"/>
    <n v="0.1722850731890698"/>
    <n v="0.21799763227606256"/>
    <x v="0"/>
    <x v="7"/>
    <n v="63080361"/>
    <s v="John Horsley"/>
    <x v="0"/>
    <x v="1"/>
    <s v="Executive Director"/>
    <n v="349149"/>
    <n v="50000"/>
    <n v="399149"/>
    <n v="16500"/>
    <n v="415649"/>
    <m/>
    <n v="11532"/>
    <n v="427181"/>
    <x v="0"/>
    <m/>
    <x v="2"/>
    <x v="1"/>
    <x v="1"/>
    <x v="1"/>
  </r>
  <r>
    <n v="374"/>
    <s v="430337330"/>
    <s v="International Association of Bridge, Structural, Ornamental and Reinforcing Iron Workers"/>
    <s v="Walter Wise"/>
    <x v="0"/>
    <d v="2011-02-01T00:00:00"/>
    <n v="20006"/>
    <x v="2"/>
    <x v="8"/>
    <x v="10"/>
    <x v="0"/>
    <x v="0"/>
    <m/>
    <m/>
    <m/>
    <x v="2"/>
    <x v="7"/>
    <n v="48027429"/>
    <s v="Walter Wise"/>
    <x v="0"/>
    <x v="0"/>
    <s v="General President"/>
    <n v="336875"/>
    <m/>
    <n v="336875"/>
    <n v="77135"/>
    <n v="414010"/>
    <n v="94747"/>
    <n v="22342"/>
    <n v="531099"/>
    <x v="1"/>
    <s v="11 months' salary"/>
    <x v="1"/>
    <x v="1"/>
    <x v="1"/>
    <x v="1"/>
  </r>
  <r>
    <n v="110"/>
    <s v="520955532"/>
    <s v="American Geophysical Union"/>
    <s v="Christine McEntee"/>
    <x v="1"/>
    <d v="2010-08-31T00:00:00"/>
    <n v="20009"/>
    <x v="1"/>
    <x v="13"/>
    <x v="16"/>
    <x v="0"/>
    <x v="0"/>
    <n v="1.1311121230029937E-3"/>
    <n v="-8.7294752554828339E-2"/>
    <n v="-8.7294752554828339E-2"/>
    <x v="0"/>
    <x v="1"/>
    <n v="49976052"/>
    <s v="Christine McEntee"/>
    <x v="1"/>
    <x v="0"/>
    <s v="Executive Director"/>
    <n v="413335"/>
    <m/>
    <n v="413335"/>
    <m/>
    <n v="413335"/>
    <n v="30474"/>
    <n v="4198"/>
    <n v="448007"/>
    <x v="0"/>
    <m/>
    <x v="1"/>
    <x v="1"/>
    <x v="1"/>
    <x v="1"/>
  </r>
  <r>
    <n v="129"/>
    <s v="237124261"/>
    <s v="American Kidney Fund"/>
    <s v="LaVarne A. Burton"/>
    <x v="1"/>
    <d v="2005-10-13T00:00:00"/>
    <n v="20852"/>
    <x v="3"/>
    <x v="9"/>
    <x v="11"/>
    <x v="0"/>
    <x v="0"/>
    <n v="2.004836899536859E-2"/>
    <n v="-6.0000182406026698E-2"/>
    <n v="-6.0000182406026698E-2"/>
    <x v="0"/>
    <x v="1"/>
    <n v="186648599"/>
    <s v="LaVarne A. Burton"/>
    <x v="1"/>
    <x v="0"/>
    <s v="President &amp; CEO"/>
    <n v="387192"/>
    <n v="25075"/>
    <n v="412267"/>
    <m/>
    <n v="412267"/>
    <n v="17500"/>
    <n v="6975"/>
    <n v="436742"/>
    <x v="0"/>
    <m/>
    <x v="0"/>
    <x v="1"/>
    <x v="1"/>
    <x v="1"/>
  </r>
  <r>
    <n v="514"/>
    <s v="135661935"/>
    <s v="National Multiple Sclerosis Society"/>
    <s v="Cyndi Zagieboylo"/>
    <x v="2"/>
    <d v="2011-10-01T00:00:00"/>
    <n v="10017"/>
    <x v="3"/>
    <x v="9"/>
    <x v="11"/>
    <x v="0"/>
    <x v="0"/>
    <m/>
    <m/>
    <m/>
    <x v="1"/>
    <x v="6"/>
    <n v="99506786"/>
    <s v="Joyce Nelson"/>
    <x v="1"/>
    <x v="1"/>
    <m/>
    <n v="411883"/>
    <m/>
    <n v="411883"/>
    <m/>
    <n v="411883"/>
    <n v="7350"/>
    <n v="13800"/>
    <n v="433033"/>
    <x v="1"/>
    <s v="Nine months’ salary"/>
    <x v="2"/>
    <x v="1"/>
    <x v="1"/>
    <x v="1"/>
  </r>
  <r>
    <n v="503"/>
    <s v="520954597"/>
    <s v="National Institute for Automotive Service Excellence"/>
    <s v="Timothy Zilke"/>
    <x v="0"/>
    <d v="2008-01-01T00:00:00"/>
    <n v="20175"/>
    <x v="0"/>
    <x v="10"/>
    <x v="12"/>
    <x v="0"/>
    <x v="0"/>
    <n v="4.4324623832685588E-2"/>
    <n v="4.4324623832685588E-2"/>
    <n v="4.7692452489424428E-2"/>
    <x v="0"/>
    <x v="1"/>
    <n v="16497023"/>
    <s v="Timothy A. Zilke"/>
    <x v="0"/>
    <x v="0"/>
    <s v="President &amp; CEO"/>
    <n v="399568"/>
    <m/>
    <n v="399568"/>
    <n v="12304"/>
    <n v="411872"/>
    <n v="68574"/>
    <n v="26737"/>
    <n v="507183"/>
    <x v="0"/>
    <m/>
    <x v="4"/>
    <x v="1"/>
    <x v="1"/>
    <x v="1"/>
  </r>
  <r>
    <n v="346"/>
    <s v="530261213"/>
    <s v="Helicopter Association International"/>
    <s v="Matt Zuccaro"/>
    <x v="0"/>
    <d v="2005-11-01T00:00:00"/>
    <n v="22314"/>
    <x v="0"/>
    <x v="6"/>
    <x v="6"/>
    <x v="0"/>
    <x v="0"/>
    <n v="1.6333790141841515E-2"/>
    <n v="1.6333790141841515E-2"/>
    <n v="1.6333790141841515E-2"/>
    <x v="0"/>
    <x v="7"/>
    <n v="10499471"/>
    <s v="Matt Zuccaro"/>
    <x v="0"/>
    <x v="0"/>
    <s v="President"/>
    <n v="410857"/>
    <m/>
    <n v="410857"/>
    <m/>
    <n v="410857"/>
    <n v="36565"/>
    <n v="13460"/>
    <n v="460882"/>
    <x v="0"/>
    <m/>
    <x v="4"/>
    <x v="1"/>
    <x v="1"/>
    <x v="1"/>
  </r>
  <r>
    <n v="215"/>
    <s v="311796607"/>
    <s v="Association of Equipment Manufacturers"/>
    <s v="Dennis J. Slater"/>
    <x v="0"/>
    <d v="2003-01-01T00:00:00"/>
    <n v="53214"/>
    <x v="0"/>
    <x v="6"/>
    <x v="13"/>
    <x v="0"/>
    <x v="0"/>
    <n v="2.425987892411045E-2"/>
    <n v="9.9675234195802695E-2"/>
    <n v="9.9675234195802695E-2"/>
    <x v="0"/>
    <x v="1"/>
    <n v="19068100"/>
    <s v="Dennis J. Slater"/>
    <x v="0"/>
    <x v="0"/>
    <s v="President &amp; Secretary"/>
    <n v="320790"/>
    <n v="89600"/>
    <n v="410390"/>
    <m/>
    <n v="410390"/>
    <n v="13830"/>
    <n v="14227"/>
    <n v="438447"/>
    <x v="0"/>
    <m/>
    <x v="4"/>
    <x v="1"/>
    <x v="1"/>
    <x v="1"/>
  </r>
  <r>
    <n v="316"/>
    <s v="363673599"/>
    <s v="Feeding America"/>
    <s v="Vicki B. Escarra"/>
    <x v="1"/>
    <d v="2006-03-01T00:00:00"/>
    <n v="60601"/>
    <x v="3"/>
    <x v="9"/>
    <x v="11"/>
    <x v="0"/>
    <x v="0"/>
    <n v="8.5655794661278775E-2"/>
    <n v="-0.21954977646364918"/>
    <n v="-0.21962324349492035"/>
    <x v="0"/>
    <x v="7"/>
    <n v="1554156485"/>
    <s v="Vicki B. Escarra"/>
    <x v="1"/>
    <x v="0"/>
    <s v="President and CEO"/>
    <n v="406222"/>
    <m/>
    <n v="406222"/>
    <n v="2736"/>
    <n v="408958"/>
    <n v="19370"/>
    <n v="2680"/>
    <n v="431008"/>
    <x v="0"/>
    <m/>
    <x v="0"/>
    <x v="1"/>
    <x v="1"/>
    <x v="1"/>
  </r>
  <r>
    <n v="567"/>
    <s v="364192410"/>
    <s v="Propane Education &amp; Research Council"/>
    <s v="Roy W. Willis"/>
    <x v="0"/>
    <d v="1998-04-23T00:00:00"/>
    <n v="20036"/>
    <x v="0"/>
    <x v="3"/>
    <x v="3"/>
    <x v="0"/>
    <x v="0"/>
    <n v="2.4916276378079749E-2"/>
    <n v="1.4242449472347688E-2"/>
    <n v="1.9223369861233953E-2"/>
    <x v="0"/>
    <x v="1"/>
    <n v="24531402"/>
    <s v="Roy Willis"/>
    <x v="0"/>
    <x v="0"/>
    <s v="President &amp; Chief Executive Officer"/>
    <n v="324098"/>
    <n v="65720"/>
    <n v="389818"/>
    <n v="18118"/>
    <n v="407936"/>
    <n v="19580"/>
    <n v="17860"/>
    <n v="445376"/>
    <x v="0"/>
    <m/>
    <x v="3"/>
    <x v="1"/>
    <x v="1"/>
    <x v="1"/>
  </r>
  <r>
    <n v="458"/>
    <s v="135643515"/>
    <s v="National Association of Social Workers"/>
    <s v="Angelo McClain"/>
    <x v="0"/>
    <d v="2013-05-01T00:00:00"/>
    <n v="20002"/>
    <x v="1"/>
    <x v="13"/>
    <x v="21"/>
    <x v="0"/>
    <x v="0"/>
    <n v="0.21623083801940624"/>
    <n v="0.21623083801940624"/>
    <n v="0.17602800458655976"/>
    <x v="0"/>
    <x v="7"/>
    <n v="17362577"/>
    <s v="Elizabeth J. Clark"/>
    <x v="1"/>
    <x v="1"/>
    <s v="Chief Executive Officer"/>
    <n v="382175"/>
    <m/>
    <n v="382175"/>
    <n v="25000"/>
    <n v="407175"/>
    <n v="23275"/>
    <n v="9703"/>
    <n v="440153"/>
    <x v="0"/>
    <m/>
    <x v="4"/>
    <x v="1"/>
    <x v="1"/>
    <x v="1"/>
  </r>
  <r>
    <n v="414"/>
    <s v="530172821"/>
    <s v="Military Officers Association of America"/>
    <s v="Norbert R. Ryan Jr."/>
    <x v="0"/>
    <d v="2002-09-01T00:00:00"/>
    <n v="22314"/>
    <x v="1"/>
    <x v="13"/>
    <x v="21"/>
    <x v="0"/>
    <x v="0"/>
    <n v="3.5051654701453334E-2"/>
    <n v="-0.2854366833715094"/>
    <n v="-0.23780377026305685"/>
    <x v="0"/>
    <x v="1"/>
    <n v="29741034"/>
    <s v="Norbert R. Ryan Jr."/>
    <x v="0"/>
    <x v="0"/>
    <s v="President"/>
    <n v="295559"/>
    <n v="74737"/>
    <n v="370296"/>
    <n v="36652"/>
    <n v="406948"/>
    <n v="108125"/>
    <n v="2023"/>
    <n v="517096"/>
    <x v="0"/>
    <s v="$14,188 SERP payout."/>
    <x v="3"/>
    <x v="1"/>
    <x v="1"/>
    <x v="1"/>
  </r>
  <r>
    <n v="271"/>
    <s v="521892964"/>
    <s v="Consortium for Ocean Leadership"/>
    <s v="Robert Gagosian"/>
    <x v="0"/>
    <d v="2007-11-01T00:00:00"/>
    <n v="20005"/>
    <x v="0"/>
    <x v="13"/>
    <x v="16"/>
    <x v="0"/>
    <x v="0"/>
    <n v="0.12385623329761948"/>
    <n v="3.19446964279997E-2"/>
    <n v="8.4569535010298721E-2"/>
    <x v="0"/>
    <x v="6"/>
    <n v="160569618"/>
    <s v="Robert Gagosian"/>
    <x v="0"/>
    <x v="0"/>
    <s v="President &amp; CEO"/>
    <n v="365033"/>
    <n v="21744"/>
    <n v="386777"/>
    <n v="19724"/>
    <n v="406501"/>
    <n v="24500"/>
    <n v="13182"/>
    <n v="444183"/>
    <x v="0"/>
    <m/>
    <x v="0"/>
    <x v="1"/>
    <x v="1"/>
    <x v="1"/>
  </r>
  <r>
    <n v="583"/>
    <s v="060726487"/>
    <s v="Save the Children"/>
    <s v="Carolyn Miles"/>
    <x v="1"/>
    <d v="2011-09-01T00:00:00"/>
    <n v="6880"/>
    <x v="3"/>
    <x v="9"/>
    <x v="11"/>
    <x v="0"/>
    <x v="0"/>
    <m/>
    <m/>
    <m/>
    <x v="0"/>
    <x v="1"/>
    <n v="576463006"/>
    <s v="Carolyn Miles"/>
    <x v="1"/>
    <x v="0"/>
    <s v="President &amp; CEO"/>
    <n v="386179"/>
    <m/>
    <n v="386179"/>
    <n v="17678"/>
    <n v="403857"/>
    <n v="18275"/>
    <n v="22612"/>
    <n v="444744"/>
    <x v="0"/>
    <m/>
    <x v="0"/>
    <x v="1"/>
    <x v="1"/>
    <x v="1"/>
  </r>
  <r>
    <n v="180"/>
    <s v="390128765"/>
    <s v="American Society of Radiologic Technologists"/>
    <s v="Sal Martino"/>
    <x v="0"/>
    <d v="2009-01-01T00:00:00"/>
    <n v="87123"/>
    <x v="1"/>
    <x v="2"/>
    <x v="2"/>
    <x v="0"/>
    <x v="1"/>
    <n v="0.14274924702248995"/>
    <n v="0.14661044621434757"/>
    <n v="0.14661044621434757"/>
    <x v="0"/>
    <x v="6"/>
    <n v="19718215"/>
    <s v="Sal Martino"/>
    <x v="0"/>
    <x v="0"/>
    <s v="CEO"/>
    <n v="373719"/>
    <n v="30100"/>
    <n v="403819"/>
    <m/>
    <n v="403819"/>
    <n v="46308"/>
    <n v="6168"/>
    <n v="456295"/>
    <x v="0"/>
    <m/>
    <x v="4"/>
    <x v="1"/>
    <x v="1"/>
    <x v="1"/>
  </r>
  <r>
    <n v="602"/>
    <s v="541966209"/>
    <s v="TechAmerica"/>
    <s v="Shawn Osborne"/>
    <x v="0"/>
    <d v="2012-03-13T00:00:00"/>
    <n v="20004"/>
    <x v="0"/>
    <x v="1"/>
    <x v="8"/>
    <x v="0"/>
    <x v="0"/>
    <m/>
    <m/>
    <m/>
    <x v="0"/>
    <x v="1"/>
    <n v="10454373"/>
    <s v="Shawn Osborne"/>
    <x v="0"/>
    <x v="0"/>
    <s v="President &amp; CEO"/>
    <n v="403526"/>
    <m/>
    <n v="403526"/>
    <m/>
    <n v="403526"/>
    <m/>
    <n v="6552"/>
    <n v="410078"/>
    <x v="1"/>
    <s v="9.5 months' salary"/>
    <x v="4"/>
    <x v="1"/>
    <x v="1"/>
    <x v="1"/>
  </r>
  <r>
    <n v="73"/>
    <s v="136213516"/>
    <s v="American Civil Liberties Union (ACLU)"/>
    <s v="Anthony Romero"/>
    <x v="0"/>
    <d v="2001-09-07T00:00:00"/>
    <n v="10004"/>
    <x v="3"/>
    <x v="9"/>
    <x v="11"/>
    <x v="0"/>
    <x v="0"/>
    <n v="4.5066754357119369E-2"/>
    <n v="4.5066754357119369E-2"/>
    <n v="5.1033245366023348E-2"/>
    <x v="0"/>
    <x v="0"/>
    <n v="68163629"/>
    <s v="Anthony Romero"/>
    <x v="0"/>
    <x v="0"/>
    <s v="Executive Director"/>
    <n v="397256"/>
    <m/>
    <n v="397256"/>
    <n v="4595"/>
    <n v="401851"/>
    <n v="14175"/>
    <n v="11497"/>
    <n v="427523"/>
    <x v="0"/>
    <m/>
    <x v="2"/>
    <x v="1"/>
    <x v="1"/>
    <x v="1"/>
  </r>
  <r>
    <n v="278"/>
    <s v="521012307"/>
    <s v="Council for Advancement and Support of Education"/>
    <s v="John Lippincott"/>
    <x v="0"/>
    <d v="2004-08-05T00:00:00"/>
    <n v="20005"/>
    <x v="1"/>
    <x v="13"/>
    <x v="16"/>
    <x v="0"/>
    <x v="0"/>
    <n v="3.6965965656654831E-2"/>
    <n v="3.6965965656654831E-2"/>
    <n v="3.6776881921821998E-2"/>
    <x v="0"/>
    <x v="7"/>
    <n v="16024908"/>
    <s v="John Lippincott"/>
    <x v="0"/>
    <x v="0"/>
    <s v="President"/>
    <n v="399347"/>
    <m/>
    <n v="399347"/>
    <n v="1980"/>
    <n v="401327"/>
    <n v="78228"/>
    <n v="6288"/>
    <n v="485843"/>
    <x v="0"/>
    <m/>
    <x v="4"/>
    <x v="1"/>
    <x v="1"/>
    <x v="1"/>
  </r>
  <r>
    <n v="83"/>
    <s v="581627547"/>
    <s v="American College of Rheumatology"/>
    <s v="Mark A. Andrejeski"/>
    <x v="0"/>
    <d v="1987-01-01T00:00:00"/>
    <n v="30345"/>
    <x v="1"/>
    <x v="2"/>
    <x v="2"/>
    <x v="0"/>
    <x v="0"/>
    <n v="-3.9298171336580902E-2"/>
    <n v="-3.9298171336580902E-2"/>
    <n v="-1.5923574718217464E-2"/>
    <x v="0"/>
    <x v="7"/>
    <n v="24298532"/>
    <s v="Mark A. Andrejeski"/>
    <x v="0"/>
    <x v="0"/>
    <s v="Executive Vice President &amp; CEO"/>
    <n v="390288"/>
    <m/>
    <n v="390288"/>
    <n v="9496"/>
    <n v="399784"/>
    <n v="34000"/>
    <n v="32292"/>
    <n v="466076"/>
    <x v="0"/>
    <m/>
    <x v="3"/>
    <x v="1"/>
    <x v="1"/>
    <x v="1"/>
  </r>
  <r>
    <n v="441"/>
    <s v="530190321"/>
    <s v="National Association of Counties"/>
    <s v="Matthew D. Chase"/>
    <x v="2"/>
    <d v="2012-09-17T00:00:00"/>
    <n v="20001"/>
    <x v="0"/>
    <x v="13"/>
    <x v="21"/>
    <x v="0"/>
    <x v="0"/>
    <m/>
    <m/>
    <m/>
    <x v="1"/>
    <x v="1"/>
    <n v="14126349"/>
    <s v="Larry Naake"/>
    <x v="0"/>
    <x v="1"/>
    <m/>
    <n v="362939"/>
    <n v="5000"/>
    <n v="367939"/>
    <n v="31596"/>
    <n v="399535"/>
    <n v="31567"/>
    <n v="16802"/>
    <n v="447904"/>
    <x v="1"/>
    <s v="8.5 months' salary"/>
    <x v="4"/>
    <x v="1"/>
    <x v="1"/>
    <x v="1"/>
  </r>
  <r>
    <n v="19"/>
    <s v="530209303"/>
    <s v="Airports Council International-North America"/>
    <s v="Kevin Burke"/>
    <x v="0"/>
    <d v="2014-01-22T00:00:00"/>
    <n v="20036"/>
    <x v="0"/>
    <x v="6"/>
    <x v="6"/>
    <x v="0"/>
    <x v="0"/>
    <n v="4.1576279378210387E-2"/>
    <n v="6.6857925560025455E-2"/>
    <n v="6.6857925560025455E-2"/>
    <x v="0"/>
    <x v="5"/>
    <n v="13454584"/>
    <s v="Gregory Principato"/>
    <x v="0"/>
    <x v="1"/>
    <s v="President"/>
    <n v="370672"/>
    <n v="25000"/>
    <n v="395672"/>
    <m/>
    <n v="395672"/>
    <n v="7350"/>
    <n v="19049"/>
    <n v="422071"/>
    <x v="0"/>
    <m/>
    <x v="4"/>
    <x v="1"/>
    <x v="1"/>
    <x v="1"/>
  </r>
  <r>
    <n v="149"/>
    <s v="521134021"/>
    <s v="American Planning Association"/>
    <s v="Paul Farmer"/>
    <x v="0"/>
    <d v="2001-04-19T00:00:00"/>
    <n v="60601"/>
    <x v="1"/>
    <x v="11"/>
    <x v="9"/>
    <x v="0"/>
    <x v="0"/>
    <n v="1.5611748245704068E-2"/>
    <n v="1.5611748245704068E-2"/>
    <n v="6.3543596752324211E-2"/>
    <x v="0"/>
    <x v="6"/>
    <n v="16522644"/>
    <s v="Paul Farmer"/>
    <x v="0"/>
    <x v="0"/>
    <s v="Executive Director"/>
    <n v="376014"/>
    <m/>
    <n v="376014"/>
    <n v="17746"/>
    <n v="393760"/>
    <n v="202855"/>
    <n v="7012"/>
    <n v="603627"/>
    <x v="0"/>
    <m/>
    <x v="4"/>
    <x v="1"/>
    <x v="1"/>
    <x v="1"/>
  </r>
  <r>
    <n v="336"/>
    <s v="362167796"/>
    <s v="Government Finance Officers Association"/>
    <s v="Jeffrey L. Esser"/>
    <x v="0"/>
    <d v="1982-01-01T00:00:00"/>
    <n v="60601"/>
    <x v="1"/>
    <x v="13"/>
    <x v="21"/>
    <x v="0"/>
    <x v="0"/>
    <n v="2.9176201372997711E-2"/>
    <n v="2.9176201372997711E-2"/>
    <n v="3.4214042248779664E-2"/>
    <x v="0"/>
    <x v="0"/>
    <n v="14757898"/>
    <s v="Jeffrey L. Esser"/>
    <x v="0"/>
    <x v="0"/>
    <s v="CEO"/>
    <n v="368795"/>
    <m/>
    <n v="368795"/>
    <n v="24438"/>
    <n v="393233"/>
    <n v="33500"/>
    <n v="23451"/>
    <n v="450184"/>
    <x v="0"/>
    <m/>
    <x v="4"/>
    <x v="1"/>
    <x v="1"/>
    <x v="1"/>
  </r>
  <r>
    <n v="77"/>
    <s v="381888798"/>
    <s v="American College of Emergency Physicians"/>
    <s v="Dean Wilkerson"/>
    <x v="0"/>
    <d v="2004-03-18T00:00:00"/>
    <n v="75038"/>
    <x v="1"/>
    <x v="2"/>
    <x v="2"/>
    <x v="0"/>
    <x v="0"/>
    <n v="1.4530437442643009E-2"/>
    <n v="1.3087384872851486E-2"/>
    <n v="1.5260174313162614E-2"/>
    <x v="0"/>
    <x v="7"/>
    <n v="27549759"/>
    <s v="Dean Wilkerson"/>
    <x v="0"/>
    <x v="0"/>
    <s v="Executive Director"/>
    <n v="325017"/>
    <n v="28512"/>
    <n v="353529"/>
    <n v="38333"/>
    <n v="391862"/>
    <m/>
    <m/>
    <n v="391862"/>
    <x v="0"/>
    <m/>
    <x v="3"/>
    <x v="1"/>
    <x v="1"/>
    <x v="1"/>
  </r>
  <r>
    <n v="147"/>
    <s v="131512769"/>
    <s v="American Physical Therapy Association"/>
    <s v="J. Michael Bowers"/>
    <x v="0"/>
    <d v="2014-02-28T00:00:00"/>
    <n v="22314"/>
    <x v="1"/>
    <x v="2"/>
    <x v="2"/>
    <x v="0"/>
    <x v="0"/>
    <n v="-3.2249925636340458E-2"/>
    <n v="3.9986402073683765E-2"/>
    <n v="3.9986402073683765E-2"/>
    <x v="0"/>
    <x v="1"/>
    <n v="40080664"/>
    <s v="John D. Barnes"/>
    <x v="0"/>
    <x v="1"/>
    <s v="Executive Director"/>
    <n v="364385"/>
    <n v="27199"/>
    <n v="391584"/>
    <m/>
    <n v="391584"/>
    <n v="10324"/>
    <m/>
    <n v="401908"/>
    <x v="0"/>
    <m/>
    <x v="1"/>
    <x v="1"/>
    <x v="1"/>
    <x v="1"/>
  </r>
  <r>
    <n v="221"/>
    <s v="560734192"/>
    <s v="Association of Schools and Programs of Public Health"/>
    <s v="Harrison C. Spencer"/>
    <x v="0"/>
    <d v="2002-07-01T00:00:00"/>
    <n v="20036"/>
    <x v="0"/>
    <x v="2"/>
    <x v="2"/>
    <x v="0"/>
    <x v="0"/>
    <n v="3.1504468576098156E-2"/>
    <n v="2.9001054198517767E-2"/>
    <n v="2.9001054198517767E-2"/>
    <x v="0"/>
    <x v="6"/>
    <n v="16241918"/>
    <s v="Harrison C. Spencer"/>
    <x v="0"/>
    <x v="0"/>
    <s v="President &amp; CEO"/>
    <n v="358487"/>
    <n v="30000"/>
    <n v="388487"/>
    <m/>
    <n v="388487"/>
    <n v="50000"/>
    <n v="15829"/>
    <n v="454316"/>
    <x v="0"/>
    <m/>
    <x v="4"/>
    <x v="1"/>
    <x v="1"/>
    <x v="1"/>
  </r>
  <r>
    <n v="148"/>
    <s v="530204660"/>
    <s v="American Physiological Society"/>
    <s v="Martin Frank"/>
    <x v="0"/>
    <d v="1985-01-01T00:00:00"/>
    <n v="20814"/>
    <x v="1"/>
    <x v="2"/>
    <x v="2"/>
    <x v="0"/>
    <x v="0"/>
    <n v="4.9319199288935418E-2"/>
    <n v="4.9319199288935418E-2"/>
    <n v="4.9278530708103237E-2"/>
    <x v="0"/>
    <x v="1"/>
    <n v="19963804"/>
    <s v="Martin Frank"/>
    <x v="0"/>
    <x v="0"/>
    <s v="Executive Director"/>
    <n v="384863"/>
    <m/>
    <n v="384863"/>
    <n v="2943"/>
    <n v="387806"/>
    <n v="25000"/>
    <n v="15913"/>
    <n v="428719"/>
    <x v="0"/>
    <m/>
    <x v="4"/>
    <x v="1"/>
    <x v="1"/>
    <x v="1"/>
  </r>
  <r>
    <n v="43"/>
    <s v="237373091"/>
    <s v="American Association for the Study of Liver Diseases"/>
    <s v="Sherrie H. Cathcart"/>
    <x v="1"/>
    <d v="2000-01-01T00:00:00"/>
    <n v="22314"/>
    <x v="1"/>
    <x v="2"/>
    <x v="2"/>
    <x v="0"/>
    <x v="1"/>
    <m/>
    <m/>
    <m/>
    <x v="0"/>
    <x v="1"/>
    <n v="13360020"/>
    <s v="Sherrie Cathcart"/>
    <x v="1"/>
    <x v="0"/>
    <s v="Executive Director"/>
    <n v="352100"/>
    <n v="35000"/>
    <n v="387100"/>
    <m/>
    <n v="387100"/>
    <n v="77000"/>
    <n v="24497"/>
    <n v="488597"/>
    <x v="0"/>
    <m/>
    <x v="4"/>
    <x v="1"/>
    <x v="1"/>
    <x v="1"/>
  </r>
  <r>
    <n v="599"/>
    <s v="521007153"/>
    <s v="SourceAmerica (previously NISH)"/>
    <s v="E. Robert Chamberlin"/>
    <x v="0"/>
    <d v="2000-08-01T00:00:00"/>
    <n v="22182"/>
    <x v="3"/>
    <x v="9"/>
    <x v="11"/>
    <x v="0"/>
    <x v="0"/>
    <n v="6.5909240390857118E-2"/>
    <n v="6.4915872468984295E-2"/>
    <n v="6.9201559188193124E-2"/>
    <x v="0"/>
    <x v="6"/>
    <n v="108121968"/>
    <s v="E. Robert Chamberlin"/>
    <x v="0"/>
    <x v="0"/>
    <s v="President &amp; CEO"/>
    <n v="372741"/>
    <n v="1250"/>
    <n v="373991"/>
    <n v="8379"/>
    <n v="382370"/>
    <n v="23850"/>
    <n v="26482"/>
    <n v="432702"/>
    <x v="0"/>
    <m/>
    <x v="0"/>
    <x v="1"/>
    <x v="1"/>
    <x v="1"/>
  </r>
  <r>
    <n v="182"/>
    <s v="530240474"/>
    <s v="American Speech-Language-Hearing Association"/>
    <s v="Arlene Pietranton"/>
    <x v="1"/>
    <d v="2003-11-13T00:00:00"/>
    <n v="20852"/>
    <x v="1"/>
    <x v="2"/>
    <x v="2"/>
    <x v="0"/>
    <x v="0"/>
    <m/>
    <m/>
    <m/>
    <x v="0"/>
    <x v="1"/>
    <n v="56549490"/>
    <s v="Arlene A. Pietranton"/>
    <x v="1"/>
    <x v="0"/>
    <s v="Executive Director"/>
    <n v="302155"/>
    <m/>
    <n v="302155"/>
    <n v="79007"/>
    <n v="381162"/>
    <n v="136747"/>
    <n v="25729"/>
    <n v="543638"/>
    <x v="0"/>
    <m/>
    <x v="2"/>
    <x v="1"/>
    <x v="1"/>
    <x v="1"/>
  </r>
  <r>
    <n v="39"/>
    <s v="390977801"/>
    <s v="American Association for Clinical Chemistry"/>
    <s v="Janet B. Kreizman"/>
    <x v="1"/>
    <d v="2013-04-01T00:00:00"/>
    <n v="20006"/>
    <x v="1"/>
    <x v="2"/>
    <x v="2"/>
    <x v="0"/>
    <x v="0"/>
    <m/>
    <m/>
    <m/>
    <x v="2"/>
    <x v="1"/>
    <n v="20004652"/>
    <s v="Lana Vukovljak"/>
    <x v="1"/>
    <x v="1"/>
    <s v="Executive Vice President"/>
    <n v="156523"/>
    <n v="20000"/>
    <n v="176523"/>
    <n v="202303"/>
    <n v="378826"/>
    <m/>
    <n v="4675"/>
    <n v="383501"/>
    <x v="1"/>
    <s v="Six months' salary; $175,000 severance"/>
    <x v="3"/>
    <x v="1"/>
    <x v="1"/>
    <x v="1"/>
  </r>
  <r>
    <n v="601"/>
    <s v="520239291"/>
    <s v="Tax Executives Institute"/>
    <s v="Eli J. Dicker"/>
    <x v="0"/>
    <d v="2013-02-01T00:00:00"/>
    <n v="20005"/>
    <x v="1"/>
    <x v="5"/>
    <x v="18"/>
    <x v="0"/>
    <x v="0"/>
    <n v="8.4706464561300612E-2"/>
    <n v="8.7657385444274968E-2"/>
    <n v="2.7257897884834972E-2"/>
    <x v="0"/>
    <x v="7"/>
    <n v="10099350"/>
    <s v="Timothy J. McCormally"/>
    <x v="0"/>
    <x v="1"/>
    <s v="Executive Director"/>
    <n v="355083"/>
    <n v="20000"/>
    <n v="375083"/>
    <n v="2763"/>
    <n v="377846"/>
    <n v="35107"/>
    <n v="27539"/>
    <n v="440492"/>
    <x v="0"/>
    <m/>
    <x v="4"/>
    <x v="1"/>
    <x v="1"/>
    <x v="1"/>
  </r>
  <r>
    <n v="235"/>
    <s v="530025755"/>
    <s v="Building and Construction Trades, AFL-CIO"/>
    <s v="Sean McGarvey"/>
    <x v="0"/>
    <d v="2012-04-16T00:00:00"/>
    <n v="20006"/>
    <x v="2"/>
    <x v="8"/>
    <x v="10"/>
    <x v="0"/>
    <x v="0"/>
    <n v="0"/>
    <n v="-1.5050762928219439E-3"/>
    <n v="-6.0490616840946036E-3"/>
    <x v="0"/>
    <x v="7"/>
    <n v="10678401"/>
    <s v="Mark H. Ayers"/>
    <x v="0"/>
    <x v="1"/>
    <s v="President"/>
    <n v="336353"/>
    <m/>
    <n v="336353"/>
    <n v="40914"/>
    <n v="377267"/>
    <n v="89150"/>
    <n v="26723"/>
    <n v="493140"/>
    <x v="0"/>
    <s v="Died on April 8, 2012."/>
    <x v="4"/>
    <x v="1"/>
    <x v="1"/>
    <x v="1"/>
  </r>
  <r>
    <n v="538"/>
    <s v="132654926"/>
    <s v="Natural Resources Defense Council"/>
    <s v="Frances Beinecke"/>
    <x v="1"/>
    <d v="2006-01-01T00:00:00"/>
    <n v="10011"/>
    <x v="3"/>
    <x v="9"/>
    <x v="11"/>
    <x v="0"/>
    <x v="0"/>
    <n v="-1.3014092042834775E-2"/>
    <n v="-1.3014092042834775E-2"/>
    <n v="-1.3014092042834775E-2"/>
    <x v="0"/>
    <x v="7"/>
    <n v="98701707"/>
    <s v="Frances Beinecke"/>
    <x v="1"/>
    <x v="0"/>
    <s v="President"/>
    <n v="376317"/>
    <m/>
    <n v="376317"/>
    <m/>
    <n v="376317"/>
    <n v="34300"/>
    <n v="17071"/>
    <n v="427688"/>
    <x v="0"/>
    <s v="Beinecke retiring end of 2014."/>
    <x v="2"/>
    <x v="1"/>
    <x v="1"/>
    <x v="1"/>
  </r>
  <r>
    <n v="548"/>
    <s v="010593565"/>
    <s v="One Campaign"/>
    <s v="Michael Elliott"/>
    <x v="0"/>
    <d v="2011-06-11T00:00:00"/>
    <n v="20005"/>
    <x v="3"/>
    <x v="9"/>
    <x v="11"/>
    <x v="0"/>
    <x v="0"/>
    <m/>
    <m/>
    <m/>
    <x v="0"/>
    <x v="1"/>
    <n v="55927760"/>
    <s v="Michael Elliott"/>
    <x v="0"/>
    <x v="0"/>
    <s v="President"/>
    <n v="375396"/>
    <m/>
    <n v="375396"/>
    <m/>
    <n v="375396"/>
    <n v="12500"/>
    <n v="13927"/>
    <n v="401823"/>
    <x v="0"/>
    <m/>
    <x v="2"/>
    <x v="1"/>
    <x v="1"/>
    <x v="1"/>
  </r>
  <r>
    <n v="488"/>
    <s v="530115260"/>
    <s v="National Education Association"/>
    <s v="Dennis Van Roekel"/>
    <x v="0"/>
    <d v="2008-07-04T00:00:00"/>
    <n v="20036"/>
    <x v="2"/>
    <x v="8"/>
    <x v="10"/>
    <x v="0"/>
    <x v="0"/>
    <m/>
    <m/>
    <m/>
    <x v="0"/>
    <x v="2"/>
    <n v="380736797"/>
    <s v="Dennis Van Roekel"/>
    <x v="0"/>
    <x v="0"/>
    <s v="President"/>
    <n v="274878"/>
    <m/>
    <n v="274878"/>
    <n v="99447"/>
    <n v="374325"/>
    <n v="117525"/>
    <n v="37105"/>
    <n v="528955"/>
    <x v="0"/>
    <m/>
    <x v="0"/>
    <x v="1"/>
    <x v="1"/>
    <x v="1"/>
  </r>
  <r>
    <n v="502"/>
    <s v="135596799"/>
    <s v="National Industries for the Blind"/>
    <s v="Kevin A. Lynch"/>
    <x v="0"/>
    <d v="2008-08-01T00:00:00"/>
    <n v="22314"/>
    <x v="3"/>
    <x v="9"/>
    <x v="11"/>
    <x v="0"/>
    <x v="0"/>
    <n v="6.4557894276653635E-2"/>
    <n v="8.1887920623635951E-2"/>
    <n v="7.6707305788183036E-2"/>
    <x v="0"/>
    <x v="6"/>
    <n v="33163414"/>
    <s v="Kevin A. Lynch"/>
    <x v="0"/>
    <x v="0"/>
    <s v="President &amp; CEO"/>
    <n v="316558"/>
    <n v="31930"/>
    <n v="348488"/>
    <n v="23846"/>
    <n v="372334"/>
    <n v="26950"/>
    <n v="6897"/>
    <n v="406181"/>
    <x v="0"/>
    <m/>
    <x v="1"/>
    <x v="1"/>
    <x v="1"/>
    <x v="1"/>
  </r>
  <r>
    <n v="580"/>
    <s v="361707667"/>
    <s v="Rotary International"/>
    <s v="John Hewko"/>
    <x v="0"/>
    <d v="2011-07-01T00:00:00"/>
    <n v="60201"/>
    <x v="3"/>
    <x v="9"/>
    <x v="11"/>
    <x v="0"/>
    <x v="0"/>
    <m/>
    <m/>
    <m/>
    <x v="2"/>
    <x v="7"/>
    <n v="90621190"/>
    <s v="Edwin H. Futa"/>
    <x v="0"/>
    <x v="1"/>
    <s v="General Secretary"/>
    <n v="242091"/>
    <m/>
    <n v="242091"/>
    <n v="128251"/>
    <n v="370342"/>
    <n v="7831"/>
    <n v="4460"/>
    <n v="382633"/>
    <x v="1"/>
    <s v="Six months' salary"/>
    <x v="2"/>
    <x v="1"/>
    <x v="1"/>
    <x v="1"/>
  </r>
  <r>
    <n v="516"/>
    <s v="530225165"/>
    <s v="National Parks Conservation Association"/>
    <s v="W. Clark Bunting"/>
    <x v="0"/>
    <d v="2013-11-11T00:00:00"/>
    <n v="20036"/>
    <x v="3"/>
    <x v="9"/>
    <x v="11"/>
    <x v="0"/>
    <x v="0"/>
    <n v="7.6449766457664964E-2"/>
    <n v="7.7170867124686821E-2"/>
    <n v="7.7170867124686821E-2"/>
    <x v="0"/>
    <x v="7"/>
    <n v="25782975"/>
    <s v="Thomas Kiernan"/>
    <x v="0"/>
    <x v="1"/>
    <s v="President"/>
    <n v="331173"/>
    <n v="39000"/>
    <n v="370173"/>
    <m/>
    <n v="370173"/>
    <n v="36750"/>
    <n v="5099"/>
    <n v="412022"/>
    <x v="0"/>
    <m/>
    <x v="3"/>
    <x v="1"/>
    <x v="1"/>
    <x v="1"/>
  </r>
  <r>
    <n v="275"/>
    <s v="520230814"/>
    <s v="Corn Refiners Association"/>
    <s v="John W. Bode"/>
    <x v="0"/>
    <d v="2013-05-06T00:00:00"/>
    <n v="20006"/>
    <x v="0"/>
    <x v="12"/>
    <x v="20"/>
    <x v="0"/>
    <x v="0"/>
    <n v="2.7777777777777776E-2"/>
    <n v="2.7777777777777776E-2"/>
    <n v="2.7777777777777776E-2"/>
    <x v="0"/>
    <x v="1"/>
    <n v="33855370"/>
    <s v="Audrae Erickson"/>
    <x v="1"/>
    <x v="1"/>
    <s v="President"/>
    <n v="370000"/>
    <m/>
    <n v="370000"/>
    <m/>
    <n v="370000"/>
    <n v="35964"/>
    <n v="4705"/>
    <n v="410669"/>
    <x v="0"/>
    <m/>
    <x v="1"/>
    <x v="1"/>
    <x v="1"/>
    <x v="1"/>
  </r>
  <r>
    <n v="248"/>
    <s v="521501082"/>
    <s v="Center for Strategic and International Studies"/>
    <s v="John J. Hamre"/>
    <x v="0"/>
    <d v="2000-04-01T00:00:00"/>
    <n v="20006"/>
    <x v="4"/>
    <x v="14"/>
    <x v="17"/>
    <x v="0"/>
    <x v="0"/>
    <n v="-2.5037658590401832E-2"/>
    <n v="-2.5037658590401832E-2"/>
    <n v="-2.1887066661009039E-2"/>
    <x v="0"/>
    <x v="6"/>
    <n v="42980355"/>
    <s v="John J. Hamre"/>
    <x v="0"/>
    <x v="0"/>
    <s v="President &amp; CEO"/>
    <n v="367631"/>
    <m/>
    <n v="367631"/>
    <n v="1188"/>
    <n v="368819"/>
    <n v="24500"/>
    <n v="2000"/>
    <n v="395319"/>
    <x v="0"/>
    <m/>
    <x v="1"/>
    <x v="1"/>
    <x v="1"/>
    <x v="1"/>
  </r>
  <r>
    <n v="379"/>
    <s v="486031851"/>
    <s v="International Brotherhood of Boilermakers"/>
    <s v="Newton Jones"/>
    <x v="0"/>
    <d v="2003-07-23T00:00:00"/>
    <n v="66101"/>
    <x v="2"/>
    <x v="8"/>
    <x v="10"/>
    <x v="0"/>
    <x v="1"/>
    <n v="0.24270293749169872"/>
    <n v="0.24270293749169872"/>
    <n v="7.4270409832235151E-2"/>
    <x v="0"/>
    <x v="7"/>
    <n v="41201127"/>
    <s v="Newton B. Jones"/>
    <x v="0"/>
    <x v="0"/>
    <s v="International President"/>
    <n v="346181"/>
    <m/>
    <n v="346181"/>
    <n v="21632"/>
    <n v="367813"/>
    <n v="134300"/>
    <n v="22128"/>
    <n v="524241"/>
    <x v="0"/>
    <m/>
    <x v="1"/>
    <x v="1"/>
    <x v="1"/>
    <x v="1"/>
  </r>
  <r>
    <n v="141"/>
    <s v="131526422"/>
    <s v="American Occupational Therapy Association"/>
    <s v="Frederick P. Somers"/>
    <x v="0"/>
    <d v="2004-08-19T00:00:00"/>
    <n v="20824"/>
    <x v="1"/>
    <x v="2"/>
    <x v="2"/>
    <x v="0"/>
    <x v="0"/>
    <n v="6.6549556140673483E-2"/>
    <n v="8.3146550113937762E-2"/>
    <n v="9.0492979709921081E-2"/>
    <x v="0"/>
    <x v="7"/>
    <n v="14994275"/>
    <s v="Frederick P. Somers"/>
    <x v="0"/>
    <x v="0"/>
    <s v="Executive Director"/>
    <n v="272609"/>
    <n v="75328"/>
    <n v="347937"/>
    <n v="19196"/>
    <n v="367133"/>
    <n v="7350"/>
    <n v="14806"/>
    <n v="389289"/>
    <x v="0"/>
    <m/>
    <x v="4"/>
    <x v="1"/>
    <x v="1"/>
    <x v="1"/>
  </r>
  <r>
    <n v="381"/>
    <s v="530215427"/>
    <s v="International Brotherhood of Teamsters, AFL-CIO"/>
    <s v="James P. Hoffa"/>
    <x v="0"/>
    <d v="1999-03-19T00:00:00"/>
    <n v="20001"/>
    <x v="2"/>
    <x v="8"/>
    <x v="10"/>
    <x v="0"/>
    <x v="0"/>
    <n v="8.0024466078801159E-3"/>
    <n v="8.0024466078801159E-3"/>
    <n v="1.2720544413798839E-2"/>
    <x v="0"/>
    <x v="1"/>
    <n v="170639544"/>
    <s v="James P. Hoffa"/>
    <x v="0"/>
    <x v="0"/>
    <s v="General President"/>
    <n v="296640"/>
    <m/>
    <n v="296640"/>
    <n v="68704"/>
    <n v="365344"/>
    <n v="61078"/>
    <n v="18996"/>
    <n v="445418"/>
    <x v="0"/>
    <m/>
    <x v="0"/>
    <x v="1"/>
    <x v="1"/>
    <x v="1"/>
  </r>
  <r>
    <n v="384"/>
    <s v="132503656"/>
    <s v="International Executive Service Corps"/>
    <s v="Thomas Miller"/>
    <x v="0"/>
    <d v="2010-09-15T00:00:00"/>
    <n v="20036"/>
    <x v="3"/>
    <x v="9"/>
    <x v="11"/>
    <x v="0"/>
    <x v="0"/>
    <n v="2.5285872191409649E-2"/>
    <n v="9.7918209993196767E-2"/>
    <n v="9.7451468362277277E-2"/>
    <x v="0"/>
    <x v="1"/>
    <n v="18953586"/>
    <s v="Thomas Miller"/>
    <x v="0"/>
    <x v="0"/>
    <s v="President &amp; CEO"/>
    <n v="314448"/>
    <n v="48661"/>
    <n v="363109"/>
    <n v="1584"/>
    <n v="364693"/>
    <n v="17150"/>
    <n v="2808"/>
    <n v="384651"/>
    <x v="0"/>
    <m/>
    <x v="4"/>
    <x v="1"/>
    <x v="1"/>
    <x v="1"/>
  </r>
  <r>
    <n v="504"/>
    <s v="542065665"/>
    <s v="National Institute of Aerospace"/>
    <s v="Doug Stanley"/>
    <x v="0"/>
    <d v="2012-07-16T00:00:00"/>
    <n v="23666"/>
    <x v="0"/>
    <x v="6"/>
    <x v="6"/>
    <x v="0"/>
    <x v="0"/>
    <n v="0.12864106409851594"/>
    <n v="0.19537088201241976"/>
    <n v="0.19537088201241976"/>
    <x v="0"/>
    <x v="6"/>
    <n v="30694740"/>
    <s v="Robert E. Lindberg"/>
    <x v="0"/>
    <x v="1"/>
    <s v="President &amp; Executive Director"/>
    <n v="343143"/>
    <n v="20288"/>
    <n v="363431"/>
    <m/>
    <n v="363431"/>
    <n v="34616"/>
    <n v="11003"/>
    <n v="409050"/>
    <x v="0"/>
    <m/>
    <x v="1"/>
    <x v="1"/>
    <x v="1"/>
    <x v="1"/>
  </r>
  <r>
    <n v="56"/>
    <s v="430763598"/>
    <s v="American Association of Orthodontists"/>
    <s v="Chris Vranas"/>
    <x v="0"/>
    <d v="2002-01-24T00:00:00"/>
    <n v="61107"/>
    <x v="1"/>
    <x v="2"/>
    <x v="2"/>
    <x v="0"/>
    <x v="0"/>
    <n v="-1.3257163791228292E-2"/>
    <n v="-1.3257163791228292E-2"/>
    <n v="-9.2375975687080478E-3"/>
    <x v="0"/>
    <x v="10"/>
    <n v="21814455"/>
    <s v="Chris Vranas"/>
    <x v="0"/>
    <x v="0"/>
    <s v="Executive Director"/>
    <n v="344764"/>
    <m/>
    <n v="344764"/>
    <n v="17752"/>
    <n v="362516"/>
    <m/>
    <n v="64904"/>
    <n v="427420"/>
    <x v="0"/>
    <m/>
    <x v="3"/>
    <x v="1"/>
    <x v="1"/>
    <x v="1"/>
  </r>
  <r>
    <n v="108"/>
    <s v="366066325"/>
    <s v="American Gastroenterological Association"/>
    <s v="Tom Serena and Lynn Robinson"/>
    <x v="3"/>
    <d v="2010-10-05T00:00:00"/>
    <n v="20841"/>
    <x v="1"/>
    <x v="2"/>
    <x v="2"/>
    <x v="0"/>
    <x v="1"/>
    <m/>
    <n v="-4.6119708158448826E-2"/>
    <n v="-2.029197948895476E-2"/>
    <x v="2"/>
    <x v="0"/>
    <n v="23904634"/>
    <s v="Lynn Robinson"/>
    <x v="1"/>
    <x v="0"/>
    <s v="Co-Executive Vice President"/>
    <n v="323152"/>
    <n v="21608"/>
    <n v="344760"/>
    <n v="17489"/>
    <n v="362249"/>
    <n v="25545"/>
    <n v="31436"/>
    <n v="419230"/>
    <x v="0"/>
    <m/>
    <x v="3"/>
    <x v="1"/>
    <x v="1"/>
    <x v="1"/>
  </r>
  <r>
    <n v="91"/>
    <s v="530211350"/>
    <s v="American Counseling Association"/>
    <s v="Richard Yep"/>
    <x v="0"/>
    <d v="1998-03-01T00:00:00"/>
    <n v="22304"/>
    <x v="1"/>
    <x v="2"/>
    <x v="2"/>
    <x v="0"/>
    <x v="0"/>
    <n v="6.8984953272541741E-2"/>
    <n v="0.11937610339968578"/>
    <n v="0.17344066341653033"/>
    <x v="0"/>
    <x v="7"/>
    <n v="11814348"/>
    <s v="Richard Yep"/>
    <x v="0"/>
    <x v="0"/>
    <s v="Executive Director"/>
    <n v="330001"/>
    <n v="15556"/>
    <n v="345557"/>
    <n v="16690"/>
    <n v="362247"/>
    <n v="39505"/>
    <n v="29568"/>
    <n v="431320"/>
    <x v="0"/>
    <m/>
    <x v="4"/>
    <x v="1"/>
    <x v="1"/>
    <x v="1"/>
  </r>
  <r>
    <n v="465"/>
    <s v="521512323"/>
    <s v="National Board for Professional Teaching Standards"/>
    <s v="Ronald Thorpe"/>
    <x v="0"/>
    <d v="2011-12-05T00:00:00"/>
    <n v="22209"/>
    <x v="1"/>
    <x v="13"/>
    <x v="16"/>
    <x v="0"/>
    <x v="0"/>
    <m/>
    <m/>
    <m/>
    <x v="2"/>
    <x v="1"/>
    <n v="30498108"/>
    <s v="Ronald Thorpe"/>
    <x v="0"/>
    <x v="0"/>
    <s v="CEO &amp; President"/>
    <n v="324750"/>
    <n v="32000"/>
    <n v="356750"/>
    <n v="5000"/>
    <n v="361750"/>
    <n v="26796"/>
    <n v="15394"/>
    <n v="403940"/>
    <x v="0"/>
    <m/>
    <x v="1"/>
    <x v="1"/>
    <x v="1"/>
    <x v="1"/>
  </r>
  <r>
    <n v="190"/>
    <s v="133163817"/>
    <s v="amfAR, The Foundation for AIDS Research"/>
    <s v="Kevin Frost"/>
    <x v="0"/>
    <d v="2007-03-01T00:00:00"/>
    <n v="10005"/>
    <x v="3"/>
    <x v="9"/>
    <x v="11"/>
    <x v="0"/>
    <x v="0"/>
    <n v="5.2499636046003786E-2"/>
    <n v="5.2499636046003786E-2"/>
    <n v="5.2499636046003786E-2"/>
    <x v="0"/>
    <x v="6"/>
    <n v="27192308"/>
    <s v="Kevin Frost"/>
    <x v="0"/>
    <x v="0"/>
    <s v="CEO"/>
    <n v="361481"/>
    <m/>
    <n v="361481"/>
    <m/>
    <n v="361481"/>
    <n v="27150"/>
    <n v="27007"/>
    <n v="415638"/>
    <x v="0"/>
    <m/>
    <x v="3"/>
    <x v="1"/>
    <x v="1"/>
    <x v="1"/>
  </r>
  <r>
    <n v="109"/>
    <s v="366066325"/>
    <s v="American Gastroenterological Association"/>
    <s v="Tom Serena and Lynn Robinson"/>
    <x v="3"/>
    <d v="2010-10-05T00:00:00"/>
    <n v="20841"/>
    <x v="1"/>
    <x v="2"/>
    <x v="2"/>
    <x v="0"/>
    <x v="0"/>
    <m/>
    <m/>
    <m/>
    <x v="1"/>
    <x v="0"/>
    <n v="23904634"/>
    <s v="Tom Serena"/>
    <x v="0"/>
    <x v="0"/>
    <s v="Co-Executive Vice President"/>
    <n v="337957"/>
    <n v="21608"/>
    <n v="359565"/>
    <n v="1243"/>
    <n v="360808"/>
    <n v="25545"/>
    <n v="31797"/>
    <n v="418150"/>
    <x v="0"/>
    <m/>
    <x v="3"/>
    <x v="1"/>
    <x v="1"/>
    <x v="1"/>
  </r>
  <r>
    <n v="372"/>
    <s v="362079990"/>
    <s v="International Association of Amusement Parks and Attractions"/>
    <s v="Paul Noland"/>
    <x v="0"/>
    <d v="2013-01-01T00:00:00"/>
    <n v="22314"/>
    <x v="0"/>
    <x v="7"/>
    <x v="7"/>
    <x v="0"/>
    <x v="0"/>
    <m/>
    <m/>
    <m/>
    <x v="0"/>
    <x v="1"/>
    <n v="15780298"/>
    <s v="James Cleary"/>
    <x v="0"/>
    <x v="1"/>
    <s v="President &amp; CEO"/>
    <n v="312467"/>
    <n v="45000"/>
    <n v="357467"/>
    <n v="1584"/>
    <n v="359051"/>
    <n v="5711"/>
    <n v="45197"/>
    <n v="409959"/>
    <x v="0"/>
    <m/>
    <x v="4"/>
    <x v="1"/>
    <x v="1"/>
    <x v="1"/>
  </r>
  <r>
    <n v="553"/>
    <s v="521906152"/>
    <s v="Parenteral Drug Association"/>
    <s v="Richard M. Johnson"/>
    <x v="0"/>
    <d v="2009-09-01T00:00:00"/>
    <n v="20814"/>
    <x v="1"/>
    <x v="2"/>
    <x v="2"/>
    <x v="0"/>
    <x v="0"/>
    <n v="8.7620562712596078E-2"/>
    <n v="0.12912951563963049"/>
    <n v="0.15242888078743552"/>
    <x v="0"/>
    <x v="1"/>
    <n v="12974435"/>
    <s v="Richard M. Johnson"/>
    <x v="0"/>
    <x v="0"/>
    <s v="President &amp; CEO"/>
    <n v="272102"/>
    <n v="78810"/>
    <n v="350912"/>
    <n v="7241"/>
    <n v="358153"/>
    <n v="4661"/>
    <n v="22592"/>
    <n v="385406"/>
    <x v="0"/>
    <m/>
    <x v="4"/>
    <x v="1"/>
    <x v="1"/>
    <x v="1"/>
  </r>
  <r>
    <n v="122"/>
    <s v="131623892"/>
    <s v="American Institute of Chemical Engineers"/>
    <s v="June Wispelwey"/>
    <x v="1"/>
    <d v="2009-01-01T00:00:00"/>
    <n v="10016"/>
    <x v="1"/>
    <x v="6"/>
    <x v="9"/>
    <x v="0"/>
    <x v="0"/>
    <n v="3.5777115238606695E-2"/>
    <n v="8.9247983415502788E-2"/>
    <n v="8.5532867388424472E-2"/>
    <x v="0"/>
    <x v="1"/>
    <n v="20938460"/>
    <s v="June C. Wispelwey"/>
    <x v="1"/>
    <x v="0"/>
    <s v="Executive Director"/>
    <n v="223732"/>
    <n v="104136"/>
    <n v="327868"/>
    <n v="28583"/>
    <n v="356451"/>
    <n v="32974"/>
    <n v="37521"/>
    <n v="426946"/>
    <x v="0"/>
    <m/>
    <x v="3"/>
    <x v="1"/>
    <x v="1"/>
    <x v="1"/>
  </r>
  <r>
    <n v="380"/>
    <s v="530088380"/>
    <s v="International Brotherhood of Electrical Workers"/>
    <s v="Edwin D. Hill"/>
    <x v="0"/>
    <d v="2001-01-29T00:00:00"/>
    <n v="20001"/>
    <x v="2"/>
    <x v="8"/>
    <x v="10"/>
    <x v="0"/>
    <x v="0"/>
    <n v="3.0489543650094358E-2"/>
    <n v="3.0489543650094358E-2"/>
    <n v="1.3241511869592291E-2"/>
    <x v="0"/>
    <x v="7"/>
    <n v="137150978"/>
    <s v="Edwin D. Hill"/>
    <x v="0"/>
    <x v="0"/>
    <s v="International President"/>
    <n v="321623"/>
    <m/>
    <n v="321623"/>
    <n v="34731"/>
    <n v="356354"/>
    <n v="156794"/>
    <n v="22743"/>
    <n v="535891"/>
    <x v="0"/>
    <m/>
    <x v="0"/>
    <x v="1"/>
    <x v="1"/>
    <x v="1"/>
  </r>
  <r>
    <n v="177"/>
    <s v="526078378"/>
    <s v="American Society of Nephrology"/>
    <s v="Tod Ibrahim"/>
    <x v="0"/>
    <d v="2007-12-03T00:00:00"/>
    <n v="20006"/>
    <x v="1"/>
    <x v="2"/>
    <x v="2"/>
    <x v="0"/>
    <x v="0"/>
    <n v="4.7595624230499609E-2"/>
    <n v="-8.6881845209059685E-2"/>
    <n v="-8.6881845209059685E-2"/>
    <x v="0"/>
    <x v="1"/>
    <n v="21679907"/>
    <s v="Todd Ibrahim"/>
    <x v="0"/>
    <x v="0"/>
    <s v="Executive Director"/>
    <n v="355665"/>
    <m/>
    <n v="355665"/>
    <m/>
    <n v="355665"/>
    <n v="12500"/>
    <n v="17466"/>
    <n v="385631"/>
    <x v="0"/>
    <m/>
    <x v="3"/>
    <x v="1"/>
    <x v="1"/>
    <x v="1"/>
  </r>
  <r>
    <n v="630"/>
    <s v="520880375"/>
    <s v="Urban Institute"/>
    <s v="Sarah Rosen Wartell"/>
    <x v="1"/>
    <d v="2012-02-28T00:00:00"/>
    <n v="20007"/>
    <x v="3"/>
    <x v="9"/>
    <x v="17"/>
    <x v="0"/>
    <x v="0"/>
    <m/>
    <m/>
    <m/>
    <x v="2"/>
    <x v="1"/>
    <n v="85862039"/>
    <s v="Sarah Rosen Wartell"/>
    <x v="1"/>
    <x v="0"/>
    <s v="President"/>
    <n v="355236"/>
    <m/>
    <n v="355236"/>
    <m/>
    <n v="355236"/>
    <n v="11198"/>
    <n v="258"/>
    <n v="366692"/>
    <x v="1"/>
    <s v="10 months’ salary"/>
    <x v="2"/>
    <x v="1"/>
    <x v="1"/>
    <x v="1"/>
  </r>
  <r>
    <n v="152"/>
    <s v="522168499"/>
    <s v="American Psychiatric Association"/>
    <s v="Saul Levin"/>
    <x v="0"/>
    <d v="2013-05-15T00:00:00"/>
    <n v="22209"/>
    <x v="1"/>
    <x v="2"/>
    <x v="2"/>
    <x v="0"/>
    <x v="0"/>
    <n v="8.0462770783200268E-3"/>
    <n v="8.0462770783200268E-3"/>
    <n v="-8.5813170253846729E-2"/>
    <x v="0"/>
    <x v="1"/>
    <n v="38519638"/>
    <s v="James Scully"/>
    <x v="0"/>
    <x v="1"/>
    <s v="Medical Director"/>
    <n v="390000"/>
    <m/>
    <n v="390000"/>
    <n v="-36313"/>
    <n v="353687"/>
    <n v="315566"/>
    <n v="11690"/>
    <n v="680943"/>
    <x v="0"/>
    <m/>
    <x v="1"/>
    <x v="1"/>
    <x v="1"/>
    <x v="1"/>
  </r>
  <r>
    <n v="397"/>
    <s v="350198600"/>
    <s v="International Union of Painters and Allied Trades"/>
    <s v="Kenneth Rigmaiden"/>
    <x v="0"/>
    <d v="2013-03-01T00:00:00"/>
    <n v="20006"/>
    <x v="2"/>
    <x v="8"/>
    <x v="10"/>
    <x v="0"/>
    <x v="0"/>
    <n v="0"/>
    <n v="0"/>
    <n v="-1.3252961614132027E-2"/>
    <x v="0"/>
    <x v="1"/>
    <n v="37623300"/>
    <s v="James A. Williams"/>
    <x v="0"/>
    <x v="1"/>
    <s v="General President/Director of Organizing"/>
    <n v="301762"/>
    <m/>
    <n v="301762"/>
    <n v="51824"/>
    <n v="353586"/>
    <n v="19979"/>
    <n v="39123"/>
    <n v="412688"/>
    <x v="0"/>
    <m/>
    <x v="1"/>
    <x v="1"/>
    <x v="1"/>
    <x v="1"/>
  </r>
  <r>
    <n v="314"/>
    <s v="520700497"/>
    <s v="Federation of American Societies for Experimental Biology"/>
    <s v="Guy C. Fogleman"/>
    <x v="0"/>
    <d v="2006-07-10T00:00:00"/>
    <n v="20814"/>
    <x v="1"/>
    <x v="13"/>
    <x v="16"/>
    <x v="0"/>
    <x v="0"/>
    <n v="6.5572214841525908E-2"/>
    <n v="6.5572214841525908E-2"/>
    <n v="1.417118305332696E-2"/>
    <x v="0"/>
    <x v="1"/>
    <n v="18629561"/>
    <s v="Guy C. Fogleman"/>
    <x v="0"/>
    <x v="0"/>
    <s v="Executive Director"/>
    <n v="348099"/>
    <m/>
    <n v="348099"/>
    <n v="4076"/>
    <n v="352175"/>
    <n v="25000"/>
    <n v="12585"/>
    <n v="389760"/>
    <x v="0"/>
    <m/>
    <x v="4"/>
    <x v="1"/>
    <x v="1"/>
    <x v="1"/>
  </r>
  <r>
    <n v="142"/>
    <s v="430684708"/>
    <s v="American Optometric Association"/>
    <s v="Vacant 3/3/2014"/>
    <x v="2"/>
    <m/>
    <n v="63141"/>
    <x v="1"/>
    <x v="2"/>
    <x v="2"/>
    <x v="0"/>
    <x v="0"/>
    <n v="5.2371344094614032E-2"/>
    <n v="5.2371344094614032E-2"/>
    <n v="5.219046246765488E-2"/>
    <x v="0"/>
    <x v="1"/>
    <n v="23576793"/>
    <s v="Barry J. Barresi"/>
    <x v="0"/>
    <x v="1"/>
    <s v="Executive Director"/>
    <n v="316065"/>
    <m/>
    <n v="316065"/>
    <n v="34447"/>
    <n v="350512"/>
    <n v="13383"/>
    <n v="15871"/>
    <n v="379766"/>
    <x v="0"/>
    <m/>
    <x v="3"/>
    <x v="1"/>
    <x v="1"/>
    <x v="1"/>
  </r>
  <r>
    <n v="75"/>
    <s v="521799853"/>
    <s v="American Coalition for Clean Coal Electricity"/>
    <s v="Mike Duncan"/>
    <x v="0"/>
    <d v="2012-09-10T00:00:00"/>
    <n v="20005"/>
    <x v="0"/>
    <x v="3"/>
    <x v="3"/>
    <x v="0"/>
    <x v="0"/>
    <m/>
    <m/>
    <m/>
    <x v="2"/>
    <x v="1"/>
    <n v="43052275"/>
    <s v="Mike Duncan"/>
    <x v="0"/>
    <x v="0"/>
    <s v="President"/>
    <n v="249320"/>
    <n v="100000"/>
    <n v="349320"/>
    <n v="297"/>
    <n v="349617"/>
    <m/>
    <n v="3260"/>
    <n v="352877"/>
    <x v="1"/>
    <s v="3.5 months’ salary"/>
    <x v="1"/>
    <x v="1"/>
    <x v="1"/>
    <x v="1"/>
  </r>
  <r>
    <n v="47"/>
    <s v="520971333"/>
    <s v="American Association of Colleges of Nursing"/>
    <s v="Geraldine Bednash"/>
    <x v="1"/>
    <d v="1989-12-01T00:00:00"/>
    <n v="20036"/>
    <x v="0"/>
    <x v="2"/>
    <x v="2"/>
    <x v="0"/>
    <x v="0"/>
    <n v="4.0828533724701847E-2"/>
    <n v="4.0160486482123156E-2"/>
    <n v="4.0160486482123156E-2"/>
    <x v="0"/>
    <x v="7"/>
    <n v="11163019"/>
    <s v="Geraldine D. Bednash"/>
    <x v="1"/>
    <x v="0"/>
    <s v="CEO &amp; Executive Director"/>
    <n v="337574"/>
    <n v="10342"/>
    <n v="347916"/>
    <m/>
    <n v="347916"/>
    <n v="24500"/>
    <n v="12384"/>
    <n v="384800"/>
    <x v="0"/>
    <s v="Bednash retiring June 15, 2014."/>
    <x v="4"/>
    <x v="1"/>
    <x v="1"/>
    <x v="1"/>
  </r>
  <r>
    <n v="594"/>
    <s v="530196483"/>
    <s v="Society for Science and the Public"/>
    <s v="vacant 3/3/2014"/>
    <x v="2"/>
    <m/>
    <n v="20036"/>
    <x v="3"/>
    <x v="9"/>
    <x v="11"/>
    <x v="0"/>
    <x v="0"/>
    <n v="1.7015391811596906E-2"/>
    <n v="4.6933539982563971E-2"/>
    <n v="4.7098100722803064E-2"/>
    <x v="0"/>
    <x v="1"/>
    <n v="11987435"/>
    <s v="Elizabeth Marincola"/>
    <x v="1"/>
    <x v="1"/>
    <s v="President"/>
    <n v="300047"/>
    <n v="35000"/>
    <n v="335047"/>
    <n v="12777"/>
    <n v="347824"/>
    <n v="25000"/>
    <n v="22843"/>
    <n v="395667"/>
    <x v="0"/>
    <m/>
    <x v="4"/>
    <x v="1"/>
    <x v="1"/>
    <x v="1"/>
  </r>
  <r>
    <n v="355"/>
    <s v="530225390"/>
    <s v="Humane Society of the U.S. "/>
    <s v="Wayne Pacelle"/>
    <x v="0"/>
    <d v="2004-06-01T00:00:00"/>
    <n v="20037"/>
    <x v="3"/>
    <x v="9"/>
    <x v="11"/>
    <x v="0"/>
    <x v="0"/>
    <n v="0.12325054245300605"/>
    <n v="0.12325054245300605"/>
    <n v="0.29620171049786376"/>
    <x v="0"/>
    <x v="1"/>
    <n v="125763492"/>
    <s v="Wayne Pacelle"/>
    <x v="0"/>
    <x v="0"/>
    <s v="CEO &amp; President"/>
    <n v="301285"/>
    <m/>
    <n v="301285"/>
    <n v="46390"/>
    <n v="347675"/>
    <n v="31553"/>
    <n v="16241"/>
    <n v="395469"/>
    <x v="0"/>
    <m/>
    <x v="0"/>
    <x v="1"/>
    <x v="1"/>
    <x v="1"/>
  </r>
  <r>
    <n v="482"/>
    <s v="860212873"/>
    <s v="National Council of La Raza"/>
    <s v="Janet Murguia"/>
    <x v="1"/>
    <d v="2004-10-28T00:00:00"/>
    <n v="20036"/>
    <x v="3"/>
    <x v="9"/>
    <x v="11"/>
    <x v="0"/>
    <x v="0"/>
    <n v="5.8606626756336662E-2"/>
    <n v="5.8606626756336662E-2"/>
    <n v="5.8132115391073651E-2"/>
    <x v="0"/>
    <x v="6"/>
    <n v="37795184"/>
    <s v="Janet Murguia"/>
    <x v="1"/>
    <x v="0"/>
    <s v="President &amp; CEO"/>
    <n v="343936"/>
    <m/>
    <n v="343936"/>
    <n v="2652"/>
    <n v="346588"/>
    <n v="17501"/>
    <n v="16366"/>
    <n v="380455"/>
    <x v="0"/>
    <m/>
    <x v="1"/>
    <x v="1"/>
    <x v="1"/>
    <x v="1"/>
  </r>
  <r>
    <n v="183"/>
    <s v="061548706"/>
    <s v="American Thoracic Society"/>
    <s v="Stephen C. Crane"/>
    <x v="0"/>
    <d v="2007-09-01T00:00:00"/>
    <n v="10006"/>
    <x v="1"/>
    <x v="2"/>
    <x v="2"/>
    <x v="0"/>
    <x v="0"/>
    <n v="5.2487944384441029E-2"/>
    <n v="5.2487944384441029E-2"/>
    <n v="5.2487944384441029E-2"/>
    <x v="0"/>
    <x v="1"/>
    <n v="25408665"/>
    <s v="Stephen C. Crane"/>
    <x v="0"/>
    <x v="0"/>
    <s v="Executive Director"/>
    <n v="345937"/>
    <m/>
    <n v="345937"/>
    <m/>
    <n v="345937"/>
    <m/>
    <n v="7451"/>
    <n v="353388"/>
    <x v="0"/>
    <m/>
    <x v="3"/>
    <x v="1"/>
    <x v="1"/>
    <x v="1"/>
  </r>
  <r>
    <n v="382"/>
    <s v="362167755"/>
    <s v="International City/County Management Association"/>
    <s v="Robert O'Neill"/>
    <x v="0"/>
    <d v="2002-07-25T00:00:00"/>
    <n v="20002"/>
    <x v="1"/>
    <x v="13"/>
    <x v="21"/>
    <x v="0"/>
    <x v="0"/>
    <n v="-3.7504218127826144E-2"/>
    <n v="-1.1895086811968969E-2"/>
    <n v="4.7385224210347424E-2"/>
    <x v="0"/>
    <x v="7"/>
    <n v="34360797"/>
    <s v="Robert O’Neill"/>
    <x v="0"/>
    <x v="0"/>
    <s v="Executive Director"/>
    <n v="285226"/>
    <n v="35750"/>
    <n v="320976"/>
    <n v="24150"/>
    <n v="345126"/>
    <n v="42457"/>
    <n v="19256"/>
    <n v="406839"/>
    <x v="0"/>
    <m/>
    <x v="1"/>
    <x v="1"/>
    <x v="1"/>
    <x v="1"/>
  </r>
  <r>
    <n v="508"/>
    <s v="530226780"/>
    <s v="National League of Cities"/>
    <s v="Clarence Anthony"/>
    <x v="0"/>
    <d v="2013-01-01T00:00:00"/>
    <n v="20004"/>
    <x v="0"/>
    <x v="13"/>
    <x v="21"/>
    <x v="0"/>
    <x v="0"/>
    <n v="0.1443722010283629"/>
    <n v="0.1443722010283629"/>
    <n v="-1.0728050654981761E-2"/>
    <x v="0"/>
    <x v="6"/>
    <n v="15106953"/>
    <s v="Donald Borut"/>
    <x v="0"/>
    <x v="1"/>
    <s v="Executive Director"/>
    <n v="344971"/>
    <m/>
    <n v="344971"/>
    <m/>
    <n v="344971"/>
    <n v="24500"/>
    <n v="16235"/>
    <n v="385706"/>
    <x v="0"/>
    <m/>
    <x v="4"/>
    <x v="1"/>
    <x v="1"/>
    <x v="1"/>
  </r>
  <r>
    <n v="232"/>
    <s v="237337229"/>
    <s v="BrightFocus Foundation"/>
    <s v="Stacy Pagos Haller"/>
    <x v="1"/>
    <d v="2010-01-01T00:00:00"/>
    <n v="20871"/>
    <x v="3"/>
    <x v="9"/>
    <x v="11"/>
    <x v="0"/>
    <x v="1"/>
    <n v="0.25248326405235305"/>
    <n v="0.19499374569577377"/>
    <n v="0.19839395701802945"/>
    <x v="0"/>
    <x v="0"/>
    <n v="24883030"/>
    <s v="Stacy Pagos Haller"/>
    <x v="1"/>
    <x v="0"/>
    <s v="Executive Director"/>
    <n v="300100"/>
    <n v="40000"/>
    <n v="340100"/>
    <n v="1948"/>
    <n v="342048"/>
    <n v="25000"/>
    <n v="36835"/>
    <n v="403883"/>
    <x v="0"/>
    <m/>
    <x v="3"/>
    <x v="1"/>
    <x v="1"/>
    <x v="1"/>
  </r>
  <r>
    <n v="194"/>
    <s v="363739643"/>
    <s v="Appraisal Institute"/>
    <s v="Frederick H. Grubbe"/>
    <x v="0"/>
    <d v="2007-06-01T00:00:00"/>
    <n v="60606"/>
    <x v="0"/>
    <x v="4"/>
    <x v="4"/>
    <x v="0"/>
    <x v="0"/>
    <n v="7.3554710449567462E-2"/>
    <n v="7.7831827658095903E-2"/>
    <n v="7.5359888542510509E-2"/>
    <x v="0"/>
    <x v="1"/>
    <n v="19213421"/>
    <s v="Frederick H. Grubbe"/>
    <x v="0"/>
    <x v="0"/>
    <s v="CEO"/>
    <n v="305159"/>
    <n v="19000"/>
    <n v="324159"/>
    <n v="17000"/>
    <n v="341159"/>
    <n v="12500"/>
    <n v="16640"/>
    <n v="370299"/>
    <x v="0"/>
    <m/>
    <x v="4"/>
    <x v="1"/>
    <x v="1"/>
    <x v="1"/>
  </r>
  <r>
    <n v="192"/>
    <s v="520859087"/>
    <s v="AMT–The Association for Manufacturing Technology"/>
    <s v="Douglas K. Woods "/>
    <x v="0"/>
    <d v="2009-05-04T00:00:00"/>
    <n v="22102"/>
    <x v="0"/>
    <x v="6"/>
    <x v="13"/>
    <x v="0"/>
    <x v="0"/>
    <n v="4.6717557251908393E-3"/>
    <n v="-9.4152046783625726E-3"/>
    <n v="-9.1433120463935199E-3"/>
    <x v="0"/>
    <x v="1"/>
    <n v="44107423"/>
    <s v="Douglas K. Woods"/>
    <x v="0"/>
    <x v="0"/>
    <s v="President"/>
    <n v="263224"/>
    <n v="75556"/>
    <n v="338780"/>
    <n v="2259"/>
    <n v="341039"/>
    <n v="15000"/>
    <n v="3216"/>
    <n v="359255"/>
    <x v="0"/>
    <m/>
    <x v="1"/>
    <x v="1"/>
    <x v="1"/>
    <x v="1"/>
  </r>
  <r>
    <n v="537"/>
    <s v="530204616"/>
    <s v="National Wildlife Federation"/>
    <s v="Larry J. Schweiger"/>
    <x v="0"/>
    <d v="2004-03-01T00:00:00"/>
    <n v="20190"/>
    <x v="3"/>
    <x v="9"/>
    <x v="11"/>
    <x v="0"/>
    <x v="0"/>
    <n v="-3.9056569030628235E-2"/>
    <n v="-3.9056569030628235E-2"/>
    <n v="-3.7532378734016325E-2"/>
    <x v="0"/>
    <x v="2"/>
    <n v="84726518"/>
    <s v="Larry J. Schweiger"/>
    <x v="0"/>
    <x v="0"/>
    <s v="President, NWF"/>
    <n v="297461"/>
    <m/>
    <n v="297461"/>
    <n v="41779"/>
    <n v="339240"/>
    <n v="12253"/>
    <n v="11346"/>
    <n v="362839"/>
    <x v="0"/>
    <s v="Schweiger retiring May 2014"/>
    <x v="2"/>
    <x v="1"/>
    <x v="1"/>
    <x v="1"/>
  </r>
  <r>
    <n v="530"/>
    <s v="731006395"/>
    <s v="National Rural Water Association"/>
    <s v="Sam Wade"/>
    <x v="0"/>
    <m/>
    <n v="73533"/>
    <x v="0"/>
    <x v="3"/>
    <x v="22"/>
    <x v="0"/>
    <x v="0"/>
    <n v="6.7477743307196067E-2"/>
    <n v="6.7455154118241531E-2"/>
    <n v="6.7455154118241531E-2"/>
    <x v="0"/>
    <x v="9"/>
    <n v="37566948"/>
    <s v="Robert K. Johnson"/>
    <x v="0"/>
    <x v="1"/>
    <s v="CEO"/>
    <n v="337893"/>
    <n v="106"/>
    <n v="337999"/>
    <m/>
    <n v="337999"/>
    <m/>
    <n v="19119"/>
    <n v="357118"/>
    <x v="0"/>
    <m/>
    <x v="1"/>
    <x v="1"/>
    <x v="1"/>
    <x v="1"/>
  </r>
  <r>
    <n v="447"/>
    <s v="530232489"/>
    <s v="National Association of Insurance and Financial Advisors"/>
    <s v="Susan Waters"/>
    <x v="1"/>
    <d v="2010-03-31T00:00:00"/>
    <n v="22042"/>
    <x v="1"/>
    <x v="4"/>
    <x v="4"/>
    <x v="0"/>
    <x v="0"/>
    <m/>
    <m/>
    <m/>
    <x v="2"/>
    <x v="2"/>
    <n v="13105476"/>
    <s v="Susan B. Waters"/>
    <x v="1"/>
    <x v="0"/>
    <s v="CEO"/>
    <n v="336765"/>
    <m/>
    <n v="336765"/>
    <m/>
    <n v="336765"/>
    <n v="7275"/>
    <n v="8095"/>
    <n v="352135"/>
    <x v="0"/>
    <m/>
    <x v="4"/>
    <x v="1"/>
    <x v="1"/>
    <x v="1"/>
  </r>
  <r>
    <n v="120"/>
    <s v="131677290"/>
    <s v="American Institute of Aeronautics and Astronautics"/>
    <s v="Sandra H. Magnus"/>
    <x v="0"/>
    <d v="2012-10-22T00:00:00"/>
    <n v="20191"/>
    <x v="1"/>
    <x v="6"/>
    <x v="6"/>
    <x v="0"/>
    <x v="0"/>
    <n v="6.5928710913184668E-2"/>
    <n v="0.10476110617317078"/>
    <n v="0.12938670780995823"/>
    <x v="0"/>
    <x v="6"/>
    <n v="29476611"/>
    <s v="Bob Dickman"/>
    <x v="0"/>
    <x v="1"/>
    <s v="Executive Director"/>
    <n v="299672"/>
    <n v="29707"/>
    <n v="329379"/>
    <n v="7342"/>
    <n v="336721"/>
    <n v="6588"/>
    <m/>
    <n v="343309"/>
    <x v="0"/>
    <m/>
    <x v="3"/>
    <x v="1"/>
    <x v="1"/>
    <x v="1"/>
  </r>
  <r>
    <n v="5"/>
    <s v="521260918"/>
    <s v="AcademyHealth"/>
    <s v="Lisa Simpson"/>
    <x v="1"/>
    <d v="2011-01-17T00:00:00"/>
    <n v="20006"/>
    <x v="1"/>
    <x v="2"/>
    <x v="2"/>
    <x v="0"/>
    <x v="1"/>
    <m/>
    <m/>
    <m/>
    <x v="2"/>
    <x v="1"/>
    <n v="10778994"/>
    <s v="Lisa Simpson"/>
    <x v="1"/>
    <x v="0"/>
    <s v="President &amp; CEO"/>
    <n v="335977"/>
    <m/>
    <n v="335977"/>
    <n v="614"/>
    <n v="336591"/>
    <n v="52861"/>
    <n v="20348"/>
    <n v="409800"/>
    <x v="0"/>
    <m/>
    <x v="4"/>
    <x v="1"/>
    <x v="1"/>
    <x v="1"/>
  </r>
  <r>
    <n v="532"/>
    <s v="362210015"/>
    <s v="National School Boards Association"/>
    <s v="Thomas J. Gentzel"/>
    <x v="0"/>
    <d v="2012-12-01T00:00:00"/>
    <n v="22314"/>
    <x v="0"/>
    <x v="13"/>
    <x v="16"/>
    <x v="0"/>
    <x v="1"/>
    <n v="-1.0110592034637699E-4"/>
    <n v="-1.0110592034637699E-4"/>
    <n v="-1.0110592034637699E-4"/>
    <x v="0"/>
    <x v="7"/>
    <n v="20632504"/>
    <s v="Anne L. Bryant"/>
    <x v="1"/>
    <x v="1"/>
    <s v="Executive Director"/>
    <n v="336247"/>
    <m/>
    <n v="336247"/>
    <m/>
    <n v="336247"/>
    <n v="122603"/>
    <n v="7900"/>
    <n v="466750"/>
    <x v="0"/>
    <m/>
    <x v="3"/>
    <x v="1"/>
    <x v="1"/>
    <x v="1"/>
  </r>
  <r>
    <n v="117"/>
    <s v="381618683"/>
    <s v="American Industrial Hygiene Association"/>
    <s v="Peter O'Neil"/>
    <x v="0"/>
    <d v="2009-01-01T00:00:00"/>
    <n v="22042"/>
    <x v="1"/>
    <x v="2"/>
    <x v="2"/>
    <x v="0"/>
    <x v="0"/>
    <n v="0.10611739296150426"/>
    <n v="0.12731762201201929"/>
    <n v="-9.2425101225554668E-2"/>
    <x v="0"/>
    <x v="1"/>
    <n v="15310395"/>
    <s v="Peter O’Neil"/>
    <x v="0"/>
    <x v="0"/>
    <s v="Executive Director"/>
    <n v="313425"/>
    <n v="21226"/>
    <n v="334651"/>
    <m/>
    <n v="334651"/>
    <n v="24162"/>
    <n v="9265"/>
    <n v="368078"/>
    <x v="0"/>
    <m/>
    <x v="4"/>
    <x v="1"/>
    <x v="1"/>
    <x v="1"/>
  </r>
  <r>
    <n v="300"/>
    <s v="941730465"/>
    <s v="Earthjustice"/>
    <s v="Trip Van Noppen"/>
    <x v="0"/>
    <d v="2008-01-01T00:00:00"/>
    <n v="94612"/>
    <x v="3"/>
    <x v="9"/>
    <x v="11"/>
    <x v="0"/>
    <x v="0"/>
    <n v="4.3878459297620971E-2"/>
    <n v="3.8852253393440381E-2"/>
    <n v="3.8852253393440381E-2"/>
    <x v="0"/>
    <x v="7"/>
    <n v="38343960"/>
    <s v="Trip Van Noppen"/>
    <x v="0"/>
    <x v="0"/>
    <s v="President"/>
    <n v="309606"/>
    <n v="25000"/>
    <n v="334606"/>
    <m/>
    <n v="334606"/>
    <n v="28382"/>
    <n v="15663"/>
    <n v="378651"/>
    <x v="0"/>
    <m/>
    <x v="1"/>
    <x v="1"/>
    <x v="1"/>
    <x v="1"/>
  </r>
  <r>
    <n v="189"/>
    <s v="753148958"/>
    <s v="Americans for Prosperity"/>
    <s v="Tim Phillips"/>
    <x v="0"/>
    <d v="2006-02-01T00:00:00"/>
    <n v="20036"/>
    <x v="4"/>
    <x v="14"/>
    <x v="17"/>
    <x v="0"/>
    <x v="0"/>
    <n v="4.0600144613159798E-2"/>
    <n v="0.15611199557001454"/>
    <n v="0.15611199557001454"/>
    <x v="0"/>
    <x v="1"/>
    <n v="115126635"/>
    <s v="Tim Phillips"/>
    <x v="0"/>
    <x v="0"/>
    <s v="President"/>
    <n v="259047"/>
    <n v="75000"/>
    <n v="334047"/>
    <m/>
    <n v="334047"/>
    <n v="10021"/>
    <n v="5061"/>
    <n v="349129"/>
    <x v="0"/>
    <m/>
    <x v="0"/>
    <x v="1"/>
    <x v="1"/>
    <x v="1"/>
  </r>
  <r>
    <n v="59"/>
    <s v="541999773"/>
    <s v="American Association of School Administrators"/>
    <s v="Daniel A. Domenech"/>
    <x v="0"/>
    <d v="2008-07-01T00:00:00"/>
    <n v="22203"/>
    <x v="1"/>
    <x v="13"/>
    <x v="16"/>
    <x v="0"/>
    <x v="0"/>
    <n v="3.491955451340862E-2"/>
    <n v="3.491955451340862E-2"/>
    <n v="3.491955451340862E-2"/>
    <x v="0"/>
    <x v="7"/>
    <n v="10832885"/>
    <s v="Daniel A. Domenech"/>
    <x v="0"/>
    <x v="0"/>
    <s v="Executive Director"/>
    <n v="331463"/>
    <m/>
    <n v="331463"/>
    <m/>
    <n v="331463"/>
    <n v="4915"/>
    <n v="3148"/>
    <n v="339526"/>
    <x v="0"/>
    <m/>
    <x v="4"/>
    <x v="1"/>
    <x v="1"/>
    <x v="1"/>
  </r>
  <r>
    <n v="474"/>
    <s v="521312579"/>
    <s v="National Committee to Preserve Social Security and Medicare"/>
    <s v="Max Richtman"/>
    <x v="0"/>
    <d v="2011-08-03T00:00:00"/>
    <n v="20004"/>
    <x v="3"/>
    <x v="9"/>
    <x v="11"/>
    <x v="0"/>
    <x v="0"/>
    <m/>
    <m/>
    <m/>
    <x v="0"/>
    <x v="0"/>
    <n v="21556583"/>
    <s v="Max Richtman"/>
    <x v="0"/>
    <x v="0"/>
    <s v="President &amp; CEO"/>
    <n v="330882"/>
    <m/>
    <n v="330882"/>
    <m/>
    <n v="330882"/>
    <n v="15300"/>
    <n v="19295"/>
    <n v="365477"/>
    <x v="0"/>
    <m/>
    <x v="3"/>
    <x v="1"/>
    <x v="1"/>
    <x v="1"/>
  </r>
  <r>
    <n v="103"/>
    <s v="530237789"/>
    <s v="American Federation of State, County, and Municipal Employees"/>
    <s v="Lee Saunders"/>
    <x v="2"/>
    <d v="2012-06-21T00:00:00"/>
    <n v="20036"/>
    <x v="2"/>
    <x v="15"/>
    <x v="10"/>
    <x v="0"/>
    <x v="0"/>
    <m/>
    <m/>
    <m/>
    <x v="1"/>
    <x v="1"/>
    <n v="160249211"/>
    <s v="Lee Saunders"/>
    <x v="0"/>
    <x v="0"/>
    <m/>
    <n v="302569"/>
    <m/>
    <n v="302569"/>
    <n v="27486"/>
    <n v="330055"/>
    <n v="221959"/>
    <n v="25072"/>
    <n v="577086"/>
    <x v="1"/>
    <s v="Six months’ salary at CEO and six months’ salary as staff"/>
    <x v="0"/>
    <x v="1"/>
    <x v="1"/>
    <x v="1"/>
  </r>
  <r>
    <n v="386"/>
    <s v="521527835"/>
    <s v="International Foundation for Electoral Systems"/>
    <s v="Bill Sweeney"/>
    <x v="0"/>
    <d v="2009-06-02T00:00:00"/>
    <n v="20006"/>
    <x v="3"/>
    <x v="9"/>
    <x v="11"/>
    <x v="0"/>
    <x v="1"/>
    <n v="0.2092"/>
    <n v="0.17469841269841269"/>
    <n v="0.28481187771564404"/>
    <x v="0"/>
    <x v="6"/>
    <n v="87774915"/>
    <s v="Bill Sweeney"/>
    <x v="0"/>
    <x v="0"/>
    <s v="President"/>
    <n v="266024"/>
    <n v="30000"/>
    <n v="296024"/>
    <n v="33678"/>
    <n v="329702"/>
    <n v="33678"/>
    <m/>
    <n v="363380"/>
    <x v="0"/>
    <m/>
    <x v="2"/>
    <x v="1"/>
    <x v="1"/>
    <x v="1"/>
  </r>
  <r>
    <n v="644"/>
    <s v="521105189"/>
    <s v="Zero to Three"/>
    <s v="Matthew Melmed"/>
    <x v="0"/>
    <m/>
    <n v="20036"/>
    <x v="3"/>
    <x v="9"/>
    <x v="11"/>
    <x v="0"/>
    <x v="0"/>
    <n v="4.7458981712190304E-2"/>
    <n v="4.7458981712190304E-2"/>
    <n v="0.1028664110089525"/>
    <x v="0"/>
    <x v="6"/>
    <n v="21190588"/>
    <s v="Matthew Melmed"/>
    <x v="0"/>
    <x v="0"/>
    <s v="Executive Director"/>
    <n v="311927"/>
    <m/>
    <n v="311927"/>
    <n v="16500"/>
    <n v="328427"/>
    <n v="19600"/>
    <n v="17402"/>
    <n v="365429"/>
    <x v="0"/>
    <m/>
    <x v="3"/>
    <x v="1"/>
    <x v="1"/>
    <x v="1"/>
  </r>
  <r>
    <n v="186"/>
    <s v="360731170"/>
    <s v="American Veterinary Medical Association"/>
    <s v="W. Ron DeHaven"/>
    <x v="0"/>
    <d v="2007-03-30T00:00:00"/>
    <n v="60173"/>
    <x v="1"/>
    <x v="12"/>
    <x v="20"/>
    <x v="0"/>
    <x v="0"/>
    <n v="4.4676863551175866E-2"/>
    <n v="4.4676863551175866E-2"/>
    <n v="4.4676863551175866E-2"/>
    <x v="0"/>
    <x v="1"/>
    <n v="31373754"/>
    <s v="W. Ron DeHaven"/>
    <x v="0"/>
    <x v="0"/>
    <s v="Executive Vice President"/>
    <n v="328320"/>
    <m/>
    <n v="328320"/>
    <m/>
    <n v="328320"/>
    <n v="25000"/>
    <n v="1120"/>
    <n v="354440"/>
    <x v="0"/>
    <m/>
    <x v="1"/>
    <x v="1"/>
    <x v="1"/>
    <x v="1"/>
  </r>
  <r>
    <n v="4"/>
    <s v="360724760"/>
    <s v="Academy of Nutrition and Dietetics"/>
    <s v="Patricia Babjak"/>
    <x v="1"/>
    <d v="2009-01-27T00:00:00"/>
    <n v="60606"/>
    <x v="1"/>
    <x v="2"/>
    <x v="2"/>
    <x v="0"/>
    <x v="0"/>
    <n v="6.7876694473409799E-2"/>
    <n v="6.7876694473409799E-2"/>
    <n v="6.7876694473409799E-2"/>
    <x v="0"/>
    <x v="10"/>
    <n v="34706609"/>
    <s v="Patricia Babjak"/>
    <x v="1"/>
    <x v="0"/>
    <s v="CEO"/>
    <n v="327710"/>
    <m/>
    <n v="327710"/>
    <m/>
    <n v="327710"/>
    <n v="43221"/>
    <n v="17222"/>
    <n v="388153"/>
    <x v="0"/>
    <m/>
    <x v="1"/>
    <x v="1"/>
    <x v="1"/>
    <x v="1"/>
  </r>
  <r>
    <n v="579"/>
    <s v="131860397"/>
    <s v="Risk and Insurance Management Society"/>
    <s v="Mary Roth"/>
    <x v="1"/>
    <d v="2004-10-01T00:00:00"/>
    <n v="10018"/>
    <x v="0"/>
    <x v="5"/>
    <x v="5"/>
    <x v="0"/>
    <x v="0"/>
    <n v="0.23571038124012153"/>
    <n v="4.9405523675845268E-2"/>
    <n v="4.7528431987104859E-2"/>
    <x v="0"/>
    <x v="1"/>
    <n v="13495192"/>
    <s v="Mary Roth"/>
    <x v="1"/>
    <x v="0"/>
    <s v="Executive Director "/>
    <n v="291619"/>
    <n v="13418"/>
    <n v="305037"/>
    <n v="22500"/>
    <n v="327537"/>
    <n v="18959"/>
    <n v="2616"/>
    <n v="349112"/>
    <x v="0"/>
    <m/>
    <x v="4"/>
    <x v="1"/>
    <x v="1"/>
    <x v="1"/>
  </r>
  <r>
    <n v="140"/>
    <s v="131893923"/>
    <s v="American Nurses Association"/>
    <s v="Marla J. Weston"/>
    <x v="1"/>
    <d v="2009-06-14T00:00:00"/>
    <n v="20910"/>
    <x v="1"/>
    <x v="2"/>
    <x v="2"/>
    <x v="0"/>
    <x v="0"/>
    <n v="2.7948824499767041E-2"/>
    <n v="2.7948824499767041E-2"/>
    <n v="2.7983464173946343E-2"/>
    <x v="0"/>
    <x v="1"/>
    <n v="37390358"/>
    <s v="Marla J. Weston"/>
    <x v="1"/>
    <x v="0"/>
    <s v="CEO"/>
    <n v="326530"/>
    <m/>
    <n v="326530"/>
    <n v="966"/>
    <n v="327496"/>
    <n v="25926"/>
    <n v="6407"/>
    <n v="359829"/>
    <x v="0"/>
    <m/>
    <x v="1"/>
    <x v="1"/>
    <x v="1"/>
    <x v="1"/>
  </r>
  <r>
    <n v="351"/>
    <s v="510182830"/>
    <s v="Human Resource Certification Institute"/>
    <s v="Amy Schabaker Dufrane"/>
    <x v="1"/>
    <d v="2013-08-02T00:00:00"/>
    <n v="22314"/>
    <x v="1"/>
    <x v="1"/>
    <x v="9"/>
    <x v="0"/>
    <x v="0"/>
    <m/>
    <m/>
    <m/>
    <x v="0"/>
    <x v="1"/>
    <n v="14845462"/>
    <s v="Mary Power"/>
    <x v="1"/>
    <x v="1"/>
    <s v="Executive Director"/>
    <n v="248913"/>
    <n v="77752"/>
    <n v="326665"/>
    <m/>
    <n v="326665"/>
    <n v="67492"/>
    <m/>
    <n v="394157"/>
    <x v="1"/>
    <s v="11 months’ salary"/>
    <x v="4"/>
    <x v="1"/>
    <x v="1"/>
    <x v="1"/>
  </r>
  <r>
    <n v="636"/>
    <s v="521437632"/>
    <s v="Vision Council"/>
    <s v="Ed Greene"/>
    <x v="0"/>
    <d v="2006-10-01T00:00:00"/>
    <n v="22314"/>
    <x v="0"/>
    <x v="2"/>
    <x v="2"/>
    <x v="0"/>
    <x v="0"/>
    <n v="0.15336736537446463"/>
    <n v="1.1746834197432917E-3"/>
    <n v="1.1746834197432917E-3"/>
    <x v="0"/>
    <x v="1"/>
    <n v="12151126"/>
    <s v="Ed Greene"/>
    <x v="0"/>
    <x v="0"/>
    <s v="CEO"/>
    <n v="325576"/>
    <m/>
    <n v="325576"/>
    <m/>
    <n v="325576"/>
    <n v="11251"/>
    <n v="16364"/>
    <n v="353191"/>
    <x v="0"/>
    <m/>
    <x v="4"/>
    <x v="1"/>
    <x v="1"/>
    <x v="1"/>
  </r>
  <r>
    <n v="545"/>
    <s v="237245152"/>
    <s v="Ocean Conservancy"/>
    <s v="Janis Jones"/>
    <x v="1"/>
    <m/>
    <n v="20036"/>
    <x v="3"/>
    <x v="9"/>
    <x v="11"/>
    <x v="0"/>
    <x v="1"/>
    <n v="0.15858368226350664"/>
    <n v="0.22748975525395693"/>
    <n v="0.22081204947606081"/>
    <x v="0"/>
    <x v="7"/>
    <n v="21851502"/>
    <s v="Veronique Spruill"/>
    <x v="1"/>
    <x v="1"/>
    <s v="President &amp; CEO"/>
    <n v="285000"/>
    <n v="41500"/>
    <n v="326500"/>
    <n v="-990"/>
    <n v="325510"/>
    <n v="17100"/>
    <n v="19525"/>
    <n v="362135"/>
    <x v="0"/>
    <m/>
    <x v="3"/>
    <x v="1"/>
    <x v="1"/>
    <x v="1"/>
  </r>
  <r>
    <n v="638"/>
    <s v="530167933"/>
    <s v="Wilderness Society"/>
    <s v="Jamie Williams"/>
    <x v="1"/>
    <d v="2012-03-05T00:00:00"/>
    <n v="20036"/>
    <x v="3"/>
    <x v="9"/>
    <x v="11"/>
    <x v="0"/>
    <x v="0"/>
    <n v="3.0228779494675298E-2"/>
    <n v="3.0228779494675298E-2"/>
    <n v="3.7375317004218193E-2"/>
    <x v="0"/>
    <x v="6"/>
    <n v="24862909"/>
    <s v="William H. Meadows"/>
    <x v="0"/>
    <x v="1"/>
    <s v="President"/>
    <n v="315761"/>
    <m/>
    <n v="315761"/>
    <n v="8619"/>
    <n v="324380"/>
    <n v="19305"/>
    <n v="77979"/>
    <n v="421664"/>
    <x v="0"/>
    <m/>
    <x v="3"/>
    <x v="1"/>
    <x v="1"/>
    <x v="1"/>
  </r>
  <r>
    <n v="577"/>
    <s v="530220900"/>
    <s v="Resources for the Future"/>
    <s v="Phil Sharp"/>
    <x v="0"/>
    <d v="2005-09-01T00:00:00"/>
    <n v="20036"/>
    <x v="4"/>
    <x v="14"/>
    <x v="17"/>
    <x v="0"/>
    <x v="1"/>
    <n v="-5.8302078698112006E-2"/>
    <n v="-4.9520757379748322E-2"/>
    <n v="-4.9520757379748322E-2"/>
    <x v="0"/>
    <x v="6"/>
    <n v="11850016"/>
    <s v="Phil Sharp"/>
    <x v="0"/>
    <x v="0"/>
    <s v="President"/>
    <n v="296277"/>
    <n v="27000"/>
    <n v="323277"/>
    <m/>
    <n v="323277"/>
    <n v="36750"/>
    <n v="9051"/>
    <n v="369078"/>
    <x v="0"/>
    <m/>
    <x v="4"/>
    <x v="1"/>
    <x v="1"/>
    <x v="1"/>
  </r>
  <r>
    <n v="360"/>
    <s v="237045686"/>
    <s v="Infectious Diseases Society of America"/>
    <s v="Mark Leasure"/>
    <x v="0"/>
    <d v="1998-04-23T00:00:00"/>
    <n v="22209"/>
    <x v="1"/>
    <x v="2"/>
    <x v="2"/>
    <x v="0"/>
    <x v="0"/>
    <n v="4.4562074204773809E-2"/>
    <n v="4.4562074204773809E-2"/>
    <n v="5.0768945710579952E-2"/>
    <x v="0"/>
    <x v="1"/>
    <n v="16715843"/>
    <s v="Mark A. Leasure"/>
    <x v="0"/>
    <x v="0"/>
    <s v="Chief Executive Officer"/>
    <n v="319683"/>
    <m/>
    <n v="319683"/>
    <n v="3564"/>
    <n v="323247"/>
    <n v="42741"/>
    <n v="19440"/>
    <n v="385428"/>
    <x v="0"/>
    <s v="$25,000 toward SERP"/>
    <x v="4"/>
    <x v="1"/>
    <x v="1"/>
    <x v="1"/>
  </r>
  <r>
    <n v="395"/>
    <s v="530038250"/>
    <s v="International Union of Bricklayers and Allied Craftworkers"/>
    <s v="James Boland"/>
    <x v="0"/>
    <d v="2010-02-22T00:00:00"/>
    <n v="20004"/>
    <x v="2"/>
    <x v="8"/>
    <x v="10"/>
    <x v="0"/>
    <x v="0"/>
    <n v="3.6653586039909827E-2"/>
    <n v="3.6653586039909827E-2"/>
    <n v="2.0367834642792466E-2"/>
    <x v="0"/>
    <x v="1"/>
    <n v="35726031"/>
    <s v="James Boland"/>
    <x v="0"/>
    <x v="0"/>
    <s v="President"/>
    <n v="310400"/>
    <m/>
    <n v="310400"/>
    <n v="10772"/>
    <n v="321172"/>
    <n v="77175"/>
    <n v="29884"/>
    <n v="428231"/>
    <x v="0"/>
    <m/>
    <x v="1"/>
    <x v="1"/>
    <x v="1"/>
    <x v="1"/>
  </r>
  <r>
    <n v="477"/>
    <s v="420897662"/>
    <s v="National Corn Growers Association"/>
    <s v="Rick Tolman"/>
    <x v="0"/>
    <d v="2000-09-01T00:00:00"/>
    <n v="63005"/>
    <x v="0"/>
    <x v="12"/>
    <x v="20"/>
    <x v="0"/>
    <x v="0"/>
    <n v="-5.3807039317516354E-2"/>
    <n v="-3.2946343579424275E-2"/>
    <n v="-3.2946343579424275E-2"/>
    <x v="0"/>
    <x v="6"/>
    <n v="16267529"/>
    <s v="Rick Tolman"/>
    <x v="0"/>
    <x v="0"/>
    <s v="CEO"/>
    <n v="314102"/>
    <n v="6925"/>
    <n v="321027"/>
    <m/>
    <n v="321027"/>
    <n v="24500"/>
    <n v="13037"/>
    <n v="358564"/>
    <x v="0"/>
    <m/>
    <x v="4"/>
    <x v="1"/>
    <x v="1"/>
    <x v="1"/>
  </r>
  <r>
    <n v="541"/>
    <s v="522096845"/>
    <s v="New America Foundation"/>
    <s v="Anne-Marie Slaughter"/>
    <x v="1"/>
    <d v="2013-09-01T00:00:00"/>
    <n v="20009"/>
    <x v="4"/>
    <x v="14"/>
    <x v="17"/>
    <x v="0"/>
    <x v="0"/>
    <n v="-3.1386740025478646E-4"/>
    <n v="-2.649502049467762E-4"/>
    <n v="-2.649502049467762E-4"/>
    <x v="0"/>
    <x v="1"/>
    <n v="22258222"/>
    <s v="Steve Coll"/>
    <x v="0"/>
    <x v="1"/>
    <s v="President"/>
    <n v="270730"/>
    <n v="50000"/>
    <n v="320730"/>
    <m/>
    <n v="320730"/>
    <n v="30000"/>
    <n v="13187"/>
    <n v="363917"/>
    <x v="0"/>
    <m/>
    <x v="3"/>
    <x v="1"/>
    <x v="1"/>
    <x v="1"/>
  </r>
  <r>
    <n v="388"/>
    <s v="363133254"/>
    <s v="International Health, Racquet and Sportsclub Association"/>
    <s v="Joe Moore"/>
    <x v="0"/>
    <d v="2006-07-01T00:00:00"/>
    <n v="2210"/>
    <x v="0"/>
    <x v="10"/>
    <x v="7"/>
    <x v="4"/>
    <x v="0"/>
    <n v="2.1609472752215919E-2"/>
    <n v="3.782549612923522E-2"/>
    <n v="3.782549612923522E-2"/>
    <x v="0"/>
    <x v="7"/>
    <n v="13268079"/>
    <s v="Joe Moore"/>
    <x v="0"/>
    <x v="0"/>
    <s v="President &amp; CEO"/>
    <n v="315000"/>
    <n v="5000"/>
    <n v="320000"/>
    <m/>
    <n v="320000"/>
    <m/>
    <n v="27330"/>
    <n v="347330"/>
    <x v="0"/>
    <m/>
    <x v="4"/>
    <x v="1"/>
    <x v="1"/>
    <x v="1"/>
  </r>
  <r>
    <n v="279"/>
    <s v="521247182"/>
    <s v="Council for Christian Colleges &amp; Universities"/>
    <s v="William P. Robinson"/>
    <x v="0"/>
    <d v="2013-10-22T00:00:00"/>
    <n v="20002"/>
    <x v="0"/>
    <x v="13"/>
    <x v="16"/>
    <x v="0"/>
    <x v="0"/>
    <n v="3.5444972261900805E-2"/>
    <n v="3.5444972261900805E-2"/>
    <n v="6.2286150881971897E-2"/>
    <x v="0"/>
    <x v="7"/>
    <n v="12671512"/>
    <s v="Paul R. Corts"/>
    <x v="0"/>
    <x v="1"/>
    <s v="President"/>
    <n v="311700"/>
    <m/>
    <n v="311700"/>
    <n v="8080"/>
    <n v="319780"/>
    <n v="20767"/>
    <n v="14200"/>
    <n v="354747"/>
    <x v="0"/>
    <m/>
    <x v="4"/>
    <x v="1"/>
    <x v="1"/>
    <x v="1"/>
  </r>
  <r>
    <n v="132"/>
    <s v="131632524"/>
    <s v="American Lung Association"/>
    <s v="Harold Wimmer"/>
    <x v="0"/>
    <d v="2013-02-01T00:00:00"/>
    <n v="20004"/>
    <x v="3"/>
    <x v="9"/>
    <x v="11"/>
    <x v="0"/>
    <x v="0"/>
    <n v="-2.8200612893320216E-5"/>
    <n v="-0.12360288019508874"/>
    <n v="-0.12360288019508874"/>
    <x v="0"/>
    <x v="7"/>
    <n v="49656784"/>
    <s v="Charles D. Connor"/>
    <x v="0"/>
    <x v="1"/>
    <s v="President &amp; CEO"/>
    <n v="319133"/>
    <m/>
    <n v="319133"/>
    <m/>
    <n v="319133"/>
    <n v="54457"/>
    <n v="12906"/>
    <n v="386496"/>
    <x v="0"/>
    <m/>
    <x v="1"/>
    <x v="1"/>
    <x v="1"/>
    <x v="1"/>
  </r>
  <r>
    <n v="90"/>
    <s v="521067256"/>
    <s v="American Councils for International Education"/>
    <s v="Dan E. Davidson"/>
    <x v="0"/>
    <m/>
    <n v="20036"/>
    <x v="3"/>
    <x v="9"/>
    <x v="11"/>
    <x v="0"/>
    <x v="0"/>
    <n v="1.1045196814263709E-2"/>
    <n v="4.3820261545016552E-2"/>
    <n v="4.3820261545016552E-2"/>
    <x v="0"/>
    <x v="7"/>
    <n v="77510380"/>
    <s v="Dan E. Davidson"/>
    <x v="0"/>
    <x v="0"/>
    <s v="President"/>
    <n v="308480"/>
    <n v="10000"/>
    <n v="318480"/>
    <m/>
    <n v="318480"/>
    <n v="17150"/>
    <m/>
    <n v="335630"/>
    <x v="0"/>
    <m/>
    <x v="2"/>
    <x v="1"/>
    <x v="1"/>
    <x v="1"/>
  </r>
  <r>
    <n v="126"/>
    <s v="521773753"/>
    <s v="American International Health Alliance"/>
    <s v="James P. Smith"/>
    <x v="0"/>
    <m/>
    <n v="20005"/>
    <x v="3"/>
    <x v="9"/>
    <x v="11"/>
    <x v="0"/>
    <x v="0"/>
    <n v="-3.2467405156357222E-3"/>
    <n v="-3.2467405156357222E-3"/>
    <n v="0.15587736407585384"/>
    <x v="0"/>
    <x v="6"/>
    <n v="15473318"/>
    <s v="James Smith"/>
    <x v="0"/>
    <x v="0"/>
    <s v="Executive Director"/>
    <n v="254197"/>
    <m/>
    <n v="254197"/>
    <n v="64038"/>
    <n v="318235"/>
    <n v="8654"/>
    <n v="14878"/>
    <n v="341767"/>
    <x v="0"/>
    <m/>
    <x v="4"/>
    <x v="1"/>
    <x v="1"/>
    <x v="1"/>
  </r>
  <r>
    <n v="608"/>
    <s v="237222333"/>
    <s v="Trust for Public Land"/>
    <s v="William B. Rogers"/>
    <x v="0"/>
    <d v="1997-11-06T00:00:00"/>
    <n v="94105"/>
    <x v="3"/>
    <x v="9"/>
    <x v="11"/>
    <x v="0"/>
    <x v="0"/>
    <n v="5.1145224815627395E-2"/>
    <n v="5.1145224815627395E-2"/>
    <n v="5.1145224815627395E-2"/>
    <x v="0"/>
    <x v="0"/>
    <n v="130680540"/>
    <s v="William B. Rogers"/>
    <x v="0"/>
    <x v="0"/>
    <s v="President"/>
    <n v="318127"/>
    <m/>
    <n v="318127"/>
    <m/>
    <n v="318127"/>
    <n v="9646"/>
    <n v="25381"/>
    <n v="353154"/>
    <x v="0"/>
    <m/>
    <x v="0"/>
    <x v="1"/>
    <x v="1"/>
    <x v="1"/>
  </r>
  <r>
    <n v="154"/>
    <s v="131628688"/>
    <s v="American Public Health Association"/>
    <s v="Georges C. Benjamin"/>
    <x v="0"/>
    <d v="2002-11-28T00:00:00"/>
    <n v="20001"/>
    <x v="0"/>
    <x v="2"/>
    <x v="2"/>
    <x v="0"/>
    <x v="0"/>
    <n v="0.12372768386686198"/>
    <n v="0.17007519986142439"/>
    <n v="0.17636430282542773"/>
    <x v="0"/>
    <x v="5"/>
    <n v="17873113"/>
    <s v="Georges C. Benjamin"/>
    <x v="0"/>
    <x v="0"/>
    <s v="Executive Director"/>
    <n v="298416"/>
    <n v="12308"/>
    <n v="310724"/>
    <n v="6992"/>
    <n v="317716"/>
    <n v="20000"/>
    <n v="21206"/>
    <n v="358922"/>
    <x v="0"/>
    <m/>
    <x v="4"/>
    <x v="1"/>
    <x v="1"/>
    <x v="1"/>
  </r>
  <r>
    <n v="423"/>
    <s v="131878953"/>
    <s v="NAFSA: Association of International Educators"/>
    <s v="Marlene M. Johnson"/>
    <x v="1"/>
    <d v="1998-01-01T00:00:00"/>
    <n v="20005"/>
    <x v="1"/>
    <x v="13"/>
    <x v="16"/>
    <x v="0"/>
    <x v="0"/>
    <n v="5.9193381440725869E-2"/>
    <n v="5.9193381440725869E-2"/>
    <n v="4.343742894708226E-2"/>
    <x v="0"/>
    <x v="1"/>
    <n v="17369390"/>
    <s v="Marlene M. Johnson"/>
    <x v="1"/>
    <x v="0"/>
    <s v="Executive Director &amp; CEO"/>
    <n v="288573"/>
    <m/>
    <n v="288573"/>
    <n v="28080"/>
    <n v="316653"/>
    <m/>
    <m/>
    <n v="316653"/>
    <x v="0"/>
    <m/>
    <x v="4"/>
    <x v="1"/>
    <x v="1"/>
    <x v="1"/>
  </r>
  <r>
    <n v="497"/>
    <s v="530132493"/>
    <s v="National Foundation for Credit Counseling"/>
    <s v="Susan C. Keating"/>
    <x v="1"/>
    <d v="2004-03-05T00:00:00"/>
    <n v="20910"/>
    <x v="3"/>
    <x v="9"/>
    <x v="11"/>
    <x v="0"/>
    <x v="1"/>
    <n v="-5.3544346764574903E-2"/>
    <n v="-5.3544346764574903E-2"/>
    <n v="-5.1792744678095172E-2"/>
    <x v="0"/>
    <x v="1"/>
    <n v="11690515"/>
    <s v="Susan C. Keating"/>
    <x v="1"/>
    <x v="0"/>
    <s v="President and Chief Executive Officer"/>
    <n v="303923"/>
    <m/>
    <n v="303923"/>
    <n v="10860"/>
    <n v="314783"/>
    <n v="2769"/>
    <n v="19045"/>
    <n v="336597"/>
    <x v="0"/>
    <m/>
    <x v="4"/>
    <x v="1"/>
    <x v="1"/>
    <x v="1"/>
  </r>
  <r>
    <n v="276"/>
    <s v="132607374"/>
    <s v="Corporation for Public Broadcasting"/>
    <s v="Patricia de Stacy Harrison"/>
    <x v="1"/>
    <d v="2005-06-23T00:00:00"/>
    <n v="20004"/>
    <x v="3"/>
    <x v="9"/>
    <x v="11"/>
    <x v="0"/>
    <x v="0"/>
    <n v="2.3572537738971058E-3"/>
    <n v="0.12691070483325867"/>
    <n v="0.10989231843279951"/>
    <x v="0"/>
    <x v="6"/>
    <n v="473225376"/>
    <s v="Patricia de Stacy Harrison"/>
    <x v="1"/>
    <x v="0"/>
    <s v="President/CEO"/>
    <n v="196878"/>
    <n v="79880"/>
    <n v="276758"/>
    <n v="38023"/>
    <n v="314781"/>
    <n v="49000"/>
    <n v="28145"/>
    <n v="391926"/>
    <x v="0"/>
    <m/>
    <x v="0"/>
    <x v="1"/>
    <x v="1"/>
    <x v="1"/>
  </r>
  <r>
    <n v="559"/>
    <s v="522202924"/>
    <s v="Pipeline Research Council International"/>
    <s v="Cliff Johnson"/>
    <x v="0"/>
    <d v="2010-09-01T00:00:00"/>
    <n v="22209"/>
    <x v="0"/>
    <x v="3"/>
    <x v="3"/>
    <x v="0"/>
    <x v="0"/>
    <n v="0.03"/>
    <n v="0.18690548510151797"/>
    <n v="0.18268840329057193"/>
    <x v="0"/>
    <x v="1"/>
    <n v="12827614"/>
    <s v="Cliff Johnson"/>
    <x v="0"/>
    <x v="0"/>
    <s v="President"/>
    <n v="254616"/>
    <n v="59946"/>
    <n v="314562"/>
    <m/>
    <n v="314562"/>
    <n v="17000"/>
    <n v="19166"/>
    <n v="350728"/>
    <x v="0"/>
    <m/>
    <x v="4"/>
    <x v="1"/>
    <x v="1"/>
    <x v="1"/>
  </r>
  <r>
    <n v="222"/>
    <s v="351044487"/>
    <s v="Association of State and Territorial Health Officials"/>
    <s v="Paul E. Jarris"/>
    <x v="0"/>
    <d v="2006-06-19T00:00:00"/>
    <n v="20005"/>
    <x v="1"/>
    <x v="2"/>
    <x v="2"/>
    <x v="0"/>
    <x v="1"/>
    <n v="0"/>
    <n v="0"/>
    <n v="0"/>
    <x v="0"/>
    <x v="6"/>
    <n v="18114141"/>
    <s v="Paul Jarris"/>
    <x v="0"/>
    <x v="0"/>
    <s v="Executive Director"/>
    <n v="268466"/>
    <n v="45900"/>
    <n v="314366"/>
    <m/>
    <n v="314366"/>
    <n v="36938"/>
    <n v="22154"/>
    <n v="373458"/>
    <x v="0"/>
    <m/>
    <x v="4"/>
    <x v="1"/>
    <x v="1"/>
    <x v="1"/>
  </r>
  <r>
    <n v="11"/>
    <s v="520781390"/>
    <s v="African Wildlife Foundation"/>
    <s v="Patrick J. Bergin"/>
    <x v="0"/>
    <d v="2002-01-01T00:00:00"/>
    <n v="20036"/>
    <x v="3"/>
    <x v="9"/>
    <x v="11"/>
    <x v="0"/>
    <x v="0"/>
    <n v="3.2296527587153444E-3"/>
    <n v="0.3463534518254186"/>
    <n v="0.3463534518254186"/>
    <x v="0"/>
    <x v="7"/>
    <n v="19711708"/>
    <s v="Patrick Bergin"/>
    <x v="0"/>
    <x v="0"/>
    <s v="Chief Executive Officer"/>
    <n v="233905"/>
    <n v="80000"/>
    <n v="313905"/>
    <m/>
    <n v="313905"/>
    <n v="23391"/>
    <n v="4651"/>
    <n v="341947"/>
    <x v="0"/>
    <m/>
    <x v="4"/>
    <x v="1"/>
    <x v="1"/>
    <x v="1"/>
  </r>
  <r>
    <n v="483"/>
    <s v="363481016"/>
    <s v="National Council of State Boards of Nursing"/>
    <s v="Kathy Apple"/>
    <x v="1"/>
    <d v="2001-06-01T00:00:00"/>
    <n v="60601"/>
    <x v="1"/>
    <x v="2"/>
    <x v="2"/>
    <x v="0"/>
    <x v="0"/>
    <n v="0.16125927351882838"/>
    <n v="0.16125927351882838"/>
    <n v="0.16125927351882838"/>
    <x v="0"/>
    <x v="6"/>
    <n v="69427130"/>
    <s v="Kathy Apple"/>
    <x v="1"/>
    <x v="0"/>
    <s v="CEO"/>
    <n v="313684"/>
    <m/>
    <n v="313684"/>
    <m/>
    <n v="313684"/>
    <n v="35214"/>
    <n v="15759"/>
    <n v="364657"/>
    <x v="0"/>
    <m/>
    <x v="2"/>
    <x v="1"/>
    <x v="1"/>
    <x v="1"/>
  </r>
  <r>
    <n v="377"/>
    <s v="530088290"/>
    <s v="International Association of Firefighters"/>
    <s v="Harold A. Schaitberger"/>
    <x v="0"/>
    <d v="2000-01-01T00:00:00"/>
    <n v="20006"/>
    <x v="2"/>
    <x v="8"/>
    <x v="10"/>
    <x v="0"/>
    <x v="1"/>
    <n v="2.5014607069821795E-3"/>
    <n v="2.5014607069821795E-3"/>
    <n v="5.0446777688037637E-3"/>
    <x v="0"/>
    <x v="6"/>
    <n v="51000247"/>
    <s v="Harold Schaitberger"/>
    <x v="0"/>
    <x v="0"/>
    <s v="General President"/>
    <n v="274525"/>
    <m/>
    <n v="274525"/>
    <n v="39061"/>
    <n v="313586"/>
    <n v="220661"/>
    <n v="16082"/>
    <n v="550329"/>
    <x v="0"/>
    <m/>
    <x v="2"/>
    <x v="1"/>
    <x v="1"/>
    <x v="1"/>
  </r>
  <r>
    <n v="146"/>
    <s v="131656610"/>
    <s v="American Physical Society"/>
    <s v="Kate Kirby"/>
    <x v="1"/>
    <d v="2009-07-27T00:00:00"/>
    <n v="20740"/>
    <x v="0"/>
    <x v="13"/>
    <x v="16"/>
    <x v="0"/>
    <x v="0"/>
    <n v="2.4363193812854553E-2"/>
    <n v="2.4363193812854553E-2"/>
    <n v="2.4363193812854553E-2"/>
    <x v="0"/>
    <x v="1"/>
    <n v="50735200"/>
    <s v="Kate P. Kirby"/>
    <x v="1"/>
    <x v="0"/>
    <s v="Chief Executive Officer"/>
    <n v="313113"/>
    <m/>
    <n v="313113"/>
    <m/>
    <n v="313113"/>
    <n v="20000"/>
    <n v="13677"/>
    <n v="346790"/>
    <x v="0"/>
    <m/>
    <x v="2"/>
    <x v="1"/>
    <x v="1"/>
    <x v="1"/>
  </r>
  <r>
    <n v="54"/>
    <s v="362113743"/>
    <s v="American Association of Nurse Anesthetists"/>
    <s v="Wanda Wilson"/>
    <x v="1"/>
    <d v="2009-12-01T00:00:00"/>
    <n v="60068"/>
    <x v="1"/>
    <x v="2"/>
    <x v="2"/>
    <x v="0"/>
    <x v="0"/>
    <n v="3.3695298654577557E-2"/>
    <n v="3.3695298654577557E-2"/>
    <n v="3.3519091983545836E-2"/>
    <x v="0"/>
    <x v="2"/>
    <n v="24648526"/>
    <s v="Wanda Wilson"/>
    <x v="1"/>
    <x v="0"/>
    <s v="Executive Director"/>
    <n v="311471"/>
    <m/>
    <n v="311471"/>
    <n v="1584"/>
    <n v="313055"/>
    <n v="5001"/>
    <n v="9592"/>
    <n v="327648"/>
    <x v="0"/>
    <m/>
    <x v="3"/>
    <x v="1"/>
    <x v="1"/>
    <x v="1"/>
  </r>
  <r>
    <n v="51"/>
    <s v="522317193"/>
    <s v="American Association of Immunologists"/>
    <s v="M. Michele Hogan"/>
    <x v="1"/>
    <m/>
    <n v="20814"/>
    <x v="1"/>
    <x v="2"/>
    <x v="2"/>
    <x v="0"/>
    <x v="0"/>
    <n v="0.04"/>
    <n v="0.04"/>
    <n v="0.04"/>
    <x v="0"/>
    <x v="1"/>
    <n v="11724417"/>
    <s v="M. Michele Hogan"/>
    <x v="1"/>
    <x v="0"/>
    <s v="Executive Director"/>
    <n v="312000"/>
    <m/>
    <n v="312000"/>
    <m/>
    <n v="312000"/>
    <n v="42000"/>
    <n v="8444"/>
    <n v="362444"/>
    <x v="0"/>
    <m/>
    <x v="4"/>
    <x v="1"/>
    <x v="1"/>
    <x v="1"/>
  </r>
  <r>
    <n v="619"/>
    <s v="530220586"/>
    <s v="United Food and Commercial Workers"/>
    <s v="Joseph T. Hansen"/>
    <x v="0"/>
    <d v="2004-01-01T00:00:00"/>
    <n v="20006"/>
    <x v="2"/>
    <x v="8"/>
    <x v="10"/>
    <x v="0"/>
    <x v="0"/>
    <n v="1.007012161350202E-4"/>
    <n v="1.007012161350202E-4"/>
    <n v="-2.668458377186388E-2"/>
    <x v="0"/>
    <x v="1"/>
    <n v="234246172"/>
    <s v="Joseph T. Hansen"/>
    <x v="0"/>
    <x v="0"/>
    <s v="International President"/>
    <n v="297941"/>
    <m/>
    <n v="297941"/>
    <n v="12788"/>
    <n v="310729"/>
    <n v="51300"/>
    <n v="14891"/>
    <n v="376920"/>
    <x v="0"/>
    <m/>
    <x v="0"/>
    <x v="1"/>
    <x v="1"/>
    <x v="1"/>
  </r>
  <r>
    <n v="58"/>
    <s v="521444968"/>
    <s v="American Association of Pharmaceutical Scientists"/>
    <s v="John Lisack, Jr."/>
    <x v="0"/>
    <d v="2003-09-18T00:00:00"/>
    <n v="22201"/>
    <x v="1"/>
    <x v="2"/>
    <x v="2"/>
    <x v="0"/>
    <x v="0"/>
    <n v="5.6079499807887109E-2"/>
    <n v="5.5116893817158161E-2"/>
    <n v="5.461237290845327E-2"/>
    <x v="0"/>
    <x v="5"/>
    <n v="13088841"/>
    <s v="John Lisack, Jr."/>
    <x v="0"/>
    <x v="0"/>
    <s v="Executive Director"/>
    <n v="302345"/>
    <n v="5000"/>
    <n v="307345"/>
    <n v="2691"/>
    <n v="310036"/>
    <n v="33604"/>
    <n v="6493"/>
    <n v="350133"/>
    <x v="0"/>
    <m/>
    <x v="4"/>
    <x v="1"/>
    <x v="1"/>
    <x v="1"/>
  </r>
  <r>
    <n v="611"/>
    <s v="530260714"/>
    <s v="U.S. Grains Council"/>
    <s v="Tom Sleight"/>
    <x v="0"/>
    <d v="2012-07-01T00:00:00"/>
    <n v="20001"/>
    <x v="0"/>
    <x v="12"/>
    <x v="20"/>
    <x v="0"/>
    <x v="0"/>
    <n v="5.488018475031462E-3"/>
    <n v="5.488018475031462E-3"/>
    <n v="5.488018475031462E-3"/>
    <x v="0"/>
    <x v="6"/>
    <n v="19205118"/>
    <s v="Thomas Dorr"/>
    <x v="0"/>
    <x v="1"/>
    <s v="President and CEO"/>
    <n v="310000"/>
    <m/>
    <n v="310000"/>
    <m/>
    <n v="310000"/>
    <n v="25000"/>
    <m/>
    <n v="335000"/>
    <x v="0"/>
    <m/>
    <x v="4"/>
    <x v="1"/>
    <x v="1"/>
    <x v="1"/>
  </r>
  <r>
    <n v="158"/>
    <s v="362202880"/>
    <s v="American Public Works Association"/>
    <s v="Peter King"/>
    <x v="0"/>
    <d v="1998-11-19T00:00:00"/>
    <n v="20005"/>
    <x v="0"/>
    <x v="13"/>
    <x v="21"/>
    <x v="0"/>
    <x v="1"/>
    <n v="-6.5104452310913899E-2"/>
    <n v="-3.1865848997025145E-2"/>
    <n v="1.3973651542626136E-4"/>
    <x v="0"/>
    <x v="7"/>
    <n v="17578944"/>
    <s v="Peter B. King"/>
    <x v="0"/>
    <x v="0"/>
    <s v="Executive Director"/>
    <n v="281268"/>
    <n v="10000"/>
    <n v="291268"/>
    <n v="16497"/>
    <n v="307765"/>
    <n v="11000"/>
    <n v="41675"/>
    <n v="360440"/>
    <x v="0"/>
    <m/>
    <x v="4"/>
    <x v="1"/>
    <x v="1"/>
    <x v="1"/>
  </r>
  <r>
    <n v="633"/>
    <s v="541727616"/>
    <s v="USA Rice Federation"/>
    <s v="Betsy Ward"/>
    <x v="1"/>
    <d v="2007-05-01T00:00:00"/>
    <n v="22201"/>
    <x v="0"/>
    <x v="12"/>
    <x v="20"/>
    <x v="0"/>
    <x v="0"/>
    <n v="4.7772745592283679E-2"/>
    <n v="-6.4106631846776216E-2"/>
    <n v="-6.4106631846776216E-2"/>
    <x v="0"/>
    <x v="8"/>
    <n v="11156728"/>
    <s v="Betsy Ward"/>
    <x v="1"/>
    <x v="0"/>
    <s v="CEO"/>
    <n v="306769"/>
    <m/>
    <n v="306769"/>
    <m/>
    <n v="306769"/>
    <n v="36750"/>
    <n v="12795"/>
    <n v="356314"/>
    <x v="0"/>
    <m/>
    <x v="4"/>
    <x v="1"/>
    <x v="1"/>
    <x v="1"/>
  </r>
  <r>
    <n v="434"/>
    <s v="751875027"/>
    <s v="National Association for the Self-Employed"/>
    <s v="Keith Hall"/>
    <x v="0"/>
    <d v="2013-09-06T00:00:00"/>
    <n v="20701"/>
    <x v="0"/>
    <x v="1"/>
    <x v="1"/>
    <x v="0"/>
    <x v="0"/>
    <m/>
    <m/>
    <m/>
    <x v="0"/>
    <x v="1"/>
    <n v="16311238"/>
    <s v="Kristie Arslan"/>
    <x v="1"/>
    <x v="1"/>
    <s v="President &amp; CEO"/>
    <n v="306423"/>
    <m/>
    <n v="306423"/>
    <m/>
    <n v="306423"/>
    <n v="33094"/>
    <n v="30433"/>
    <n v="369950"/>
    <x v="0"/>
    <m/>
    <x v="4"/>
    <x v="1"/>
    <x v="1"/>
    <x v="1"/>
  </r>
  <r>
    <n v="476"/>
    <s v="362007481"/>
    <s v="National Cooperative Business Association"/>
    <s v="Michael Beall"/>
    <x v="0"/>
    <d v="2012-11-16T00:00:00"/>
    <n v="20005"/>
    <x v="0"/>
    <x v="1"/>
    <x v="1"/>
    <x v="0"/>
    <x v="0"/>
    <m/>
    <m/>
    <m/>
    <x v="0"/>
    <x v="1"/>
    <n v="33358233"/>
    <s v="Paul Hazen"/>
    <x v="0"/>
    <x v="1"/>
    <s v="President &amp; CEO"/>
    <n v="71057"/>
    <m/>
    <n v="71057"/>
    <n v="233896"/>
    <n v="304953"/>
    <n v="1495"/>
    <n v="347"/>
    <n v="306795"/>
    <x v="1"/>
    <s v="One month salary; $233,896 severance"/>
    <x v="1"/>
    <x v="1"/>
    <x v="1"/>
    <x v="1"/>
  </r>
  <r>
    <n v="88"/>
    <s v="132780784"/>
    <s v="American Council on the Teaching of Foreign Languages"/>
    <s v="Martha Abbott"/>
    <x v="2"/>
    <d v="2011-10-17T00:00:00"/>
    <n v="22314"/>
    <x v="1"/>
    <x v="13"/>
    <x v="16"/>
    <x v="0"/>
    <x v="0"/>
    <m/>
    <m/>
    <m/>
    <x v="1"/>
    <x v="7"/>
    <n v="12633674"/>
    <s v="Bret Lovejoy"/>
    <x v="0"/>
    <x v="1"/>
    <m/>
    <m/>
    <m/>
    <n v="0"/>
    <n v="304638"/>
    <n v="304638"/>
    <m/>
    <m/>
    <n v="304638"/>
    <x v="1"/>
    <s v="Seven months' salary; $304,638 in severance"/>
    <x v="4"/>
    <x v="1"/>
    <x v="1"/>
    <x v="1"/>
  </r>
  <r>
    <n v="206"/>
    <s v="111630900"/>
    <s v="Associated Universities"/>
    <s v="Ethan J. Schreier "/>
    <x v="0"/>
    <d v="2004-10-21T00:00:00"/>
    <n v="20036"/>
    <x v="3"/>
    <x v="9"/>
    <x v="11"/>
    <x v="0"/>
    <x v="0"/>
    <n v="1.5383942274036779E-2"/>
    <n v="1.5383942274036779E-2"/>
    <n v="1.5273932110661692E-2"/>
    <x v="0"/>
    <x v="6"/>
    <n v="122514067"/>
    <s v="Ethan Schreier"/>
    <x v="0"/>
    <x v="0"/>
    <s v="President"/>
    <n v="301699"/>
    <m/>
    <n v="301699"/>
    <n v="2273"/>
    <n v="303972"/>
    <n v="63000"/>
    <n v="22008"/>
    <n v="388980"/>
    <x v="0"/>
    <m/>
    <x v="0"/>
    <x v="1"/>
    <x v="1"/>
    <x v="1"/>
  </r>
  <r>
    <n v="523"/>
    <s v="135563001"/>
    <s v="National Recreation and Park Association"/>
    <s v="Barbara Tulipane"/>
    <x v="1"/>
    <d v="2008-07-21T00:00:00"/>
    <n v="20148"/>
    <x v="1"/>
    <x v="12"/>
    <x v="23"/>
    <x v="1"/>
    <x v="0"/>
    <n v="5.2011002170190328E-2"/>
    <n v="3.2880887126767989E-2"/>
    <n v="9.247379070661764E-2"/>
    <x v="0"/>
    <x v="7"/>
    <n v="14605614"/>
    <s v="Barbara Tulipane"/>
    <x v="1"/>
    <x v="0"/>
    <s v="President &amp; CEO"/>
    <n v="257405"/>
    <n v="28640"/>
    <n v="286045"/>
    <n v="17926"/>
    <n v="303971"/>
    <n v="13200"/>
    <n v="19427"/>
    <n v="336598"/>
    <x v="0"/>
    <m/>
    <x v="4"/>
    <x v="1"/>
    <x v="1"/>
    <x v="1"/>
  </r>
  <r>
    <n v="263"/>
    <s v="237392984"/>
    <s v="Community Associations Institute"/>
    <s v="Tom Skiba"/>
    <x v="0"/>
    <d v="2002-04-22T00:00:00"/>
    <n v="22314"/>
    <x v="0"/>
    <x v="11"/>
    <x v="19"/>
    <x v="0"/>
    <x v="1"/>
    <n v="0.29354065247402455"/>
    <n v="0.15106624932016385"/>
    <n v="0.11159225469023168"/>
    <x v="0"/>
    <x v="7"/>
    <n v="11178477"/>
    <s v="Tom Skiba"/>
    <x v="0"/>
    <x v="0"/>
    <s v="Chief Executive Officer"/>
    <n v="302651"/>
    <m/>
    <n v="302651"/>
    <m/>
    <n v="302651"/>
    <n v="22000"/>
    <n v="1460"/>
    <n v="326111"/>
    <x v="0"/>
    <m/>
    <x v="4"/>
    <x v="1"/>
    <x v="1"/>
    <x v="1"/>
  </r>
  <r>
    <n v="547"/>
    <s v="530175463"/>
    <s v="Office and Professional Employees International Union"/>
    <s v="Michael Goodwin"/>
    <x v="0"/>
    <d v="1994-01-01T00:00:00"/>
    <n v="20036"/>
    <x v="2"/>
    <x v="8"/>
    <x v="10"/>
    <x v="0"/>
    <x v="0"/>
    <n v="7.4903507958363952E-2"/>
    <n v="7.4903507958363952E-2"/>
    <n v="4.8031107184841507E-2"/>
    <x v="0"/>
    <x v="9"/>
    <n v="15522495"/>
    <s v="Michael Goodwin"/>
    <x v="0"/>
    <x v="0"/>
    <s v="President"/>
    <n v="301332"/>
    <m/>
    <n v="301332"/>
    <m/>
    <n v="301332"/>
    <n v="72802"/>
    <n v="24632"/>
    <n v="398766"/>
    <x v="0"/>
    <m/>
    <x v="4"/>
    <x v="1"/>
    <x v="1"/>
    <x v="1"/>
  </r>
  <r>
    <n v="349"/>
    <s v="521266885"/>
    <s v="Home Builders Institute"/>
    <s v="John Courson"/>
    <x v="0"/>
    <d v="2012-01-01T00:00:00"/>
    <n v="20005"/>
    <x v="0"/>
    <x v="11"/>
    <x v="14"/>
    <x v="0"/>
    <x v="0"/>
    <n v="-1.5502909665864076E-2"/>
    <n v="-1.5502909665864076E-2"/>
    <n v="-2.3358433832956934E-2"/>
    <x v="0"/>
    <x v="1"/>
    <n v="27342460"/>
    <s v="John Courson"/>
    <x v="0"/>
    <x v="0"/>
    <s v="President"/>
    <n v="300120"/>
    <m/>
    <n v="300120"/>
    <m/>
    <n v="300120"/>
    <n v="6350"/>
    <n v="3196"/>
    <n v="309666"/>
    <x v="0"/>
    <m/>
    <x v="3"/>
    <x v="1"/>
    <x v="1"/>
    <x v="1"/>
  </r>
  <r>
    <n v="478"/>
    <s v="620306045"/>
    <s v="National Cotton Council of America"/>
    <s v="Mark D. Lange"/>
    <x v="0"/>
    <d v="2003-02-18T00:00:00"/>
    <n v="38016"/>
    <x v="0"/>
    <x v="12"/>
    <x v="20"/>
    <x v="0"/>
    <x v="0"/>
    <n v="3.4727352794529223E-2"/>
    <n v="3.2820083097657202E-2"/>
    <n v="3.4221056513512302E-2"/>
    <x v="0"/>
    <x v="1"/>
    <n v="12371558"/>
    <s v="Mark D. Lange"/>
    <x v="0"/>
    <x v="0"/>
    <s v="President"/>
    <n v="284311"/>
    <n v="11499"/>
    <n v="295810"/>
    <n v="4262"/>
    <n v="300072"/>
    <n v="52535"/>
    <n v="26775"/>
    <n v="379382"/>
    <x v="0"/>
    <m/>
    <x v="4"/>
    <x v="1"/>
    <x v="1"/>
    <x v="1"/>
  </r>
  <r>
    <n v="283"/>
    <s v="530198090"/>
    <s v="Council of Chief State School Officers"/>
    <s v="Chris Minnich"/>
    <x v="0"/>
    <d v="2013-01-15T00:00:00"/>
    <n v="20001"/>
    <x v="1"/>
    <x v="13"/>
    <x v="16"/>
    <x v="0"/>
    <x v="0"/>
    <n v="8.4571039310677179E-2"/>
    <n v="8.4571039310677179E-2"/>
    <n v="8.4571039310677179E-2"/>
    <x v="0"/>
    <x v="7"/>
    <n v="26223762"/>
    <s v="H. Gene Wilhoit"/>
    <x v="0"/>
    <x v="1"/>
    <s v="Executive Director"/>
    <n v="299321"/>
    <m/>
    <n v="299321"/>
    <m/>
    <n v="299321"/>
    <n v="29932"/>
    <n v="20362"/>
    <n v="349615"/>
    <x v="0"/>
    <m/>
    <x v="3"/>
    <x v="1"/>
    <x v="1"/>
    <x v="1"/>
  </r>
  <r>
    <n v="21"/>
    <s v="133271855"/>
    <s v="ALS Association"/>
    <s v="Jane H. Gilbert"/>
    <x v="1"/>
    <d v="2009-03-23T00:00:00"/>
    <n v="91301"/>
    <x v="3"/>
    <x v="9"/>
    <x v="11"/>
    <x v="0"/>
    <x v="1"/>
    <n v="0.11801074055688433"/>
    <n v="0.11801074055688433"/>
    <n v="0.11801074055688433"/>
    <x v="0"/>
    <x v="13"/>
    <n v="19690252"/>
    <s v="Jane H. Gilbert"/>
    <x v="1"/>
    <x v="0"/>
    <s v="President &amp; CEO"/>
    <n v="297288"/>
    <m/>
    <n v="297288"/>
    <m/>
    <n v="297288"/>
    <n v="13188"/>
    <n v="9479"/>
    <n v="319955"/>
    <x v="0"/>
    <m/>
    <x v="4"/>
    <x v="1"/>
    <x v="1"/>
    <x v="1"/>
  </r>
  <r>
    <n v="626"/>
    <s v="341031303"/>
    <s v="United Transportation Union"/>
    <s v="John Previsich"/>
    <x v="0"/>
    <d v="2013-10-01T00:00:00"/>
    <n v="44107"/>
    <x v="2"/>
    <x v="8"/>
    <x v="10"/>
    <x v="0"/>
    <x v="0"/>
    <m/>
    <m/>
    <m/>
    <x v="3"/>
    <x v="1"/>
    <n v="84324547"/>
    <s v="Malcolm Futhey"/>
    <x v="0"/>
    <x v="2"/>
    <s v="President"/>
    <m/>
    <m/>
    <m/>
    <m/>
    <n v="296311"/>
    <m/>
    <m/>
    <n v="296311"/>
    <x v="0"/>
    <m/>
    <x v="2"/>
    <x v="1"/>
    <x v="1"/>
    <x v="1"/>
  </r>
  <r>
    <n v="542"/>
    <s v="942607722"/>
    <s v="New Israel Fund"/>
    <s v="Daniel Sokatch"/>
    <x v="0"/>
    <d v="2009-09-16T00:00:00"/>
    <n v="20005"/>
    <x v="3"/>
    <x v="9"/>
    <x v="11"/>
    <x v="0"/>
    <x v="0"/>
    <n v="1.1852514087559601E-3"/>
    <n v="1.1852514087559601E-3"/>
    <n v="1.1852514087559601E-3"/>
    <x v="0"/>
    <x v="1"/>
    <n v="29702523"/>
    <s v="Daniel Sokatch"/>
    <x v="0"/>
    <x v="0"/>
    <s v="CEO"/>
    <n v="295646"/>
    <m/>
    <n v="295646"/>
    <m/>
    <n v="295646"/>
    <m/>
    <n v="32345"/>
    <n v="327991"/>
    <x v="0"/>
    <m/>
    <x v="3"/>
    <x v="1"/>
    <x v="1"/>
    <x v="1"/>
  </r>
  <r>
    <n v="455"/>
    <s v="530204609"/>
    <s v="National Association of Regulatory Utility Commissioners"/>
    <s v="Charles Gray"/>
    <x v="0"/>
    <d v="1999-08-26T00:00:00"/>
    <n v="20005"/>
    <x v="1"/>
    <x v="3"/>
    <x v="3"/>
    <x v="0"/>
    <x v="0"/>
    <n v="0.17462776558862445"/>
    <n v="0.16430811415604268"/>
    <n v="0.16430811415604268"/>
    <x v="0"/>
    <x v="7"/>
    <n v="10122798"/>
    <s v="Charles D. Gray"/>
    <x v="0"/>
    <x v="0"/>
    <s v="Executive Director"/>
    <n v="280534"/>
    <n v="15000"/>
    <n v="295534"/>
    <m/>
    <n v="295534"/>
    <n v="36750"/>
    <n v="17027"/>
    <n v="349311"/>
    <x v="0"/>
    <m/>
    <x v="4"/>
    <x v="1"/>
    <x v="1"/>
    <x v="1"/>
  </r>
  <r>
    <n v="253"/>
    <s v="205778912"/>
    <s v="Chief Executives Organization"/>
    <s v="Mike Geiger"/>
    <x v="0"/>
    <d v="2012-06-30T00:00:00"/>
    <n v="20772"/>
    <x v="1"/>
    <x v="1"/>
    <x v="1"/>
    <x v="0"/>
    <x v="1"/>
    <m/>
    <m/>
    <m/>
    <x v="0"/>
    <x v="3"/>
    <n v="15672082"/>
    <s v="Barbara Reno"/>
    <x v="1"/>
    <x v="1"/>
    <s v="Executive Director"/>
    <n v="294800"/>
    <m/>
    <n v="294800"/>
    <m/>
    <n v="294800"/>
    <n v="9580"/>
    <n v="10429"/>
    <n v="314809"/>
    <x v="0"/>
    <m/>
    <x v="4"/>
    <x v="1"/>
    <x v="1"/>
    <x v="1"/>
  </r>
  <r>
    <n v="62"/>
    <s v="210735173"/>
    <s v="American Astronomical Society"/>
    <s v="Kevin Marvel"/>
    <x v="0"/>
    <d v="2006-07-01T00:00:00"/>
    <n v="20009"/>
    <x v="1"/>
    <x v="13"/>
    <x v="16"/>
    <x v="0"/>
    <x v="1"/>
    <n v="0.28626397465170195"/>
    <n v="0.28626397465170195"/>
    <n v="0.2624730623147698"/>
    <x v="0"/>
    <x v="1"/>
    <n v="12581712"/>
    <s v="Kevin B. Marvel"/>
    <x v="0"/>
    <x v="0"/>
    <s v="Executive Director"/>
    <n v="293501"/>
    <m/>
    <n v="293501"/>
    <m/>
    <n v="293501"/>
    <n v="26400"/>
    <n v="18073"/>
    <n v="337974"/>
    <x v="0"/>
    <m/>
    <x v="4"/>
    <x v="1"/>
    <x v="1"/>
    <x v="1"/>
  </r>
  <r>
    <n v="385"/>
    <s v="521041632"/>
    <s v="International Food Policy Research Institute"/>
    <s v="Shenggen Fan"/>
    <x v="0"/>
    <d v="2009-12-01T00:00:00"/>
    <n v="20006"/>
    <x v="3"/>
    <x v="9"/>
    <x v="11"/>
    <x v="0"/>
    <x v="0"/>
    <n v="4.8733152866698173E-2"/>
    <n v="4.8733152866698173E-2"/>
    <n v="4.8733152866698173E-2"/>
    <x v="0"/>
    <x v="1"/>
    <n v="99444565"/>
    <s v="Shenggen Fan"/>
    <x v="0"/>
    <x v="0"/>
    <s v="Director General"/>
    <n v="292886"/>
    <m/>
    <n v="292886"/>
    <m/>
    <n v="292886"/>
    <n v="47246"/>
    <n v="13815"/>
    <n v="353947"/>
    <x v="0"/>
    <m/>
    <x v="2"/>
    <x v="1"/>
    <x v="1"/>
    <x v="1"/>
  </r>
  <r>
    <n v="52"/>
    <s v="530172317"/>
    <s v="American Association of Motor Vehicle Administrators"/>
    <s v="Neil Schuster"/>
    <x v="0"/>
    <d v="2007-08-01T00:00:00"/>
    <n v="22203"/>
    <x v="1"/>
    <x v="13"/>
    <x v="6"/>
    <x v="0"/>
    <x v="0"/>
    <n v="9.6619588474898918E-2"/>
    <n v="9.6619588474898918E-2"/>
    <n v="9.6619588474898918E-2"/>
    <x v="0"/>
    <x v="6"/>
    <n v="36549831"/>
    <s v="Neil Schuster"/>
    <x v="0"/>
    <x v="0"/>
    <s v="President &amp; CEO"/>
    <n v="292645"/>
    <m/>
    <n v="292645"/>
    <m/>
    <n v="292645"/>
    <n v="44000"/>
    <n v="5813"/>
    <n v="342458"/>
    <x v="0"/>
    <m/>
    <x v="1"/>
    <x v="1"/>
    <x v="1"/>
    <x v="1"/>
  </r>
  <r>
    <n v="400"/>
    <s v="237091810"/>
    <s v="IPC - Association Connecting Electronics Industries"/>
    <s v="John W. Mitchell"/>
    <x v="0"/>
    <d v="2012-04-23T00:00:00"/>
    <n v="60015"/>
    <x v="0"/>
    <x v="6"/>
    <x v="8"/>
    <x v="0"/>
    <x v="0"/>
    <m/>
    <m/>
    <m/>
    <x v="0"/>
    <x v="1"/>
    <n v="15646992"/>
    <s v="John W. Mitchell"/>
    <x v="0"/>
    <x v="0"/>
    <s v="President"/>
    <n v="207692"/>
    <n v="71885"/>
    <n v="279577"/>
    <n v="12718"/>
    <n v="292295"/>
    <n v="19966"/>
    <n v="55871"/>
    <n v="368132"/>
    <x v="1"/>
    <s v="Eight months’ salary"/>
    <x v="4"/>
    <x v="1"/>
    <x v="1"/>
    <x v="1"/>
  </r>
  <r>
    <n v="224"/>
    <s v="521788738"/>
    <s v="Association of Women's Health, Obstetric and Neonatal Nurses"/>
    <s v="Lynn Erdman"/>
    <x v="1"/>
    <d v="2014-01-21T00:00:00"/>
    <n v="20036"/>
    <x v="1"/>
    <x v="2"/>
    <x v="2"/>
    <x v="0"/>
    <x v="0"/>
    <n v="7.5519910546250582E-2"/>
    <n v="7.5519910546250582E-2"/>
    <n v="0.1487719795579284"/>
    <x v="0"/>
    <x v="1"/>
    <n v="11584150"/>
    <s v="Karen Peddicord"/>
    <x v="1"/>
    <x v="1"/>
    <s v="Chief Executive Officer/Ex-Officio Member"/>
    <n v="273167"/>
    <m/>
    <n v="273167"/>
    <n v="18605"/>
    <n v="291772"/>
    <m/>
    <n v="14951"/>
    <n v="306723"/>
    <x v="0"/>
    <m/>
    <x v="4"/>
    <x v="1"/>
    <x v="1"/>
    <x v="1"/>
  </r>
  <r>
    <n v="420"/>
    <s v="131084135"/>
    <s v="NAACP_x000d__x000d_"/>
    <m/>
    <x v="0"/>
    <d v="2008-09-01T00:00:00"/>
    <n v="21215"/>
    <x v="3"/>
    <x v="9"/>
    <x v="11"/>
    <x v="0"/>
    <x v="0"/>
    <n v="1.8707369559188516E-2"/>
    <n v="1.8707369559188516E-2"/>
    <n v="1.8707369559188516E-2"/>
    <x v="0"/>
    <x v="1"/>
    <n v="43204225"/>
    <s v="Benjamin Jealous"/>
    <x v="0"/>
    <x v="1"/>
    <s v="President &amp; CEO"/>
    <n v="290190"/>
    <m/>
    <n v="290190"/>
    <m/>
    <n v="290190"/>
    <m/>
    <n v="30408"/>
    <n v="320598"/>
    <x v="0"/>
    <m/>
    <x v="1"/>
    <x v="1"/>
    <x v="1"/>
    <x v="1"/>
  </r>
  <r>
    <n v="328"/>
    <s v="135642275"/>
    <s v="Futures Industry Association"/>
    <s v="Walter Lukken"/>
    <x v="2"/>
    <d v="2012-03-01T00:00:00"/>
    <n v="20006"/>
    <x v="0"/>
    <x v="4"/>
    <x v="4"/>
    <x v="0"/>
    <x v="0"/>
    <m/>
    <m/>
    <m/>
    <x v="1"/>
    <x v="1"/>
    <n v="16312338"/>
    <s v="John Damgard"/>
    <x v="0"/>
    <x v="1"/>
    <s v="Chief Executive Officer (former)"/>
    <n v="82393"/>
    <m/>
    <n v="82393"/>
    <n v="207390"/>
    <n v="289783"/>
    <n v="9000"/>
    <n v="2397"/>
    <n v="301180"/>
    <x v="1"/>
    <s v="Two months' salary"/>
    <x v="4"/>
    <x v="1"/>
    <x v="1"/>
    <x v="1"/>
  </r>
  <r>
    <n v="321"/>
    <s v="360753125"/>
    <s v="Financial Services Roundtable"/>
    <s v="Tim Pawlenty"/>
    <x v="0"/>
    <d v="2012-11-01T00:00:00"/>
    <n v="20004"/>
    <x v="0"/>
    <x v="4"/>
    <x v="4"/>
    <x v="0"/>
    <x v="0"/>
    <m/>
    <m/>
    <m/>
    <x v="2"/>
    <x v="1"/>
    <n v="22734111"/>
    <s v="Tim Pawlenty"/>
    <x v="0"/>
    <x v="0"/>
    <s v="President &amp; CEO"/>
    <n v="266667"/>
    <m/>
    <n v="266667"/>
    <n v="23038"/>
    <n v="289705"/>
    <m/>
    <m/>
    <n v="289705"/>
    <x v="1"/>
    <s v="Two months’ salary"/>
    <x v="3"/>
    <x v="1"/>
    <x v="1"/>
    <x v="1"/>
  </r>
  <r>
    <n v="159"/>
    <s v="510184277"/>
    <s v="American Registry for Diagnostic Medical Sonography"/>
    <s v="Dale R. Cyr"/>
    <x v="0"/>
    <d v="1998-12-17T00:00:00"/>
    <n v="20850"/>
    <x v="1"/>
    <x v="2"/>
    <x v="2"/>
    <x v="0"/>
    <x v="0"/>
    <n v="9.0327149242982047E-2"/>
    <n v="8.464160219578036E-2"/>
    <n v="3.4398491532761574E-2"/>
    <x v="0"/>
    <x v="1"/>
    <n v="11969164"/>
    <s v="Dale Cyr"/>
    <x v="0"/>
    <x v="0"/>
    <s v="Executive Director"/>
    <n v="270991"/>
    <n v="16695"/>
    <n v="287686"/>
    <n v="1417"/>
    <n v="289103"/>
    <n v="13632"/>
    <n v="18300"/>
    <n v="321035"/>
    <x v="0"/>
    <m/>
    <x v="4"/>
    <x v="1"/>
    <x v="1"/>
    <x v="1"/>
  </r>
  <r>
    <n v="48"/>
    <s v="362376972"/>
    <s v="American Association of Colleges of Pharmacy"/>
    <s v="Lucinda L. Maine "/>
    <x v="1"/>
    <d v="2002-03-21T00:00:00"/>
    <n v="22314"/>
    <x v="0"/>
    <x v="13"/>
    <x v="16"/>
    <x v="0"/>
    <x v="0"/>
    <n v="0.15612378462979493"/>
    <n v="0.15612378462979493"/>
    <n v="8.5755529825722154E-2"/>
    <x v="0"/>
    <x v="5"/>
    <n v="13132633"/>
    <s v="Lucinda L. Maine "/>
    <x v="1"/>
    <x v="0"/>
    <s v="Executive Vice President"/>
    <n v="288824"/>
    <m/>
    <n v="288824"/>
    <m/>
    <n v="288824"/>
    <n v="29315"/>
    <n v="13486"/>
    <n v="331625"/>
    <x v="0"/>
    <m/>
    <x v="4"/>
    <x v="1"/>
    <x v="1"/>
    <x v="1"/>
  </r>
  <r>
    <n v="319"/>
    <s v="841521488"/>
    <s v="Financial Planning Association"/>
    <s v="Lauren M. Schadle"/>
    <x v="1"/>
    <d v="2012-10-03T00:00:00"/>
    <n v="80246"/>
    <x v="0"/>
    <x v="4"/>
    <x v="4"/>
    <x v="0"/>
    <x v="0"/>
    <n v="0.24187750812597941"/>
    <n v="0.334878703191336"/>
    <n v="0.34303955805832104"/>
    <x v="0"/>
    <x v="10"/>
    <n v="10634742"/>
    <s v="Marvin Tuttle Jr."/>
    <x v="0"/>
    <x v="1"/>
    <s v="Executive Director &amp; CEO"/>
    <n v="267067"/>
    <n v="20000"/>
    <n v="287067"/>
    <n v="1755"/>
    <n v="288822"/>
    <n v="8226"/>
    <n v="13894"/>
    <n v="310942"/>
    <x v="0"/>
    <m/>
    <x v="4"/>
    <x v="1"/>
    <x v="1"/>
    <x v="1"/>
  </r>
  <r>
    <n v="515"/>
    <s v="135661935"/>
    <s v="National Multiple Sclerosis Society"/>
    <s v="Cyndi Zagieboylo"/>
    <x v="1"/>
    <d v="2011-10-01T00:00:00"/>
    <n v="10017"/>
    <x v="3"/>
    <x v="9"/>
    <x v="11"/>
    <x v="0"/>
    <x v="0"/>
    <m/>
    <m/>
    <m/>
    <x v="2"/>
    <x v="6"/>
    <n v="99506786"/>
    <s v="Cynthia Zagieboylo"/>
    <x v="1"/>
    <x v="0"/>
    <s v="President &amp; CEO"/>
    <n v="286430"/>
    <m/>
    <n v="286430"/>
    <m/>
    <n v="286430"/>
    <n v="7350"/>
    <n v="1030"/>
    <n v="294810"/>
    <x v="1"/>
    <s v="Three months’ salary as CEO and nine months’ salary as staff"/>
    <x v="2"/>
    <x v="1"/>
    <x v="1"/>
    <x v="1"/>
  </r>
  <r>
    <n v="100"/>
    <s v="530228172"/>
    <s v="American Federation of Labor and Congress of Industrial Organizations (AFL-CIO)"/>
    <s v="Richard L. Trumka"/>
    <x v="0"/>
    <d v="2009-09-16T00:00:00"/>
    <n v="20006"/>
    <x v="2"/>
    <x v="8"/>
    <x v="10"/>
    <x v="0"/>
    <x v="0"/>
    <n v="2.8591368227731864E-2"/>
    <n v="2.8591368227731864E-2"/>
    <n v="-9.5118716607166965E-3"/>
    <x v="0"/>
    <x v="7"/>
    <n v="164339352"/>
    <s v="Richard Trumka"/>
    <x v="0"/>
    <x v="0"/>
    <s v="President"/>
    <n v="280034"/>
    <m/>
    <n v="280034"/>
    <n v="6016"/>
    <n v="286050"/>
    <n v="70785"/>
    <n v="26142"/>
    <n v="382977"/>
    <x v="0"/>
    <m/>
    <x v="0"/>
    <x v="1"/>
    <x v="1"/>
    <x v="1"/>
  </r>
  <r>
    <n v="350"/>
    <s v="131945157"/>
    <s v="Hudson Institute"/>
    <s v="Kenneth Weinstein"/>
    <x v="0"/>
    <d v="2005-06-01T00:00:00"/>
    <n v="20005"/>
    <x v="4"/>
    <x v="14"/>
    <x v="17"/>
    <x v="0"/>
    <x v="0"/>
    <n v="0.10851940740625861"/>
    <n v="0.10851940740625861"/>
    <n v="0.10851940740625861"/>
    <x v="0"/>
    <x v="6"/>
    <n v="15073282"/>
    <s v="Kenneth Weinstein"/>
    <x v="0"/>
    <x v="0"/>
    <s v="CEO"/>
    <n v="285906"/>
    <m/>
    <n v="285906"/>
    <m/>
    <n v="285906"/>
    <n v="20000"/>
    <n v="4590"/>
    <n v="310496"/>
    <x v="0"/>
    <m/>
    <x v="4"/>
    <x v="1"/>
    <x v="1"/>
    <x v="1"/>
  </r>
  <r>
    <n v="24"/>
    <s v="530243270"/>
    <s v="America-Mideast Educational and Training Services"/>
    <s v="Theodore H. Kattouf"/>
    <x v="0"/>
    <d v="2003-09-02T00:00:00"/>
    <n v="20036"/>
    <x v="3"/>
    <x v="9"/>
    <x v="11"/>
    <x v="0"/>
    <x v="0"/>
    <n v="-2.3535606525120465E-2"/>
    <n v="-2.3535606525120465E-2"/>
    <n v="-1.0337098891810344E-2"/>
    <x v="0"/>
    <x v="6"/>
    <n v="77760357"/>
    <s v="Theodore H. Kattouf"/>
    <x v="0"/>
    <x v="0"/>
    <s v="President &amp; CEO"/>
    <n v="281875"/>
    <m/>
    <n v="281875"/>
    <n v="3810"/>
    <n v="285685"/>
    <n v="18430"/>
    <n v="4542"/>
    <n v="308657"/>
    <x v="0"/>
    <m/>
    <x v="2"/>
    <x v="1"/>
    <x v="1"/>
    <x v="1"/>
  </r>
  <r>
    <n v="535"/>
    <s v="521353803"/>
    <s v="National Society of Professional Engineers"/>
    <s v="Mark Golden"/>
    <x v="0"/>
    <d v="2013-01-31T00:00:00"/>
    <n v="22314"/>
    <x v="1"/>
    <x v="13"/>
    <x v="9"/>
    <x v="0"/>
    <x v="0"/>
    <n v="3.8087573860128759E-2"/>
    <n v="3.770244309186481E-2"/>
    <n v="3.953575630849037E-2"/>
    <x v="0"/>
    <x v="7"/>
    <n v="10030363"/>
    <s v="Lawrence A. Jacobson"/>
    <x v="0"/>
    <x v="1"/>
    <s v="Executive Director &amp; CEO"/>
    <n v="282501"/>
    <m/>
    <n v="282501"/>
    <n v="2863"/>
    <n v="285364"/>
    <n v="14496"/>
    <n v="20019"/>
    <n v="319879"/>
    <x v="0"/>
    <m/>
    <x v="4"/>
    <x v="1"/>
    <x v="1"/>
    <x v="1"/>
  </r>
  <r>
    <n v="216"/>
    <s v="132590764"/>
    <s v="Association of Fundraising Professionals"/>
    <s v="Andrew Watt "/>
    <x v="0"/>
    <d v="2011-03-23T00:00:00"/>
    <n v="22203"/>
    <x v="1"/>
    <x v="1"/>
    <x v="9"/>
    <x v="0"/>
    <x v="0"/>
    <m/>
    <m/>
    <m/>
    <x v="0"/>
    <x v="1"/>
    <n v="10952372"/>
    <s v="Andrew Watt "/>
    <x v="0"/>
    <x v="0"/>
    <s v="President &amp; CEO"/>
    <n v="238972"/>
    <n v="45160"/>
    <n v="284132"/>
    <n v="719"/>
    <n v="284851"/>
    <m/>
    <n v="24199"/>
    <n v="309050"/>
    <x v="0"/>
    <m/>
    <x v="4"/>
    <x v="1"/>
    <x v="1"/>
    <x v="1"/>
  </r>
  <r>
    <n v="220"/>
    <s v="521800436"/>
    <s v="Association of Public Health Laboratories"/>
    <s v="Scott J. Becker"/>
    <x v="0"/>
    <d v="1997-01-01T00:00:00"/>
    <n v="20910"/>
    <x v="0"/>
    <x v="2"/>
    <x v="2"/>
    <x v="0"/>
    <x v="0"/>
    <n v="4.3227676278523738E-2"/>
    <n v="4.3227676278523738E-2"/>
    <n v="4.3227676278523738E-2"/>
    <x v="0"/>
    <x v="7"/>
    <n v="30843280"/>
    <s v="Scott Becker"/>
    <x v="0"/>
    <x v="0"/>
    <s v="Executive Director"/>
    <n v="284363"/>
    <m/>
    <n v="284363"/>
    <m/>
    <n v="284363"/>
    <n v="16500"/>
    <n v="57950"/>
    <n v="358813"/>
    <x v="0"/>
    <m/>
    <x v="1"/>
    <x v="1"/>
    <x v="1"/>
    <x v="1"/>
  </r>
  <r>
    <n v="203"/>
    <s v="135675095"/>
    <s v="ASRAE (American Society of Heating, Refrigerating and Air-Conditioning Engineers)"/>
    <s v="Jeff Littleton"/>
    <x v="0"/>
    <d v="2004-02-05T00:00:00"/>
    <n v="39329"/>
    <x v="1"/>
    <x v="11"/>
    <x v="14"/>
    <x v="0"/>
    <x v="1"/>
    <n v="-3.0679794972438734E-2"/>
    <n v="2.5074617989347191E-2"/>
    <n v="2.4658992566092254E-2"/>
    <x v="0"/>
    <x v="7"/>
    <n v="26474930"/>
    <s v="Jeff H. Littleton"/>
    <x v="0"/>
    <x v="0"/>
    <s v="CEO/Secretary"/>
    <n v="260783"/>
    <n v="15000"/>
    <n v="275783"/>
    <n v="7194"/>
    <n v="282977"/>
    <n v="18215"/>
    <n v="9337"/>
    <n v="310529"/>
    <x v="0"/>
    <m/>
    <x v="3"/>
    <x v="1"/>
    <x v="1"/>
    <x v="1"/>
  </r>
  <r>
    <n v="406"/>
    <s v="521733698"/>
    <s v="League of Conservation Voters"/>
    <s v="Gene Karpinski"/>
    <x v="0"/>
    <d v="2006-04-01T00:00:00"/>
    <n v="20036"/>
    <x v="3"/>
    <x v="9"/>
    <x v="11"/>
    <x v="0"/>
    <x v="1"/>
    <n v="-6.1684634143091291E-2"/>
    <n v="-6.1684634143091291E-2"/>
    <n v="-6.1684634143091291E-2"/>
    <x v="0"/>
    <x v="1"/>
    <n v="37022326"/>
    <s v="Gene Karpinski"/>
    <x v="0"/>
    <x v="0"/>
    <s v="President"/>
    <n v="281656"/>
    <m/>
    <n v="281656"/>
    <m/>
    <n v="281656"/>
    <n v="7090"/>
    <n v="11448"/>
    <n v="300194"/>
    <x v="0"/>
    <m/>
    <x v="1"/>
    <x v="1"/>
    <x v="1"/>
    <x v="1"/>
  </r>
  <r>
    <n v="95"/>
    <s v="237003537"/>
    <s v="American Educational Research Association"/>
    <s v="Felice J. Levine"/>
    <x v="1"/>
    <d v="2002-05-06T00:00:00"/>
    <n v="20036"/>
    <x v="1"/>
    <x v="13"/>
    <x v="16"/>
    <x v="0"/>
    <x v="0"/>
    <n v="3.9202733821445443E-2"/>
    <n v="3.9202733821445443E-2"/>
    <n v="3.9202733821445443E-2"/>
    <x v="0"/>
    <x v="1"/>
    <n v="10577325"/>
    <s v="Felice J. Levine"/>
    <x v="1"/>
    <x v="0"/>
    <s v="Executive Director"/>
    <n v="281599"/>
    <m/>
    <n v="281599"/>
    <m/>
    <n v="281599"/>
    <n v="28105"/>
    <n v="8774"/>
    <n v="318478"/>
    <x v="0"/>
    <m/>
    <x v="4"/>
    <x v="1"/>
    <x v="1"/>
    <x v="1"/>
  </r>
  <r>
    <n v="210"/>
    <s v="521945674"/>
    <s v="Association of American Colleges and Universities"/>
    <s v="Carol Geary Schneider"/>
    <x v="1"/>
    <d v="1998-01-01T00:00:00"/>
    <n v="20009"/>
    <x v="0"/>
    <x v="13"/>
    <x v="16"/>
    <x v="0"/>
    <x v="0"/>
    <n v="3.7714781731311396E-2"/>
    <n v="3.7714781731311396E-2"/>
    <n v="3.7591294725193652E-2"/>
    <x v="0"/>
    <x v="7"/>
    <n v="10142498"/>
    <s v="Carol Geary Schneider"/>
    <x v="1"/>
    <x v="0"/>
    <s v="President"/>
    <n v="279743"/>
    <m/>
    <n v="279743"/>
    <n v="1548"/>
    <n v="281291"/>
    <n v="101501"/>
    <n v="6725"/>
    <n v="389517"/>
    <x v="0"/>
    <m/>
    <x v="4"/>
    <x v="1"/>
    <x v="1"/>
    <x v="1"/>
  </r>
  <r>
    <n v="464"/>
    <s v="521620299"/>
    <s v="National Board for Certification in Occupational Therapy"/>
    <s v="Paul Grace"/>
    <x v="0"/>
    <d v="2001-09-06T00:00:00"/>
    <n v="20877"/>
    <x v="1"/>
    <x v="2"/>
    <x v="2"/>
    <x v="0"/>
    <x v="1"/>
    <n v="-0.16264232547581214"/>
    <n v="-0.16264232547581214"/>
    <n v="-0.16264232547581214"/>
    <x v="0"/>
    <x v="1"/>
    <n v="12550635"/>
    <s v="Paul Grace"/>
    <x v="0"/>
    <x v="0"/>
    <s v="President/CEO"/>
    <n v="280344"/>
    <m/>
    <n v="280344"/>
    <m/>
    <n v="280344"/>
    <m/>
    <m/>
    <n v="280344"/>
    <x v="0"/>
    <m/>
    <x v="4"/>
    <x v="1"/>
    <x v="1"/>
    <x v="1"/>
  </r>
  <r>
    <n v="295"/>
    <s v="530183181"/>
    <s v="Defenders of Wildlife"/>
    <s v="Jamie Rappaport Clark "/>
    <x v="1"/>
    <d v="2011-10-01T00:00:00"/>
    <n v="20036"/>
    <x v="3"/>
    <x v="9"/>
    <x v="11"/>
    <x v="0"/>
    <x v="0"/>
    <m/>
    <m/>
    <m/>
    <x v="2"/>
    <x v="6"/>
    <n v="24838978"/>
    <s v="Jamie Rappaport Clark"/>
    <x v="1"/>
    <x v="0"/>
    <s v="President"/>
    <n v="275888"/>
    <m/>
    <n v="275888"/>
    <m/>
    <n v="275888"/>
    <n v="18089"/>
    <n v="36111"/>
    <n v="330088"/>
    <x v="1"/>
    <s v="Three months as CEOs and nine months as staff"/>
    <x v="3"/>
    <x v="1"/>
    <x v="1"/>
    <x v="1"/>
  </r>
  <r>
    <n v="172"/>
    <s v="237058604"/>
    <s v="American Society of Gastrointestinal Endoscopy"/>
    <s v="Patricia Blake"/>
    <x v="1"/>
    <d v="2002-01-01T00:00:00"/>
    <n v="60515"/>
    <x v="1"/>
    <x v="2"/>
    <x v="2"/>
    <x v="0"/>
    <x v="0"/>
    <n v="4.7789739484385391E-2"/>
    <n v="9.7702316800688235E-2"/>
    <n v="9.7702316800688235E-2"/>
    <x v="0"/>
    <x v="1"/>
    <n v="15575542"/>
    <s v="Patricia Blake"/>
    <x v="1"/>
    <x v="0"/>
    <s v="Executive Director"/>
    <n v="263078"/>
    <n v="12532"/>
    <n v="275610"/>
    <m/>
    <n v="275610"/>
    <n v="17500"/>
    <n v="21897"/>
    <n v="315007"/>
    <x v="0"/>
    <m/>
    <x v="4"/>
    <x v="1"/>
    <x v="1"/>
    <x v="1"/>
  </r>
  <r>
    <n v="368"/>
    <s v="366214767"/>
    <s v="Institute of Real Estate Management"/>
    <s v="Russell Salzman"/>
    <x v="0"/>
    <d v="2004-10-11T00:00:00"/>
    <n v="60611"/>
    <x v="1"/>
    <x v="11"/>
    <x v="19"/>
    <x v="0"/>
    <x v="0"/>
    <n v="-1.5655053868332342E-2"/>
    <n v="-1.5300413611648333E-2"/>
    <n v="-1.5300413611648333E-2"/>
    <x v="0"/>
    <x v="1"/>
    <n v="11431963"/>
    <s v="Russell C. Salzman"/>
    <x v="0"/>
    <x v="0"/>
    <s v="Executive Vice President"/>
    <n v="250251"/>
    <n v="25200"/>
    <n v="275451"/>
    <m/>
    <n v="275451"/>
    <n v="25000"/>
    <n v="20722"/>
    <n v="321173"/>
    <x v="0"/>
    <m/>
    <x v="4"/>
    <x v="1"/>
    <x v="1"/>
    <x v="1"/>
  </r>
  <r>
    <n v="562"/>
    <s v="650206641"/>
    <s v="Points of Light Foundation"/>
    <s v="Tracy Hoover"/>
    <x v="1"/>
    <d v="2013-07-01T00:00:00"/>
    <n v="20005"/>
    <x v="3"/>
    <x v="9"/>
    <x v="11"/>
    <x v="0"/>
    <x v="1"/>
    <n v="-7.7977942039975434E-2"/>
    <n v="-7.7977942039975434E-2"/>
    <n v="-7.7977942039975434E-2"/>
    <x v="0"/>
    <x v="6"/>
    <n v="25471891"/>
    <s v="Michelle Nunn"/>
    <x v="1"/>
    <x v="1"/>
    <s v="CEO"/>
    <n v="274793"/>
    <m/>
    <n v="274793"/>
    <m/>
    <n v="274793"/>
    <n v="8250"/>
    <n v="16303"/>
    <n v="299346"/>
    <x v="0"/>
    <s v="Nunn taking leave of absence to run for Senate."/>
    <x v="3"/>
    <x v="1"/>
    <x v="1"/>
    <x v="1"/>
  </r>
  <r>
    <n v="341"/>
    <s v="911914868"/>
    <s v="Habitat for Humanity International"/>
    <s v="Jonathan T.M. Reckford"/>
    <x v="0"/>
    <d v="2005-08-04T00:00:00"/>
    <n v="31709"/>
    <x v="3"/>
    <x v="9"/>
    <x v="11"/>
    <x v="0"/>
    <x v="0"/>
    <n v="1.8614929956434729E-2"/>
    <n v="1.8614929956434729E-2"/>
    <n v="1.8552703420457374E-2"/>
    <x v="0"/>
    <x v="5"/>
    <n v="296545105"/>
    <s v="Jonathan T.M. Reckford"/>
    <x v="0"/>
    <x v="0"/>
    <s v="CEO"/>
    <n v="273328"/>
    <m/>
    <n v="273328"/>
    <n v="900"/>
    <n v="274228"/>
    <n v="8400"/>
    <n v="18255"/>
    <n v="300883"/>
    <x v="0"/>
    <m/>
    <x v="0"/>
    <x v="1"/>
    <x v="1"/>
    <x v="1"/>
  </r>
  <r>
    <n v="287"/>
    <s v="136068327"/>
    <s v="Council on Foundations"/>
    <s v="Vikki N. Spruill"/>
    <x v="1"/>
    <d v="2012-07-01T00:00:00"/>
    <n v="22202"/>
    <x v="0"/>
    <x v="1"/>
    <x v="1"/>
    <x v="0"/>
    <x v="0"/>
    <m/>
    <m/>
    <m/>
    <x v="2"/>
    <x v="1"/>
    <n v="17316798"/>
    <s v="Jeffrey Clarke"/>
    <x v="0"/>
    <x v="1"/>
    <s v="President &amp; CEO"/>
    <n v="272622"/>
    <m/>
    <n v="272622"/>
    <n v="1415"/>
    <n v="274037"/>
    <m/>
    <n v="11560"/>
    <n v="285597"/>
    <x v="1"/>
    <s v="Seven months’ salary as interim CEO"/>
    <x v="4"/>
    <x v="1"/>
    <x v="1"/>
    <x v="1"/>
  </r>
  <r>
    <n v="7"/>
    <s v="520811461"/>
    <s v="ACDI/VOCA"/>
    <s v="Carl H. Leonard"/>
    <x v="0"/>
    <d v="2005-06-28T00:00:00"/>
    <n v="20001"/>
    <x v="3"/>
    <x v="9"/>
    <x v="11"/>
    <x v="0"/>
    <x v="0"/>
    <n v="5.0950964398810097E-2"/>
    <n v="5.0950964398810097E-2"/>
    <n v="5.0950964398810097E-2"/>
    <x v="0"/>
    <x v="1"/>
    <n v="169008107"/>
    <s v="Carl H. Leonard"/>
    <x v="0"/>
    <x v="0"/>
    <s v="President &amp; CEO"/>
    <n v="273799"/>
    <m/>
    <n v="273799"/>
    <m/>
    <n v="273799"/>
    <n v="25000"/>
    <n v="4101"/>
    <n v="302900"/>
    <x v="0"/>
    <m/>
    <x v="0"/>
    <x v="1"/>
    <x v="1"/>
    <x v="1"/>
  </r>
  <r>
    <n v="572"/>
    <s v="237380563"/>
    <s v="RARE"/>
    <s v="Brett Jenks"/>
    <x v="0"/>
    <d v="2000-01-01T00:00:00"/>
    <n v="22201"/>
    <x v="3"/>
    <x v="9"/>
    <x v="11"/>
    <x v="0"/>
    <x v="0"/>
    <n v="0.11289907486420957"/>
    <n v="2.3072987978273625E-2"/>
    <n v="2.3072987978273625E-2"/>
    <x v="0"/>
    <x v="6"/>
    <n v="26508326"/>
    <s v="Brett Jenks"/>
    <x v="0"/>
    <x v="0"/>
    <s v="President &amp; CEO"/>
    <n v="246486"/>
    <n v="25500"/>
    <n v="271986"/>
    <m/>
    <n v="271986"/>
    <n v="44050"/>
    <n v="15149"/>
    <n v="331185"/>
    <x v="0"/>
    <m/>
    <x v="3"/>
    <x v="1"/>
    <x v="1"/>
    <x v="1"/>
  </r>
  <r>
    <n v="606"/>
    <s v="131395075"/>
    <s v="Transport Workers Union of America"/>
    <s v="Harry Lombardo"/>
    <x v="0"/>
    <d v="2006-03-31T00:00:00"/>
    <n v="10019"/>
    <x v="2"/>
    <x v="8"/>
    <x v="10"/>
    <x v="0"/>
    <x v="1"/>
    <n v="-7.1487845543619765E-3"/>
    <n v="-7.1487845543619765E-3"/>
    <n v="-6.3938902007083824E-3"/>
    <x v="0"/>
    <x v="2"/>
    <n v="20367166"/>
    <s v="James C. Little"/>
    <x v="0"/>
    <x v="1"/>
    <s v="President"/>
    <n v="260824"/>
    <m/>
    <n v="260824"/>
    <n v="8483"/>
    <n v="269307"/>
    <m/>
    <m/>
    <n v="269307"/>
    <x v="0"/>
    <m/>
    <x v="3"/>
    <x v="1"/>
    <x v="1"/>
    <x v="1"/>
  </r>
  <r>
    <n v="431"/>
    <s v="261909449"/>
    <s v="National Association for College Admission Counseling"/>
    <s v="Joyce E. Smith"/>
    <x v="1"/>
    <d v="1997-01-01T00:00:00"/>
    <n v="22201"/>
    <x v="1"/>
    <x v="13"/>
    <x v="16"/>
    <x v="0"/>
    <x v="1"/>
    <n v="-8.5448468325816165E-2"/>
    <n v="-6.5985438129493895E-2"/>
    <n v="-6.090587812544699E-2"/>
    <x v="0"/>
    <x v="1"/>
    <n v="13734329"/>
    <s v="Joyce Smith"/>
    <x v="1"/>
    <x v="0"/>
    <s v="Chief Executive Officer"/>
    <n v="255287"/>
    <n v="12438"/>
    <n v="267725"/>
    <n v="1456"/>
    <n v="269181"/>
    <n v="25000"/>
    <n v="9806"/>
    <n v="303987"/>
    <x v="0"/>
    <m/>
    <x v="4"/>
    <x v="1"/>
    <x v="1"/>
    <x v="1"/>
  </r>
  <r>
    <n v="161"/>
    <s v="362425015"/>
    <s v="American Rental Association"/>
    <s v="Christine Wehrman"/>
    <x v="1"/>
    <d v="2000-11-16T00:00:00"/>
    <n v="61265"/>
    <x v="0"/>
    <x v="10"/>
    <x v="19"/>
    <x v="0"/>
    <x v="0"/>
    <n v="-1.5749490457661663E-2"/>
    <n v="3.6903217837069978E-2"/>
    <n v="3.6903217837069978E-2"/>
    <x v="0"/>
    <x v="5"/>
    <n v="11245449"/>
    <s v="Christine Wehrman"/>
    <x v="1"/>
    <x v="0"/>
    <s v="CEO"/>
    <n v="254976"/>
    <n v="13640"/>
    <n v="268616"/>
    <m/>
    <n v="268616"/>
    <n v="8068"/>
    <n v="9012"/>
    <n v="285696"/>
    <x v="0"/>
    <m/>
    <x v="4"/>
    <x v="1"/>
    <x v="1"/>
    <x v="1"/>
  </r>
  <r>
    <n v="463"/>
    <s v="431623643"/>
    <s v="National Biodiesel Board"/>
    <s v="Joe Jobe"/>
    <x v="0"/>
    <d v="1999-01-01T00:00:00"/>
    <n v="65110"/>
    <x v="0"/>
    <x v="3"/>
    <x v="3"/>
    <x v="0"/>
    <x v="0"/>
    <n v="5.2824056986003808E-2"/>
    <n v="4.8692448779266893E-2"/>
    <n v="4.8692448779266893E-2"/>
    <x v="0"/>
    <x v="6"/>
    <n v="16420823"/>
    <s v="Joseph Jobe"/>
    <x v="0"/>
    <x v="0"/>
    <s v="Chief Executive Officer"/>
    <n v="248158"/>
    <n v="20000"/>
    <n v="268158"/>
    <m/>
    <n v="268158"/>
    <n v="12679"/>
    <n v="7149"/>
    <n v="287986"/>
    <x v="0"/>
    <m/>
    <x v="4"/>
    <x v="1"/>
    <x v="1"/>
    <x v="1"/>
  </r>
  <r>
    <n v="378"/>
    <s v="536001417"/>
    <s v="International Association of Machinists and Aerospace Workers"/>
    <s v="R. Thomas Buffenbarger"/>
    <x v="0"/>
    <m/>
    <n v="20772"/>
    <x v="2"/>
    <x v="8"/>
    <x v="10"/>
    <x v="0"/>
    <x v="0"/>
    <m/>
    <m/>
    <m/>
    <x v="0"/>
    <x v="1"/>
    <n v="132787899"/>
    <s v="R. Thomas Buffenbarger"/>
    <x v="0"/>
    <x v="0"/>
    <s v="International President"/>
    <n v="267948"/>
    <m/>
    <n v="267948"/>
    <m/>
    <n v="267948"/>
    <n v="5078"/>
    <n v="28962"/>
    <n v="301988"/>
    <x v="0"/>
    <m/>
    <x v="0"/>
    <x v="1"/>
    <x v="1"/>
    <x v="1"/>
  </r>
  <r>
    <n v="187"/>
    <s v="135660277"/>
    <s v="American Water Works Association"/>
    <s v="David B. LaFrance"/>
    <x v="0"/>
    <d v="2010-05-03T00:00:00"/>
    <n v="80235"/>
    <x v="0"/>
    <x v="3"/>
    <x v="22"/>
    <x v="0"/>
    <x v="0"/>
    <n v="5.0118563189788926E-2"/>
    <n v="0.11285040963895732"/>
    <n v="0.11238510139398508"/>
    <x v="0"/>
    <x v="1"/>
    <n v="28233496"/>
    <s v="David LaFrance"/>
    <x v="0"/>
    <x v="0"/>
    <s v="Executive Director"/>
    <n v="251097"/>
    <n v="15000"/>
    <n v="266097"/>
    <n v="990"/>
    <n v="267087"/>
    <n v="22500"/>
    <n v="6741"/>
    <n v="296328"/>
    <x v="0"/>
    <m/>
    <x v="3"/>
    <x v="1"/>
    <x v="1"/>
    <x v="1"/>
  </r>
  <r>
    <n v="484"/>
    <s v="526057004"/>
    <s v="National Council of Teachers of Mathematics"/>
    <s v="Bob Doucette"/>
    <x v="0"/>
    <d v="2013-08-15T00:00:00"/>
    <n v="20191"/>
    <x v="1"/>
    <x v="13"/>
    <x v="16"/>
    <x v="0"/>
    <x v="0"/>
    <n v="-3.0774924244367334E-2"/>
    <n v="-3.0774924244367334E-2"/>
    <n v="-2.4854806384130373E-2"/>
    <x v="0"/>
    <x v="10"/>
    <n v="15054494"/>
    <s v="Kichoon Yang"/>
    <x v="0"/>
    <x v="1"/>
    <s v="Executive Director"/>
    <n v="264518"/>
    <m/>
    <n v="264518"/>
    <n v="2114"/>
    <n v="266632"/>
    <n v="30250"/>
    <n v="8771"/>
    <n v="305653"/>
    <x v="0"/>
    <m/>
    <x v="4"/>
    <x v="1"/>
    <x v="1"/>
    <x v="1"/>
  </r>
  <r>
    <n v="41"/>
    <s v="363037240"/>
    <s v="American Association for Laboratory Accreditation"/>
    <s v="Peter S. Unger"/>
    <x v="0"/>
    <d v="1996-04-01T00:00:00"/>
    <n v="21704"/>
    <x v="0"/>
    <x v="13"/>
    <x v="16"/>
    <x v="0"/>
    <x v="0"/>
    <n v="0.16650776564662464"/>
    <n v="0.16650776564662464"/>
    <n v="0.16650776564662464"/>
    <x v="0"/>
    <x v="1"/>
    <n v="12685819"/>
    <s v="Peter S. Unger"/>
    <x v="0"/>
    <x v="0"/>
    <s v="President"/>
    <n v="265503"/>
    <m/>
    <n v="265503"/>
    <m/>
    <n v="265503"/>
    <n v="23383"/>
    <m/>
    <n v="288886"/>
    <x v="0"/>
    <m/>
    <x v="4"/>
    <x v="1"/>
    <x v="1"/>
    <x v="1"/>
  </r>
  <r>
    <n v="536"/>
    <s v="530244795"/>
    <s v="National Treasury Employees Union"/>
    <s v="Colleen M. Kelley"/>
    <x v="1"/>
    <m/>
    <n v="20006"/>
    <x v="2"/>
    <x v="8"/>
    <x v="10"/>
    <x v="0"/>
    <x v="1"/>
    <n v="0"/>
    <n v="0"/>
    <n v="0"/>
    <x v="0"/>
    <x v="6"/>
    <n v="29550346"/>
    <s v="Colleen M. Kelley"/>
    <x v="1"/>
    <x v="0"/>
    <s v="President"/>
    <n v="264731"/>
    <m/>
    <n v="264731"/>
    <m/>
    <n v="264731"/>
    <n v="93231"/>
    <m/>
    <n v="357962"/>
    <x v="0"/>
    <m/>
    <x v="3"/>
    <x v="1"/>
    <x v="1"/>
    <x v="1"/>
  </r>
  <r>
    <n v="589"/>
    <s v="360852885"/>
    <s v="Service Employees International Union"/>
    <s v="Mary Kay Henry"/>
    <x v="1"/>
    <d v="2010-05-08T00:00:00"/>
    <n v="20036"/>
    <x v="2"/>
    <x v="8"/>
    <x v="10"/>
    <x v="0"/>
    <x v="0"/>
    <n v="0"/>
    <n v="0"/>
    <n v="3.6253937337370847E-3"/>
    <x v="0"/>
    <x v="1"/>
    <n v="307310607"/>
    <s v="Mary Kay Henry"/>
    <x v="1"/>
    <x v="0"/>
    <s v="President"/>
    <n v="251234"/>
    <n v="4831"/>
    <n v="256065"/>
    <n v="7756"/>
    <n v="263821"/>
    <n v="45471"/>
    <n v="18453"/>
    <n v="327745"/>
    <x v="0"/>
    <m/>
    <x v="0"/>
    <x v="1"/>
    <x v="1"/>
    <x v="1"/>
  </r>
  <r>
    <n v="37"/>
    <s v="530205889"/>
    <s v="American Alliance of Museums"/>
    <s v="Ford Watson Bell"/>
    <x v="0"/>
    <d v="2007-06-01T00:00:00"/>
    <n v="20005"/>
    <x v="0"/>
    <x v="13"/>
    <x v="16"/>
    <x v="0"/>
    <x v="0"/>
    <n v="-5.2778498100889302E-3"/>
    <n v="-5.2778498100889302E-3"/>
    <n v="5.293103711274158E-3"/>
    <x v="0"/>
    <x v="1"/>
    <n v="10513973"/>
    <s v="Ford Watson Bell"/>
    <x v="0"/>
    <x v="0"/>
    <s v="President"/>
    <n v="260844"/>
    <m/>
    <n v="260844"/>
    <n v="2772"/>
    <n v="263616"/>
    <n v="12500"/>
    <n v="8900"/>
    <n v="285016"/>
    <x v="0"/>
    <m/>
    <x v="4"/>
    <x v="1"/>
    <x v="1"/>
    <x v="1"/>
  </r>
  <r>
    <n v="427"/>
    <s v="521522639"/>
    <s v="National Air Traffic Controllers Association"/>
    <s v="Paul Rinaldi"/>
    <x v="0"/>
    <d v="2009-10-01T00:00:00"/>
    <n v="20591"/>
    <x v="2"/>
    <x v="8"/>
    <x v="10"/>
    <x v="0"/>
    <x v="0"/>
    <m/>
    <m/>
    <m/>
    <x v="0"/>
    <x v="1"/>
    <n v="24360139"/>
    <s v="Paul Rinaldi"/>
    <x v="0"/>
    <x v="0"/>
    <s v="President"/>
    <n v="262838"/>
    <m/>
    <n v="262838"/>
    <m/>
    <n v="262838"/>
    <n v="114708"/>
    <n v="15001"/>
    <n v="392547"/>
    <x v="0"/>
    <m/>
    <x v="3"/>
    <x v="1"/>
    <x v="1"/>
    <x v="1"/>
  </r>
  <r>
    <n v="162"/>
    <s v="526050165"/>
    <s v="American Society for Biochemistry and Molecular Biology"/>
    <s v="Barbara A. Gordon"/>
    <x v="1"/>
    <d v="2004-01-01T00:00:00"/>
    <n v="20814"/>
    <x v="1"/>
    <x v="13"/>
    <x v="16"/>
    <x v="0"/>
    <x v="1"/>
    <n v="0"/>
    <n v="0"/>
    <n v="0"/>
    <x v="0"/>
    <x v="1"/>
    <n v="18709798"/>
    <s v="Barbara A. Gordon"/>
    <x v="1"/>
    <x v="0"/>
    <s v="Executive Director"/>
    <n v="262650"/>
    <m/>
    <n v="262650"/>
    <m/>
    <n v="262650"/>
    <n v="25000"/>
    <n v="4243"/>
    <n v="291893"/>
    <x v="0"/>
    <m/>
    <x v="4"/>
    <x v="1"/>
    <x v="1"/>
    <x v="1"/>
  </r>
  <r>
    <n v="116"/>
    <s v="237085097"/>
    <s v="American Immigration Lawyers Association"/>
    <s v="Crystal L. Williams"/>
    <x v="1"/>
    <d v="2009-09-30T00:00:00"/>
    <n v="20004"/>
    <x v="1"/>
    <x v="5"/>
    <x v="18"/>
    <x v="0"/>
    <x v="0"/>
    <n v="2.0018495579726129E-2"/>
    <n v="1.124666491848041E-2"/>
    <n v="1.2388162422573986E-2"/>
    <x v="0"/>
    <x v="1"/>
    <n v="12825199"/>
    <s v="Crystal Williams"/>
    <x v="1"/>
    <x v="0"/>
    <s v="Executive Director"/>
    <n v="240451"/>
    <n v="2500"/>
    <n v="242951"/>
    <n v="18887"/>
    <n v="261838"/>
    <n v="12584"/>
    <n v="10089"/>
    <n v="284511"/>
    <x v="0"/>
    <m/>
    <x v="4"/>
    <x v="1"/>
    <x v="1"/>
    <x v="1"/>
  </r>
  <r>
    <n v="239"/>
    <s v="521969967"/>
    <s v="Campaign for Tobacco-Free Kids"/>
    <s v="Matthew L. Myers"/>
    <x v="0"/>
    <d v="1999-12-16T00:00:00"/>
    <n v="20005"/>
    <x v="3"/>
    <x v="9"/>
    <x v="11"/>
    <x v="0"/>
    <x v="0"/>
    <m/>
    <m/>
    <m/>
    <x v="0"/>
    <x v="0"/>
    <n v="31468292"/>
    <s v="Matthew L. Myers"/>
    <x v="0"/>
    <x v="0"/>
    <s v="President"/>
    <n v="255646"/>
    <m/>
    <n v="255646"/>
    <n v="5334"/>
    <n v="260980"/>
    <n v="23999"/>
    <n v="19592"/>
    <n v="304571"/>
    <x v="0"/>
    <m/>
    <x v="1"/>
    <x v="1"/>
    <x v="1"/>
    <x v="1"/>
  </r>
  <r>
    <n v="566"/>
    <s v="362332840"/>
    <s v="Promotional Products Association International"/>
    <s v="Paul Bellantone"/>
    <x v="0"/>
    <d v="2011-07-01T00:00:00"/>
    <n v="75038"/>
    <x v="0"/>
    <x v="7"/>
    <x v="7"/>
    <x v="0"/>
    <x v="1"/>
    <m/>
    <m/>
    <m/>
    <x v="0"/>
    <x v="1"/>
    <n v="17217544"/>
    <s v="Paul Bellantone"/>
    <x v="0"/>
    <x v="0"/>
    <s v="President"/>
    <n v="259604"/>
    <m/>
    <n v="259604"/>
    <m/>
    <n v="259604"/>
    <n v="13750"/>
    <n v="7308"/>
    <n v="280662"/>
    <x v="0"/>
    <m/>
    <x v="4"/>
    <x v="1"/>
    <x v="1"/>
    <x v="1"/>
  </r>
  <r>
    <n v="505"/>
    <s v="521107937"/>
    <s v="National Institute of Building Sciences"/>
    <s v="Henry L. Green"/>
    <x v="0"/>
    <d v="2008-06-24T00:00:00"/>
    <n v="20005"/>
    <x v="1"/>
    <x v="11"/>
    <x v="14"/>
    <x v="0"/>
    <x v="0"/>
    <n v="0.18462732210507096"/>
    <n v="0.18462732210507096"/>
    <n v="0.18462732210507096"/>
    <x v="0"/>
    <x v="6"/>
    <n v="21127468"/>
    <s v="Henry L. Green"/>
    <x v="0"/>
    <x v="0"/>
    <s v="President"/>
    <n v="259540"/>
    <m/>
    <n v="259540"/>
    <m/>
    <n v="259540"/>
    <n v="22440"/>
    <n v="31061"/>
    <n v="313041"/>
    <x v="0"/>
    <m/>
    <x v="3"/>
    <x v="1"/>
    <x v="1"/>
    <x v="1"/>
  </r>
  <r>
    <n v="522"/>
    <s v="522175544"/>
    <s v="National Quality Forum"/>
    <s v="Christine Cassel"/>
    <x v="1"/>
    <d v="2013-07-01T00:00:00"/>
    <n v="20005"/>
    <x v="1"/>
    <x v="2"/>
    <x v="2"/>
    <x v="0"/>
    <x v="0"/>
    <m/>
    <m/>
    <m/>
    <x v="0"/>
    <x v="1"/>
    <n v="26293813"/>
    <s v="Janet M. Corrigan"/>
    <x v="1"/>
    <x v="1"/>
    <s v="President &amp; CEO"/>
    <n v="259307"/>
    <m/>
    <n v="259307"/>
    <m/>
    <n v="259307"/>
    <n v="11379"/>
    <n v="14664"/>
    <n v="285350"/>
    <x v="1"/>
    <s v="Six months’ salary"/>
    <x v="3"/>
    <x v="1"/>
    <x v="1"/>
    <x v="1"/>
  </r>
  <r>
    <n v="637"/>
    <s v="530225129"/>
    <s v="Water Environment Federation"/>
    <s v="Eileen O’Neill"/>
    <x v="1"/>
    <d v="2014-02-03T00:00:00"/>
    <n v="22314"/>
    <x v="3"/>
    <x v="9"/>
    <x v="11"/>
    <x v="0"/>
    <x v="1"/>
    <m/>
    <m/>
    <m/>
    <x v="0"/>
    <x v="2"/>
    <n v="22125548"/>
    <s v="Jeff Eger"/>
    <x v="0"/>
    <x v="1"/>
    <s v="Executive Director"/>
    <n v="219958"/>
    <n v="39000"/>
    <n v="258958"/>
    <m/>
    <n v="258958"/>
    <n v="23370"/>
    <n v="14506"/>
    <n v="296834"/>
    <x v="0"/>
    <m/>
    <x v="3"/>
    <x v="1"/>
    <x v="1"/>
    <x v="1"/>
  </r>
  <r>
    <n v="376"/>
    <s v="131846552"/>
    <s v="International Association of Fire Chiefs"/>
    <s v="Mark W. Light"/>
    <x v="0"/>
    <d v="2007-03-31T00:00:00"/>
    <n v="22033"/>
    <x v="1"/>
    <x v="13"/>
    <x v="21"/>
    <x v="0"/>
    <x v="0"/>
    <n v="8.8411887057793195E-2"/>
    <n v="8.8411887057793195E-2"/>
    <n v="8.8411887057793195E-2"/>
    <x v="0"/>
    <x v="1"/>
    <n v="10931269"/>
    <s v="Mark Light"/>
    <x v="0"/>
    <x v="0"/>
    <s v="CEO &amp; Executive Director"/>
    <n v="258500"/>
    <m/>
    <n v="258500"/>
    <m/>
    <n v="258500"/>
    <n v="39613"/>
    <n v="4407"/>
    <n v="302520"/>
    <x v="0"/>
    <m/>
    <x v="4"/>
    <x v="1"/>
    <x v="1"/>
    <x v="1"/>
  </r>
  <r>
    <n v="181"/>
    <s v="420688064"/>
    <s v="American Soybean Association"/>
    <s v="Steve Censky"/>
    <x v="0"/>
    <d v="1996-01-01T00:00:00"/>
    <n v="63141"/>
    <x v="0"/>
    <x v="12"/>
    <x v="20"/>
    <x v="0"/>
    <x v="0"/>
    <n v="3.5978174149758048E-2"/>
    <n v="3.5978174149758048E-2"/>
    <n v="3.5978174149758048E-2"/>
    <x v="0"/>
    <x v="6"/>
    <n v="24393985"/>
    <s v="Steve Censky"/>
    <x v="0"/>
    <x v="0"/>
    <s v="CEO"/>
    <n v="258403"/>
    <m/>
    <n v="258403"/>
    <m/>
    <n v="258403"/>
    <n v="7984"/>
    <n v="15978"/>
    <n v="282365"/>
    <x v="0"/>
    <m/>
    <x v="3"/>
    <x v="1"/>
    <x v="1"/>
    <x v="1"/>
  </r>
  <r>
    <n v="6"/>
    <s v="521829463"/>
    <s v="Accrediting Council for Independent Colleges and Schools"/>
    <s v="Albert Gray"/>
    <x v="0"/>
    <d v="2009-01-01T00:00:00"/>
    <n v="20002"/>
    <x v="1"/>
    <x v="13"/>
    <x v="16"/>
    <x v="0"/>
    <x v="0"/>
    <n v="6.6503038803179051E-2"/>
    <n v="5.8323083230832309E-2"/>
    <n v="5.8323083230832309E-2"/>
    <x v="0"/>
    <x v="7"/>
    <n v="14180902"/>
    <s v="Albert C. Gray"/>
    <x v="0"/>
    <x v="0"/>
    <s v="Executive Director &amp; CEO"/>
    <n v="228125"/>
    <n v="30000"/>
    <n v="258125"/>
    <m/>
    <n v="258125"/>
    <n v="26180"/>
    <n v="17201"/>
    <n v="301506"/>
    <x v="0"/>
    <m/>
    <x v="4"/>
    <x v="1"/>
    <x v="1"/>
    <x v="1"/>
  </r>
  <r>
    <n v="443"/>
    <s v="521426663"/>
    <s v="National Association of County and City Health Officials"/>
    <s v="Robert M. Pestronk "/>
    <x v="0"/>
    <d v="2008-11-12T00:00:00"/>
    <n v="20036"/>
    <x v="1"/>
    <x v="13"/>
    <x v="21"/>
    <x v="0"/>
    <x v="0"/>
    <n v="2.2260553367054381E-3"/>
    <n v="2.2260553367054381E-3"/>
    <n v="2.2260553367054381E-3"/>
    <x v="0"/>
    <x v="7"/>
    <n v="27928928"/>
    <s v="Robert M. Pestronk "/>
    <x v="0"/>
    <x v="0"/>
    <s v="Executive Director"/>
    <n v="257979"/>
    <m/>
    <n v="257979"/>
    <m/>
    <n v="257979"/>
    <n v="13194"/>
    <n v="14984"/>
    <n v="286157"/>
    <x v="0"/>
    <m/>
    <x v="3"/>
    <x v="1"/>
    <x v="1"/>
    <x v="1"/>
  </r>
  <r>
    <n v="296"/>
    <s v="530183181"/>
    <s v="Defenders of Wildlife"/>
    <s v="Jamie Rappaport Clark "/>
    <x v="2"/>
    <d v="2011-10-01T00:00:00"/>
    <n v="20036"/>
    <x v="3"/>
    <x v="9"/>
    <x v="11"/>
    <x v="0"/>
    <x v="0"/>
    <m/>
    <m/>
    <m/>
    <x v="1"/>
    <x v="6"/>
    <n v="24838978"/>
    <s v="Rodger O. Schlickeisen"/>
    <x v="0"/>
    <x v="1"/>
    <m/>
    <n v="257899"/>
    <m/>
    <n v="257899"/>
    <m/>
    <n v="257899"/>
    <n v="16910"/>
    <n v="33756"/>
    <n v="308565"/>
    <x v="1"/>
    <s v="Nine months salary"/>
    <x v="3"/>
    <x v="1"/>
    <x v="1"/>
    <x v="1"/>
  </r>
  <r>
    <n v="519"/>
    <s v="362169155"/>
    <s v="National PTA"/>
    <s v="Eric R. Hargis"/>
    <x v="0"/>
    <d v="2011-07-05T00:00:00"/>
    <n v="60611"/>
    <x v="3"/>
    <x v="9"/>
    <x v="11"/>
    <x v="0"/>
    <x v="0"/>
    <m/>
    <m/>
    <m/>
    <x v="0"/>
    <x v="1"/>
    <n v="11667312"/>
    <s v="Eric Hargis"/>
    <x v="0"/>
    <x v="0"/>
    <s v="Executive Director"/>
    <n v="247224"/>
    <n v="10000"/>
    <n v="257224"/>
    <m/>
    <n v="257224"/>
    <n v="12500"/>
    <n v="11050"/>
    <n v="280774"/>
    <x v="0"/>
    <m/>
    <x v="4"/>
    <x v="1"/>
    <x v="1"/>
    <x v="1"/>
  </r>
  <r>
    <n v="617"/>
    <s v="042535767"/>
    <s v="Union of Concerned Scientists"/>
    <s v="Kathleen Rest"/>
    <x v="1"/>
    <d v="2013-06-24T00:00:00"/>
    <n v="22389"/>
    <x v="3"/>
    <x v="9"/>
    <x v="11"/>
    <x v="0"/>
    <x v="0"/>
    <n v="6.848407027256885E-2"/>
    <n v="6.848407027256885E-2"/>
    <n v="6.848407027256885E-2"/>
    <x v="0"/>
    <x v="6"/>
    <n v="25978646"/>
    <s v="Kevin T. Knobloch"/>
    <x v="0"/>
    <x v="1"/>
    <s v="President"/>
    <n v="256293"/>
    <m/>
    <n v="256293"/>
    <m/>
    <n v="256293"/>
    <n v="20914"/>
    <n v="17134"/>
    <n v="294341"/>
    <x v="0"/>
    <s v="Interim president; Kenneth Kimmell is president as of March 4, 2014.  Kathleen Rest was serving as interim president"/>
    <x v="3"/>
    <x v="1"/>
    <x v="1"/>
    <x v="1"/>
  </r>
  <r>
    <n v="244"/>
    <s v="300126510"/>
    <s v="Center for American Progress"/>
    <s v="Neera Tanden"/>
    <x v="1"/>
    <d v="2011-10-24T00:00:00"/>
    <n v="20005"/>
    <x v="4"/>
    <x v="14"/>
    <x v="17"/>
    <x v="0"/>
    <x v="0"/>
    <m/>
    <m/>
    <m/>
    <x v="0"/>
    <x v="1"/>
    <n v="39201517"/>
    <s v="Neera Tanden"/>
    <x v="1"/>
    <x v="0"/>
    <s v="President"/>
    <n v="254739"/>
    <m/>
    <n v="254739"/>
    <m/>
    <n v="254739"/>
    <n v="22913"/>
    <n v="10019"/>
    <n v="287671"/>
    <x v="0"/>
    <m/>
    <x v="1"/>
    <x v="1"/>
    <x v="1"/>
    <x v="1"/>
  </r>
  <r>
    <n v="642"/>
    <s v="521257057"/>
    <s v="World Resources Institute"/>
    <s v="Andrew D. Steer"/>
    <x v="0"/>
    <d v="2012-08-01T00:00:00"/>
    <n v="20002"/>
    <x v="3"/>
    <x v="9"/>
    <x v="11"/>
    <x v="0"/>
    <x v="0"/>
    <m/>
    <m/>
    <m/>
    <x v="0"/>
    <x v="6"/>
    <n v="45502243"/>
    <s v="Jonathan Lash"/>
    <x v="0"/>
    <x v="1"/>
    <s v="President"/>
    <n v="216791"/>
    <m/>
    <n v="216791"/>
    <n v="37745"/>
    <n v="254536"/>
    <n v="11917"/>
    <n v="15095"/>
    <n v="281548"/>
    <x v="1"/>
    <s v="Six months’ salary"/>
    <x v="1"/>
    <x v="1"/>
    <x v="1"/>
    <x v="1"/>
  </r>
  <r>
    <n v="36"/>
    <s v="520886491"/>
    <s v="American Alliance of Health, Physical Education, Recreation and Dance"/>
    <s v="E. Paul Roetert"/>
    <x v="0"/>
    <d v="2010-09-01T00:00:00"/>
    <n v="20191"/>
    <x v="1"/>
    <x v="13"/>
    <x v="16"/>
    <x v="0"/>
    <x v="0"/>
    <m/>
    <m/>
    <m/>
    <x v="0"/>
    <x v="2"/>
    <n v="11511297"/>
    <s v="E. Paul Roetert"/>
    <x v="0"/>
    <x v="0"/>
    <s v="CEO"/>
    <n v="254277"/>
    <m/>
    <n v="254277"/>
    <m/>
    <n v="254277"/>
    <m/>
    <n v="8646"/>
    <n v="262923"/>
    <x v="0"/>
    <m/>
    <x v="4"/>
    <x v="1"/>
    <x v="1"/>
    <x v="1"/>
  </r>
  <r>
    <n v="485"/>
    <s v="131932384"/>
    <s v="National Council on Aging"/>
    <s v="James P. Firman"/>
    <x v="0"/>
    <d v="1995-01-01T00:00:00"/>
    <n v="20036"/>
    <x v="3"/>
    <x v="9"/>
    <x v="11"/>
    <x v="0"/>
    <x v="0"/>
    <n v="4.1595577137607455E-2"/>
    <n v="-8.7545714631414202E-3"/>
    <n v="-8.7545714631414202E-3"/>
    <x v="0"/>
    <x v="7"/>
    <n v="50134133"/>
    <s v="James Firman"/>
    <x v="0"/>
    <x v="0"/>
    <s v="President &amp; CEO"/>
    <n v="253966"/>
    <m/>
    <n v="253966"/>
    <m/>
    <n v="253966"/>
    <n v="37627"/>
    <n v="18107"/>
    <n v="309700"/>
    <x v="0"/>
    <m/>
    <x v="2"/>
    <x v="1"/>
    <x v="1"/>
    <x v="1"/>
  </r>
  <r>
    <n v="517"/>
    <s v="420796455"/>
    <s v="National Pork Producers Council"/>
    <s v="Neil Dierks"/>
    <x v="0"/>
    <d v="2003-02-12T00:00:00"/>
    <n v="20001"/>
    <x v="0"/>
    <x v="12"/>
    <x v="20"/>
    <x v="0"/>
    <x v="0"/>
    <n v="4.6524381472957425E-3"/>
    <n v="4.3895176191104661E-2"/>
    <n v="4.3895176191104661E-2"/>
    <x v="0"/>
    <x v="1"/>
    <n v="14637159"/>
    <s v="Neil Dierks"/>
    <x v="0"/>
    <x v="0"/>
    <s v="CEO"/>
    <n v="223499"/>
    <n v="29608"/>
    <n v="253107"/>
    <m/>
    <n v="253107"/>
    <n v="14981"/>
    <n v="11664"/>
    <n v="279752"/>
    <x v="0"/>
    <m/>
    <x v="4"/>
    <x v="1"/>
    <x v="1"/>
    <x v="1"/>
  </r>
  <r>
    <n v="23"/>
    <s v="536014540"/>
    <s v="Amalgamated Transit Union"/>
    <s v="Lawrence J. Hanley"/>
    <x v="0"/>
    <d v="2010-09-30T00:00:00"/>
    <n v="20016"/>
    <x v="2"/>
    <x v="8"/>
    <x v="10"/>
    <x v="0"/>
    <x v="1"/>
    <m/>
    <m/>
    <m/>
    <x v="0"/>
    <x v="7"/>
    <n v="27233417"/>
    <s v="Lawrence Hanley"/>
    <x v="0"/>
    <x v="0"/>
    <s v="International President"/>
    <n v="226171"/>
    <m/>
    <n v="226171"/>
    <n v="26669"/>
    <n v="252840"/>
    <n v="97853"/>
    <n v="44013"/>
    <n v="394706"/>
    <x v="0"/>
    <m/>
    <x v="3"/>
    <x v="1"/>
    <x v="1"/>
    <x v="1"/>
  </r>
  <r>
    <n v="518"/>
    <s v="340702551"/>
    <s v="National Postal Mail Handlers Union"/>
    <s v="John Hegarty"/>
    <x v="0"/>
    <d v="2002-07-01T00:00:00"/>
    <n v="20036"/>
    <x v="2"/>
    <x v="8"/>
    <x v="10"/>
    <x v="0"/>
    <x v="1"/>
    <n v="-3.5285176606832656E-3"/>
    <n v="-3.5285176606832656E-3"/>
    <n v="1.9175493481126233E-3"/>
    <x v="0"/>
    <x v="1"/>
    <n v="32921508"/>
    <s v="John Hegarty"/>
    <x v="0"/>
    <x v="0"/>
    <s v="National President"/>
    <n v="220276"/>
    <m/>
    <n v="220276"/>
    <n v="32091"/>
    <n v="252367"/>
    <n v="77979"/>
    <n v="24440"/>
    <n v="354786"/>
    <x v="0"/>
    <m/>
    <x v="1"/>
    <x v="1"/>
    <x v="1"/>
    <x v="1"/>
  </r>
  <r>
    <n v="175"/>
    <s v="530259019"/>
    <s v="American Society of Landscape Architects"/>
    <s v="Nancy C. Somerville"/>
    <x v="1"/>
    <d v="2000-08-21T00:00:00"/>
    <n v="20001"/>
    <x v="1"/>
    <x v="11"/>
    <x v="9"/>
    <x v="0"/>
    <x v="0"/>
    <n v="0.15425598162268381"/>
    <n v="0.15425598162268381"/>
    <n v="0.15425598162268381"/>
    <x v="0"/>
    <x v="1"/>
    <n v="10756494"/>
    <s v="Nancy C. Somerville"/>
    <x v="1"/>
    <x v="0"/>
    <s v="Executive Vice President &amp; CEO"/>
    <n v="250230"/>
    <m/>
    <n v="250230"/>
    <m/>
    <n v="250230"/>
    <n v="22500"/>
    <n v="8110"/>
    <n v="280840"/>
    <x v="0"/>
    <m/>
    <x v="4"/>
    <x v="1"/>
    <x v="1"/>
    <x v="1"/>
  </r>
  <r>
    <n v="34"/>
    <s v="237067770"/>
    <s v="American Academy of Physician Assistants"/>
    <s v="Jenna Dorn"/>
    <x v="1"/>
    <d v="2011-10-31T00:00:00"/>
    <n v="22314"/>
    <x v="1"/>
    <x v="2"/>
    <x v="2"/>
    <x v="0"/>
    <x v="0"/>
    <m/>
    <m/>
    <m/>
    <x v="2"/>
    <x v="14"/>
    <n v="19484006"/>
    <s v="James Potter"/>
    <x v="0"/>
    <x v="1"/>
    <s v="Interim CEO &amp; EVP"/>
    <n v="233943"/>
    <n v="15000"/>
    <n v="248943"/>
    <n v="690"/>
    <n v="249633"/>
    <n v="9546"/>
    <n v="26526"/>
    <n v="285705"/>
    <x v="1"/>
    <s v="Interim from Jan. 1 to Oct. 31 2011.  10 months pay as CEO and two months pay as staff."/>
    <x v="4"/>
    <x v="1"/>
    <x v="1"/>
    <x v="1"/>
  </r>
  <r>
    <n v="191"/>
    <s v="520851555"/>
    <s v="Amnesty International USA"/>
    <s v="Steven W. Hawkins "/>
    <x v="0"/>
    <d v="2013-09-25T00:00:00"/>
    <n v="10001"/>
    <x v="3"/>
    <x v="9"/>
    <x v="11"/>
    <x v="0"/>
    <x v="0"/>
    <n v="6.226906132310097E-2"/>
    <n v="6.226906132310097E-2"/>
    <n v="0.10668034534214453"/>
    <x v="0"/>
    <x v="6"/>
    <n v="38757103"/>
    <s v="Suzanne Nossel"/>
    <x v="1"/>
    <x v="1"/>
    <s v="Executive Director"/>
    <n v="239189"/>
    <m/>
    <n v="239189"/>
    <n v="10000"/>
    <n v="249189"/>
    <n v="200000"/>
    <n v="24424"/>
    <n v="473613"/>
    <x v="0"/>
    <m/>
    <x v="1"/>
    <x v="1"/>
    <x v="1"/>
    <x v="1"/>
  </r>
  <r>
    <n v="615"/>
    <s v="480643776"/>
    <s v="U.S. Wheat Associates"/>
    <s v="Alan Tracy"/>
    <x v="0"/>
    <d v="1997-01-01T00:00:00"/>
    <n v="20006"/>
    <x v="0"/>
    <x v="12"/>
    <x v="20"/>
    <x v="0"/>
    <x v="0"/>
    <n v="-9.2672457023649526E-4"/>
    <n v="-9.2672457023649526E-4"/>
    <n v="-9.2672457023649526E-4"/>
    <x v="0"/>
    <x v="7"/>
    <n v="17535083"/>
    <s v="Alan Tracy"/>
    <x v="0"/>
    <x v="0"/>
    <s v="President"/>
    <n v="249034"/>
    <m/>
    <n v="249034"/>
    <m/>
    <n v="249034"/>
    <n v="24903"/>
    <n v="22008"/>
    <n v="295945"/>
    <x v="0"/>
    <m/>
    <x v="4"/>
    <x v="1"/>
    <x v="1"/>
    <x v="1"/>
  </r>
  <r>
    <n v="259"/>
    <s v="237122882"/>
    <s v="Close Up Foundation"/>
    <s v="Timothy S. Davis"/>
    <x v="0"/>
    <d v="2005-07-01T00:00:00"/>
    <n v="22314"/>
    <x v="3"/>
    <x v="9"/>
    <x v="11"/>
    <x v="0"/>
    <x v="0"/>
    <n v="-1.3478517665944784E-3"/>
    <n v="-1.076209324729033E-3"/>
    <n v="-1.076209324729033E-3"/>
    <x v="0"/>
    <x v="7"/>
    <n v="26472039"/>
    <s v="Timothy Davis"/>
    <x v="0"/>
    <x v="0"/>
    <s v="President &amp; CEO"/>
    <n v="197826"/>
    <n v="50000"/>
    <n v="247826"/>
    <m/>
    <n v="247826"/>
    <m/>
    <n v="9930"/>
    <n v="257756"/>
    <x v="0"/>
    <m/>
    <x v="3"/>
    <x v="1"/>
    <x v="1"/>
    <x v="1"/>
  </r>
  <r>
    <n v="433"/>
    <s v="366009499"/>
    <s v="National Association for the Education of Young Children"/>
    <s v="Rhian Evans-Allvin"/>
    <x v="1"/>
    <d v="2013-08-12T00:00:00"/>
    <n v="20005"/>
    <x v="1"/>
    <x v="13"/>
    <x v="16"/>
    <x v="0"/>
    <x v="0"/>
    <m/>
    <m/>
    <m/>
    <x v="0"/>
    <x v="2"/>
    <n v="18328290"/>
    <s v="Jerlean Daniel"/>
    <x v="1"/>
    <x v="1"/>
    <s v="Executive Director"/>
    <n v="246979"/>
    <m/>
    <n v="246979"/>
    <m/>
    <n v="246979"/>
    <n v="24519"/>
    <n v="5319"/>
    <n v="276817"/>
    <x v="0"/>
    <m/>
    <x v="4"/>
    <x v="1"/>
    <x v="1"/>
    <x v="1"/>
  </r>
  <r>
    <n v="392"/>
    <s v="223087809"/>
    <s v="International Research and Exchanges Board"/>
    <s v="W. Robert Pearson"/>
    <x v="0"/>
    <d v="2008-11-01T00:00:00"/>
    <n v="20037"/>
    <x v="0"/>
    <x v="4"/>
    <x v="4"/>
    <x v="0"/>
    <x v="1"/>
    <n v="-9.043207709618177E-2"/>
    <n v="-9.043207709618177E-2"/>
    <n v="-9.043207709618177E-2"/>
    <x v="0"/>
    <x v="7"/>
    <n v="70513144"/>
    <s v="W. Robert Pearson"/>
    <x v="0"/>
    <x v="0"/>
    <s v="President"/>
    <n v="246150"/>
    <m/>
    <n v="246150"/>
    <m/>
    <n v="246150"/>
    <n v="52800"/>
    <n v="9956"/>
    <n v="308906"/>
    <x v="0"/>
    <m/>
    <x v="2"/>
    <x v="1"/>
    <x v="1"/>
    <x v="1"/>
  </r>
  <r>
    <n v="299"/>
    <s v="521516692"/>
    <s v="Drug Policy Alliance"/>
    <s v="Ethan Nadelmann"/>
    <x v="0"/>
    <d v="1994-01-01T00:00:00"/>
    <n v="10018"/>
    <x v="3"/>
    <x v="9"/>
    <x v="11"/>
    <x v="0"/>
    <x v="0"/>
    <n v="0.11607146919517533"/>
    <n v="0.11607146919517533"/>
    <n v="7.4704158214565802E-2"/>
    <x v="0"/>
    <x v="10"/>
    <n v="47135352"/>
    <s v="Ethan Nadelmann"/>
    <x v="0"/>
    <x v="0"/>
    <s v="Executive Director"/>
    <n v="245298"/>
    <m/>
    <n v="245298"/>
    <m/>
    <n v="245298"/>
    <n v="23800"/>
    <n v="9947"/>
    <n v="279045"/>
    <x v="0"/>
    <s v="$7,302 toward SERP."/>
    <x v="1"/>
    <x v="1"/>
    <x v="1"/>
    <x v="1"/>
  </r>
  <r>
    <n v="491"/>
    <s v="521344831"/>
    <s v="National Endowment for Democracy"/>
    <s v="Carl Gershman"/>
    <x v="0"/>
    <m/>
    <n v="20004"/>
    <x v="3"/>
    <x v="9"/>
    <x v="11"/>
    <x v="0"/>
    <x v="1"/>
    <n v="0"/>
    <n v="0"/>
    <n v="0"/>
    <x v="0"/>
    <x v="6"/>
    <n v="141705565"/>
    <s v="Carl Gershman"/>
    <x v="0"/>
    <x v="0"/>
    <s v="President"/>
    <n v="245226"/>
    <m/>
    <n v="245226"/>
    <m/>
    <n v="245226"/>
    <n v="24523"/>
    <n v="11408"/>
    <n v="281157"/>
    <x v="0"/>
    <m/>
    <x v="0"/>
    <x v="1"/>
    <x v="1"/>
    <x v="1"/>
  </r>
  <r>
    <n v="507"/>
    <s v="131673104"/>
    <s v="National Kidney Foundation"/>
    <s v="Bruce Skyer"/>
    <x v="2"/>
    <d v="2011-10-24T00:00:00"/>
    <n v="10016"/>
    <x v="3"/>
    <x v="9"/>
    <x v="11"/>
    <x v="0"/>
    <x v="0"/>
    <m/>
    <m/>
    <m/>
    <x v="1"/>
    <x v="7"/>
    <n v="46556654"/>
    <s v="Bruce Skyer"/>
    <x v="0"/>
    <x v="0"/>
    <m/>
    <n v="218913"/>
    <n v="25000"/>
    <n v="243913"/>
    <m/>
    <n v="243913"/>
    <n v="12800"/>
    <n v="18284"/>
    <n v="274997"/>
    <x v="1"/>
    <s v="10 months' salary as staff and two months' salary as CEO; $115,000 from change-of-control payment"/>
    <x v="1"/>
    <x v="1"/>
    <x v="1"/>
    <x v="1"/>
  </r>
  <r>
    <n v="246"/>
    <s v="521398742"/>
    <s v="Center for International Private Enterprise"/>
    <s v="John D. Sullivan"/>
    <x v="0"/>
    <d v="1991-01-01T00:00:00"/>
    <n v="20005"/>
    <x v="4"/>
    <x v="14"/>
    <x v="17"/>
    <x v="0"/>
    <x v="1"/>
    <n v="-1.3968775677896466E-4"/>
    <n v="-1.3968775677896466E-4"/>
    <n v="-1.3968775677896466E-4"/>
    <x v="0"/>
    <x v="6"/>
    <n v="17578600"/>
    <s v="John D. Sullivan"/>
    <x v="0"/>
    <x v="0"/>
    <s v="Executive Director"/>
    <n v="243366"/>
    <m/>
    <n v="243366"/>
    <m/>
    <n v="243366"/>
    <n v="15300"/>
    <n v="10380"/>
    <n v="269046"/>
    <x v="0"/>
    <m/>
    <x v="4"/>
    <x v="1"/>
    <x v="1"/>
    <x v="1"/>
  </r>
  <r>
    <n v="409"/>
    <s v="431131436"/>
    <s v="Lupus Foundation of America"/>
    <s v="Sandra C. Raymond"/>
    <x v="1"/>
    <m/>
    <n v="20036"/>
    <x v="3"/>
    <x v="9"/>
    <x v="11"/>
    <x v="0"/>
    <x v="0"/>
    <n v="-4.2983580844733797E-2"/>
    <n v="6.8091568844684007E-3"/>
    <n v="6.8091568844684007E-3"/>
    <x v="0"/>
    <x v="6"/>
    <n v="14509470"/>
    <s v="Sandra C. Raymond"/>
    <x v="1"/>
    <x v="0"/>
    <s v="President &amp; CEO"/>
    <n v="230640"/>
    <n v="12000"/>
    <n v="242640"/>
    <m/>
    <n v="242640"/>
    <n v="20700"/>
    <n v="5830"/>
    <n v="269170"/>
    <x v="0"/>
    <m/>
    <x v="4"/>
    <x v="1"/>
    <x v="1"/>
    <x v="1"/>
  </r>
  <r>
    <n v="546"/>
    <s v="510401308"/>
    <s v="Oceana"/>
    <s v="Andrew F. Sharpless"/>
    <x v="0"/>
    <d v="2003-06-26T00:00:00"/>
    <n v="20037"/>
    <x v="3"/>
    <x v="9"/>
    <x v="11"/>
    <x v="0"/>
    <x v="0"/>
    <n v="-5.3554361796790035E-4"/>
    <n v="-5.3554361796790035E-4"/>
    <n v="-5.3554361796790035E-4"/>
    <x v="0"/>
    <x v="1"/>
    <n v="15226982"/>
    <s v="Andrew F. Sharpless"/>
    <x v="0"/>
    <x v="0"/>
    <s v="Chief Executive Officer"/>
    <n v="242614"/>
    <m/>
    <n v="242614"/>
    <m/>
    <n v="242614"/>
    <n v="12500"/>
    <n v="15799"/>
    <n v="270913"/>
    <x v="0"/>
    <m/>
    <x v="4"/>
    <x v="1"/>
    <x v="1"/>
    <x v="1"/>
  </r>
  <r>
    <n v="352"/>
    <s v="521243457"/>
    <s v="Human Rights Campaign"/>
    <s v="Chad H. Griffin"/>
    <x v="0"/>
    <d v="2012-06-11T00:00:00"/>
    <n v="20036"/>
    <x v="3"/>
    <x v="9"/>
    <x v="11"/>
    <x v="0"/>
    <x v="0"/>
    <m/>
    <m/>
    <m/>
    <x v="2"/>
    <x v="0"/>
    <n v="36537048"/>
    <s v="Chad Griffin"/>
    <x v="0"/>
    <x v="0"/>
    <s v="President"/>
    <n v="221857"/>
    <n v="20000"/>
    <n v="241857"/>
    <m/>
    <n v="241857"/>
    <n v="5502"/>
    <n v="2702"/>
    <n v="250061"/>
    <x v="1"/>
    <s v="6.5 months’ salary"/>
    <x v="1"/>
    <x v="1"/>
    <x v="1"/>
    <x v="1"/>
  </r>
  <r>
    <n v="247"/>
    <s v="237122879"/>
    <s v="Center for Science in the Public Interest"/>
    <s v="Michael Jacobson"/>
    <x v="0"/>
    <m/>
    <n v="20009"/>
    <x v="3"/>
    <x v="9"/>
    <x v="11"/>
    <x v="0"/>
    <x v="0"/>
    <n v="7.4448656022680318E-2"/>
    <n v="7.4448656022680318E-2"/>
    <n v="7.4448656022680318E-2"/>
    <x v="0"/>
    <x v="5"/>
    <n v="19396056"/>
    <s v="Michael Jacobson"/>
    <x v="0"/>
    <x v="0"/>
    <s v="Executive Director"/>
    <n v="241795"/>
    <m/>
    <n v="241795"/>
    <m/>
    <n v="241795"/>
    <n v="18447"/>
    <n v="9206"/>
    <n v="269448"/>
    <x v="0"/>
    <m/>
    <x v="4"/>
    <x v="1"/>
    <x v="1"/>
    <x v="1"/>
  </r>
  <r>
    <n v="281"/>
    <s v="237079691"/>
    <s v="Council of Better Business Bureaus"/>
    <s v="Mary E. Power"/>
    <x v="1"/>
    <d v="2013-12-31T00:00:00"/>
    <n v="22203"/>
    <x v="0"/>
    <x v="1"/>
    <x v="1"/>
    <x v="0"/>
    <x v="0"/>
    <m/>
    <m/>
    <m/>
    <x v="2"/>
    <x v="1"/>
    <n v="17830268"/>
    <s v="Carrie Hurt"/>
    <x v="1"/>
    <x v="1"/>
    <s v="Interim President &amp; CEO"/>
    <n v="241000"/>
    <m/>
    <n v="241000"/>
    <m/>
    <n v="241000"/>
    <m/>
    <m/>
    <n v="241000"/>
    <x v="1"/>
    <s v="Interim CEO for 11 months and 12 days "/>
    <x v="4"/>
    <x v="1"/>
    <x v="1"/>
    <x v="1"/>
  </r>
  <r>
    <n v="115"/>
    <s v="840432950"/>
    <s v="American Humane Association"/>
    <s v="Robin Ganzert"/>
    <x v="1"/>
    <d v="2010-10-01T00:00:00"/>
    <n v="20036"/>
    <x v="3"/>
    <x v="9"/>
    <x v="11"/>
    <x v="0"/>
    <x v="0"/>
    <m/>
    <m/>
    <m/>
    <x v="0"/>
    <x v="7"/>
    <n v="17518564"/>
    <s v="Robin R. Ganzert"/>
    <x v="1"/>
    <x v="0"/>
    <s v="President &amp; CEO"/>
    <n v="224996"/>
    <m/>
    <n v="224996"/>
    <n v="14700"/>
    <n v="239696"/>
    <n v="2105"/>
    <n v="12300"/>
    <n v="254101"/>
    <x v="0"/>
    <m/>
    <x v="4"/>
    <x v="1"/>
    <x v="1"/>
    <x v="1"/>
  </r>
  <r>
    <n v="581"/>
    <s v="361707667"/>
    <s v="Rotary International"/>
    <s v="John Hewko"/>
    <x v="2"/>
    <d v="2011-07-01T00:00:00"/>
    <n v="60201"/>
    <x v="3"/>
    <x v="9"/>
    <x v="11"/>
    <x v="0"/>
    <x v="0"/>
    <m/>
    <m/>
    <m/>
    <x v="1"/>
    <x v="7"/>
    <n v="90621190"/>
    <s v="John Hewko"/>
    <x v="0"/>
    <x v="0"/>
    <s v="General Secretary"/>
    <n v="239133"/>
    <m/>
    <n v="239133"/>
    <n v="159"/>
    <n v="239292"/>
    <n v="5183"/>
    <n v="13539"/>
    <n v="258014"/>
    <x v="1"/>
    <s v="Six months' salary"/>
    <x v="2"/>
    <x v="1"/>
    <x v="1"/>
    <x v="1"/>
  </r>
  <r>
    <n v="393"/>
    <s v="930746782"/>
    <s v="International Society for Technology in Education"/>
    <s v="Brian Lewis"/>
    <x v="0"/>
    <d v="2012-09-01T00:00:00"/>
    <n v="20036"/>
    <x v="1"/>
    <x v="13"/>
    <x v="16"/>
    <x v="0"/>
    <x v="0"/>
    <n v="7.7976248274348051E-3"/>
    <n v="7.7976248274348051E-3"/>
    <n v="7.7976248274348051E-3"/>
    <x v="0"/>
    <x v="6"/>
    <n v="14427254"/>
    <s v="Donald Knezek"/>
    <x v="0"/>
    <x v="1"/>
    <s v="CEO"/>
    <n v="238714"/>
    <m/>
    <n v="238714"/>
    <m/>
    <n v="238714"/>
    <m/>
    <n v="11478"/>
    <n v="250192"/>
    <x v="0"/>
    <m/>
    <x v="4"/>
    <x v="1"/>
    <x v="1"/>
    <x v="1"/>
  </r>
  <r>
    <n v="595"/>
    <s v="362496678"/>
    <s v="Society of Nuclear Medicine and Molecular Imaging "/>
    <s v="Virginia Pappas"/>
    <x v="1"/>
    <d v="2002-04-18T00:00:00"/>
    <n v="20190"/>
    <x v="1"/>
    <x v="2"/>
    <x v="2"/>
    <x v="0"/>
    <x v="0"/>
    <n v="0"/>
    <n v="0"/>
    <n v="3.2568355676740133E-3"/>
    <x v="0"/>
    <x v="6"/>
    <n v="11273738"/>
    <s v="Virginia Pappas"/>
    <x v="1"/>
    <x v="0"/>
    <s v="CEO"/>
    <n v="237654"/>
    <m/>
    <n v="237654"/>
    <n v="774"/>
    <n v="238428"/>
    <n v="8184"/>
    <n v="22338"/>
    <n v="268950"/>
    <x v="0"/>
    <m/>
    <x v="4"/>
    <x v="1"/>
    <x v="1"/>
    <x v="1"/>
  </r>
  <r>
    <n v="404"/>
    <s v="042751357"/>
    <s v="Land Trust Alliance"/>
    <s v="Rand Wentworth"/>
    <x v="0"/>
    <d v="2002-04-04T00:00:00"/>
    <n v="20036"/>
    <x v="3"/>
    <x v="9"/>
    <x v="11"/>
    <x v="0"/>
    <x v="0"/>
    <n v="-7.9303360992659319E-3"/>
    <n v="-7.9303360992659319E-3"/>
    <n v="1.9377198074230887E-3"/>
    <x v="0"/>
    <x v="1"/>
    <n v="18481589"/>
    <s v="Rand Wentworth"/>
    <x v="0"/>
    <x v="0"/>
    <s v="President"/>
    <n v="232182"/>
    <m/>
    <n v="232182"/>
    <n v="2568"/>
    <n v="234750"/>
    <n v="124400"/>
    <n v="18632"/>
    <n v="377782"/>
    <x v="0"/>
    <m/>
    <x v="4"/>
    <x v="1"/>
    <x v="1"/>
    <x v="1"/>
  </r>
  <r>
    <n v="255"/>
    <s v="132982969"/>
    <s v="Child Trends"/>
    <s v="Carol Emig"/>
    <x v="1"/>
    <d v="2006-01-01T00:00:00"/>
    <n v="20008"/>
    <x v="3"/>
    <x v="9"/>
    <x v="11"/>
    <x v="0"/>
    <x v="0"/>
    <n v="7.488555981391537E-2"/>
    <n v="7.488555981391537E-2"/>
    <n v="7.488555981391537E-2"/>
    <x v="0"/>
    <x v="1"/>
    <n v="11073546"/>
    <s v="Carol Emig"/>
    <x v="1"/>
    <x v="0"/>
    <s v="President &amp; CEO"/>
    <n v="230822"/>
    <m/>
    <n v="230822"/>
    <m/>
    <n v="230822"/>
    <n v="24000"/>
    <n v="11922"/>
    <n v="266744"/>
    <x v="0"/>
    <m/>
    <x v="4"/>
    <x v="1"/>
    <x v="1"/>
    <x v="1"/>
  </r>
  <r>
    <n v="607"/>
    <s v="381612715"/>
    <s v="Trout Unlimited"/>
    <s v="Chris Wood"/>
    <x v="0"/>
    <d v="2010-02-01T00:00:00"/>
    <n v="22209"/>
    <x v="3"/>
    <x v="9"/>
    <x v="11"/>
    <x v="0"/>
    <x v="0"/>
    <n v="8.5481023830538388E-3"/>
    <n v="8.5481023830538388E-3"/>
    <n v="8.5481023830538388E-3"/>
    <x v="0"/>
    <x v="6"/>
    <n v="34011522"/>
    <s v="Chris Wood"/>
    <x v="0"/>
    <x v="0"/>
    <s v="CEO &amp; President"/>
    <n v="228537"/>
    <m/>
    <n v="228537"/>
    <m/>
    <n v="228537"/>
    <n v="19138"/>
    <n v="17061"/>
    <n v="264736"/>
    <x v="0"/>
    <m/>
    <x v="1"/>
    <x v="1"/>
    <x v="1"/>
    <x v="1"/>
  </r>
  <r>
    <n v="487"/>
    <s v="521338892"/>
    <s v="National Democratic Institute for International Affairs"/>
    <s v="Kenneth Wollack"/>
    <x v="0"/>
    <d v="1993-03-01T00:00:00"/>
    <n v="20036"/>
    <x v="3"/>
    <x v="9"/>
    <x v="11"/>
    <x v="0"/>
    <x v="1"/>
    <n v="-9.3404616031669635E-2"/>
    <n v="-9.3404616031669635E-2"/>
    <n v="-8.5792815391816796E-2"/>
    <x v="0"/>
    <x v="6"/>
    <n v="139087359"/>
    <s v="Kenneth Wollack"/>
    <x v="0"/>
    <x v="0"/>
    <s v="President"/>
    <n v="209089"/>
    <m/>
    <n v="209089"/>
    <n v="19418"/>
    <n v="228507"/>
    <n v="20162"/>
    <n v="14123"/>
    <n v="262792"/>
    <x v="0"/>
    <m/>
    <x v="0"/>
    <x v="1"/>
    <x v="1"/>
    <x v="1"/>
  </r>
  <r>
    <n v="573"/>
    <s v="520976257"/>
    <s v="Reading Is Fundamental"/>
    <s v="Carol H. Rasco "/>
    <x v="1"/>
    <d v="2001-11-01T00:00:00"/>
    <n v="20037"/>
    <x v="3"/>
    <x v="9"/>
    <x v="11"/>
    <x v="0"/>
    <x v="0"/>
    <n v="6.0020454156312327E-3"/>
    <n v="5.6906054337715707E-2"/>
    <n v="5.6906054337715707E-2"/>
    <x v="0"/>
    <x v="6"/>
    <n v="22517378"/>
    <s v="Carol H. Rasco "/>
    <x v="1"/>
    <x v="0"/>
    <s v="President &amp; CEO"/>
    <n v="217390"/>
    <n v="11000"/>
    <n v="228390"/>
    <m/>
    <n v="228390"/>
    <n v="11000"/>
    <n v="8610"/>
    <n v="248000"/>
    <x v="0"/>
    <m/>
    <x v="3"/>
    <x v="1"/>
    <x v="1"/>
    <x v="1"/>
  </r>
  <r>
    <n v="470"/>
    <s v="521328557"/>
    <s v="National Center for Missing and Exploited Children"/>
    <s v="John Ryan"/>
    <x v="0"/>
    <d v="2012-07-01T00:00:00"/>
    <n v="22314"/>
    <x v="3"/>
    <x v="9"/>
    <x v="11"/>
    <x v="0"/>
    <x v="0"/>
    <m/>
    <m/>
    <m/>
    <x v="2"/>
    <x v="1"/>
    <n v="48006661"/>
    <s v="John Ryan"/>
    <x v="0"/>
    <x v="0"/>
    <s v="President &amp; CEO"/>
    <n v="227763"/>
    <m/>
    <n v="227763"/>
    <m/>
    <n v="227763"/>
    <m/>
    <n v="546"/>
    <n v="228309"/>
    <x v="1"/>
    <s v="Six months’ salary"/>
    <x v="1"/>
    <x v="1"/>
    <x v="1"/>
    <x v="1"/>
  </r>
  <r>
    <n v="362"/>
    <s v="521898636"/>
    <s v="INFORMS: Institute for Operations Research and the Management Sciences"/>
    <s v="Melissa Moore"/>
    <x v="1"/>
    <d v="2011-02-23T00:00:00"/>
    <n v="21228"/>
    <x v="1"/>
    <x v="1"/>
    <x v="1"/>
    <x v="0"/>
    <x v="0"/>
    <m/>
    <m/>
    <m/>
    <x v="0"/>
    <x v="1"/>
    <n v="10819218"/>
    <s v="Melissa Moore"/>
    <x v="1"/>
    <x v="0"/>
    <s v="Executive Director"/>
    <n v="227660"/>
    <m/>
    <n v="227660"/>
    <m/>
    <n v="227660"/>
    <n v="21814"/>
    <n v="7530"/>
    <n v="257004"/>
    <x v="0"/>
    <s v="10 months’ salary"/>
    <x v="4"/>
    <x v="1"/>
    <x v="1"/>
    <x v="1"/>
  </r>
  <r>
    <n v="480"/>
    <s v="730684309"/>
    <s v="National Council of Architectural Registration Boards"/>
    <s v="Michael Armstrong"/>
    <x v="2"/>
    <d v="2011-06-01T00:00:00"/>
    <n v="20006"/>
    <x v="1"/>
    <x v="11"/>
    <x v="9"/>
    <x v="0"/>
    <x v="0"/>
    <m/>
    <m/>
    <m/>
    <x v="1"/>
    <x v="7"/>
    <n v="22576883"/>
    <s v="Lenore M. Lucey"/>
    <x v="1"/>
    <x v="1"/>
    <m/>
    <n v="184664"/>
    <n v="25000"/>
    <n v="209664"/>
    <n v="16500"/>
    <n v="226164"/>
    <m/>
    <m/>
    <n v="226164"/>
    <x v="1"/>
    <s v="Five months’ salary; $25,000 severance"/>
    <x v="3"/>
    <x v="1"/>
    <x v="1"/>
    <x v="1"/>
  </r>
  <r>
    <n v="131"/>
    <s v="362166947"/>
    <s v="American Library Association"/>
    <s v="Keith Michael Fiels"/>
    <x v="0"/>
    <d v="2002-07-01T00:00:00"/>
    <n v="60611"/>
    <x v="1"/>
    <x v="13"/>
    <x v="16"/>
    <x v="0"/>
    <x v="0"/>
    <n v="7.6595062091459583E-3"/>
    <n v="7.6595062091459583E-3"/>
    <n v="7.6595062091459583E-3"/>
    <x v="0"/>
    <x v="2"/>
    <n v="48793543"/>
    <s v="Keith Fiels"/>
    <x v="0"/>
    <x v="0"/>
    <s v="Executive Director"/>
    <n v="226146"/>
    <m/>
    <n v="226146"/>
    <m/>
    <n v="226146"/>
    <n v="32339"/>
    <n v="7838"/>
    <n v="266323"/>
    <x v="0"/>
    <m/>
    <x v="1"/>
    <x v="1"/>
    <x v="1"/>
    <x v="1"/>
  </r>
  <r>
    <n v="533"/>
    <s v="526055229"/>
    <s v="National Science Teachers Association"/>
    <s v="David L. Evans"/>
    <x v="0"/>
    <d v="2013-02-01T00:00:00"/>
    <n v="22201"/>
    <x v="1"/>
    <x v="13"/>
    <x v="16"/>
    <x v="0"/>
    <x v="0"/>
    <n v="-5.6966479302327649E-3"/>
    <n v="-5.6966479302327649E-3"/>
    <n v="-4.2139913337392882E-3"/>
    <x v="0"/>
    <x v="10"/>
    <n v="28954337"/>
    <s v="Francis Q. Eberle"/>
    <x v="0"/>
    <x v="1"/>
    <s v="Executive Director"/>
    <n v="223239"/>
    <m/>
    <n v="223239"/>
    <n v="2432"/>
    <n v="225671"/>
    <n v="24895"/>
    <n v="16464"/>
    <n v="267030"/>
    <x v="0"/>
    <m/>
    <x v="3"/>
    <x v="1"/>
    <x v="1"/>
    <x v="1"/>
  </r>
  <r>
    <n v="353"/>
    <s v="521243457"/>
    <s v="Human Rights Campaign"/>
    <s v="Chad H. Griffin"/>
    <x v="2"/>
    <d v="2012-06-11T00:00:00"/>
    <n v="20036"/>
    <x v="3"/>
    <x v="9"/>
    <x v="11"/>
    <x v="0"/>
    <x v="0"/>
    <m/>
    <m/>
    <m/>
    <x v="1"/>
    <x v="0"/>
    <n v="36537048"/>
    <s v="Joseph Solmonese"/>
    <x v="0"/>
    <x v="1"/>
    <m/>
    <n v="224998"/>
    <m/>
    <n v="224998"/>
    <m/>
    <n v="224998"/>
    <n v="10548"/>
    <n v="2783"/>
    <n v="238329"/>
    <x v="1"/>
    <s v="5.5 months’ salary"/>
    <x v="1"/>
    <x v="1"/>
    <x v="1"/>
    <x v="1"/>
  </r>
  <r>
    <n v="635"/>
    <s v="530183102"/>
    <s v="Utility Workers Union of America"/>
    <s v="Michael Langford"/>
    <x v="0"/>
    <d v="2006-12-01T00:00:00"/>
    <n v="20006"/>
    <x v="2"/>
    <x v="8"/>
    <x v="10"/>
    <x v="0"/>
    <x v="0"/>
    <n v="2.5023202867412917E-2"/>
    <n v="2.5023202867412917E-2"/>
    <n v="1.2112084126225412E-2"/>
    <x v="0"/>
    <x v="1"/>
    <n v="11972333"/>
    <s v="Michael Langford"/>
    <x v="0"/>
    <x v="0"/>
    <s v="President"/>
    <n v="199899"/>
    <m/>
    <n v="199899"/>
    <n v="24549"/>
    <n v="224448"/>
    <n v="39980"/>
    <n v="7371"/>
    <n v="271799"/>
    <x v="0"/>
    <m/>
    <x v="4"/>
    <x v="1"/>
    <x v="1"/>
    <x v="1"/>
  </r>
  <r>
    <n v="499"/>
    <s v="237391796"/>
    <s v="National Governors Association, Center for Best Practice"/>
    <s v="Dan Crippen "/>
    <x v="0"/>
    <d v="2011-04-01T00:00:00"/>
    <n v="20003"/>
    <x v="1"/>
    <x v="13"/>
    <x v="21"/>
    <x v="0"/>
    <x v="0"/>
    <m/>
    <m/>
    <m/>
    <x v="2"/>
    <x v="7"/>
    <n v="11458210"/>
    <s v="Dan Crippen "/>
    <x v="0"/>
    <x v="0"/>
    <s v="CEO &amp; Executive Director"/>
    <n v="224069"/>
    <m/>
    <n v="224069"/>
    <m/>
    <n v="224069"/>
    <m/>
    <n v="4821"/>
    <n v="228890"/>
    <x v="1"/>
    <s v="Nine months' salary"/>
    <x v="4"/>
    <x v="1"/>
    <x v="1"/>
    <x v="1"/>
  </r>
  <r>
    <n v="576"/>
    <s v="541915490"/>
    <s v="Recreational Boating and Fishing Foundation"/>
    <s v="Frank Peterson Jr. "/>
    <x v="0"/>
    <d v="2007-02-16T00:00:00"/>
    <n v="22314"/>
    <x v="3"/>
    <x v="9"/>
    <x v="11"/>
    <x v="0"/>
    <x v="0"/>
    <n v="2.9764962093974071E-2"/>
    <n v="3.4367220111188063E-2"/>
    <n v="3.5154443131006838E-2"/>
    <x v="0"/>
    <x v="0"/>
    <n v="13002075"/>
    <s v="Frank Peterson Jr. "/>
    <x v="0"/>
    <x v="0"/>
    <s v="President and CEO"/>
    <n v="200487"/>
    <n v="20549"/>
    <n v="221036"/>
    <n v="515"/>
    <n v="221551"/>
    <n v="21403"/>
    <n v="21345"/>
    <n v="264299"/>
    <x v="0"/>
    <m/>
    <x v="4"/>
    <x v="1"/>
    <x v="1"/>
    <x v="1"/>
  </r>
  <r>
    <n v="375"/>
    <s v="530227813"/>
    <s v="International Association of Chiefs of Police"/>
    <s v="Bart R. Johnson"/>
    <x v="0"/>
    <d v="2011-12-05T00:00:00"/>
    <n v="22314"/>
    <x v="1"/>
    <x v="13"/>
    <x v="21"/>
    <x v="0"/>
    <x v="0"/>
    <m/>
    <m/>
    <m/>
    <x v="0"/>
    <x v="6"/>
    <n v="26305440"/>
    <s v="Daniel N. Rosenblatt"/>
    <x v="0"/>
    <x v="1"/>
    <s v="Executive Director"/>
    <n v="221456"/>
    <m/>
    <n v="221456"/>
    <m/>
    <n v="221456"/>
    <n v="3542"/>
    <n v="21526"/>
    <n v="246524"/>
    <x v="1"/>
    <s v="10 months’ salary."/>
    <x v="3"/>
    <x v="1"/>
    <x v="1"/>
    <x v="1"/>
  </r>
  <r>
    <n v="311"/>
    <s v="521792772"/>
    <s v="Family Research Council"/>
    <s v="Tony Perkins"/>
    <x v="0"/>
    <d v="2003-09-01T00:00:00"/>
    <n v="20001"/>
    <x v="4"/>
    <x v="14"/>
    <x v="17"/>
    <x v="0"/>
    <x v="0"/>
    <n v="-4.3338285024766908E-2"/>
    <n v="-4.3338285024766908E-2"/>
    <n v="2.9429087019821994E-2"/>
    <x v="0"/>
    <x v="6"/>
    <n v="14122495"/>
    <s v="Tony Perkins"/>
    <x v="0"/>
    <x v="0"/>
    <s v="President &amp; CEO"/>
    <n v="188691"/>
    <m/>
    <n v="188691"/>
    <n v="29794"/>
    <n v="218485"/>
    <n v="12410"/>
    <n v="0"/>
    <n v="230895"/>
    <x v="0"/>
    <m/>
    <x v="4"/>
    <x v="1"/>
    <x v="1"/>
    <x v="1"/>
  </r>
  <r>
    <n v="285"/>
    <s v="366000818"/>
    <s v="Council of State Governments"/>
    <s v="David Adkins"/>
    <x v="0"/>
    <d v="2008-11-03T00:00:00"/>
    <n v="40511"/>
    <x v="0"/>
    <x v="13"/>
    <x v="21"/>
    <x v="0"/>
    <x v="0"/>
    <n v="4.9659360616514041E-2"/>
    <n v="4.9659360616514041E-2"/>
    <n v="4.9659360616514041E-2"/>
    <x v="0"/>
    <x v="7"/>
    <n v="31063505"/>
    <s v="David Adkins"/>
    <x v="0"/>
    <x v="0"/>
    <s v="Executive Director"/>
    <n v="218474"/>
    <m/>
    <n v="218474"/>
    <m/>
    <n v="218474"/>
    <n v="62388"/>
    <n v="20565"/>
    <n v="301427"/>
    <x v="0"/>
    <m/>
    <x v="1"/>
    <x v="1"/>
    <x v="1"/>
    <x v="1"/>
  </r>
  <r>
    <n v="13"/>
    <s v="526043929"/>
    <s v="Air Force Association"/>
    <s v="Craig R. McKinley"/>
    <x v="0"/>
    <d v="2012-09-12T00:00:00"/>
    <n v="22209"/>
    <x v="1"/>
    <x v="13"/>
    <x v="21"/>
    <x v="0"/>
    <x v="0"/>
    <m/>
    <m/>
    <m/>
    <x v="2"/>
    <x v="1"/>
    <n v="11870964"/>
    <s v="Michael Dunn"/>
    <x v="0"/>
    <x v="1"/>
    <s v="CEO &amp; President"/>
    <n v="156895"/>
    <n v="33991"/>
    <n v="190886"/>
    <n v="27264"/>
    <n v="218150"/>
    <n v="300"/>
    <n v="1763"/>
    <n v="220213"/>
    <x v="1"/>
    <s v="Seven months’ salary"/>
    <x v="4"/>
    <x v="1"/>
    <x v="1"/>
    <x v="1"/>
  </r>
  <r>
    <n v="551"/>
    <s v="526054268"/>
    <s v="Pan American Development Foundation"/>
    <s v="John A. Sanbrailo"/>
    <x v="0"/>
    <d v="1999-01-01T00:00:00"/>
    <n v="20006"/>
    <x v="3"/>
    <x v="9"/>
    <x v="11"/>
    <x v="0"/>
    <x v="0"/>
    <n v="3.6635602377093464E-2"/>
    <n v="3.6635602377093464E-2"/>
    <n v="3.6635602377093464E-2"/>
    <x v="0"/>
    <x v="6"/>
    <n v="53886970"/>
    <s v="John Sanbrailo"/>
    <x v="0"/>
    <x v="0"/>
    <s v="Executive Director"/>
    <n v="214907"/>
    <m/>
    <n v="214907"/>
    <m/>
    <n v="214907"/>
    <n v="21600"/>
    <n v="6066"/>
    <n v="242573"/>
    <x v="0"/>
    <m/>
    <x v="2"/>
    <x v="1"/>
    <x v="1"/>
    <x v="1"/>
  </r>
  <r>
    <n v="471"/>
    <s v="520914250"/>
    <s v="National Center for State Courts"/>
    <s v="Mary C. McQueen"/>
    <x v="1"/>
    <d v="2004-08-09T00:00:00"/>
    <n v="23185"/>
    <x v="3"/>
    <x v="9"/>
    <x v="11"/>
    <x v="0"/>
    <x v="0"/>
    <n v="4.5814158975642394E-2"/>
    <n v="4.5814158975642394E-2"/>
    <n v="4.200074879779056E-2"/>
    <x v="0"/>
    <x v="1"/>
    <n v="31315784"/>
    <s v="Mary C. McQueen"/>
    <x v="1"/>
    <x v="0"/>
    <s v="Presdient &amp; CEO"/>
    <n v="204761"/>
    <m/>
    <n v="204761"/>
    <n v="9540"/>
    <n v="214301"/>
    <n v="18466"/>
    <n v="9647"/>
    <n v="242414"/>
    <x v="0"/>
    <m/>
    <x v="1"/>
    <x v="1"/>
    <x v="1"/>
    <x v="1"/>
  </r>
  <r>
    <n v="135"/>
    <s v="314115710"/>
    <s v="American Motorcyclist Association"/>
    <s v="Rob Dingman"/>
    <x v="0"/>
    <d v="2006-11-27T00:00:00"/>
    <n v="43147"/>
    <x v="0"/>
    <x v="6"/>
    <x v="6"/>
    <x v="0"/>
    <x v="0"/>
    <n v="2.430832970534343E-2"/>
    <n v="2.430832970534343E-2"/>
    <n v="2.430832970534343E-2"/>
    <x v="0"/>
    <x v="6"/>
    <n v="12394851"/>
    <s v="Rob Dingman"/>
    <x v="0"/>
    <x v="0"/>
    <s v="President &amp; Chief Executive Officer"/>
    <n v="214104"/>
    <m/>
    <n v="214104"/>
    <m/>
    <n v="214104"/>
    <m/>
    <n v="22021"/>
    <n v="236125"/>
    <x v="0"/>
    <m/>
    <x v="4"/>
    <x v="1"/>
    <x v="1"/>
    <x v="1"/>
  </r>
  <r>
    <n v="308"/>
    <s v="520856660"/>
    <s v="Epilepsy Foundation of America"/>
    <s v="Philip M. Gattone"/>
    <x v="0"/>
    <d v="2012-07-09T00:00:00"/>
    <n v="20785"/>
    <x v="3"/>
    <x v="9"/>
    <x v="11"/>
    <x v="0"/>
    <x v="0"/>
    <m/>
    <m/>
    <m/>
    <x v="0"/>
    <x v="7"/>
    <n v="10053381"/>
    <s v="Richard Denness"/>
    <x v="0"/>
    <x v="1"/>
    <s v="CEO"/>
    <n v="210376"/>
    <m/>
    <n v="210376"/>
    <m/>
    <n v="210376"/>
    <m/>
    <n v="3487"/>
    <n v="213863"/>
    <x v="0"/>
    <m/>
    <x v="4"/>
    <x v="1"/>
    <x v="1"/>
    <x v="1"/>
  </r>
  <r>
    <n v="12"/>
    <s v="237116952"/>
    <s v="Africare"/>
    <s v="Darius Mans "/>
    <x v="0"/>
    <d v="2010-01-04T00:00:00"/>
    <n v="20001"/>
    <x v="3"/>
    <x v="9"/>
    <x v="11"/>
    <x v="0"/>
    <x v="0"/>
    <n v="3.1844310138459946E-2"/>
    <n v="3.1844310138459946E-2"/>
    <n v="3.1844310138459946E-2"/>
    <x v="0"/>
    <x v="7"/>
    <n v="67907911"/>
    <s v="Darius Mans"/>
    <x v="0"/>
    <x v="0"/>
    <s v="President"/>
    <n v="209484"/>
    <m/>
    <n v="209484"/>
    <m/>
    <n v="209484"/>
    <n v="8124"/>
    <n v="5172"/>
    <n v="222780"/>
    <x v="0"/>
    <m/>
    <x v="2"/>
    <x v="1"/>
    <x v="1"/>
    <x v="1"/>
  </r>
  <r>
    <n v="457"/>
    <s v="526006937"/>
    <s v="National Association of Secondary School Principals"/>
    <s v="JoAnn Bartoletti"/>
    <x v="2"/>
    <d v="2011-08-01T00:00:00"/>
    <n v="20191"/>
    <x v="1"/>
    <x v="13"/>
    <x v="16"/>
    <x v="0"/>
    <x v="0"/>
    <m/>
    <m/>
    <m/>
    <x v="1"/>
    <x v="7"/>
    <n v="19987988"/>
    <s v="JoAnn Bartoletti"/>
    <x v="1"/>
    <x v="0"/>
    <m/>
    <n v="129248"/>
    <n v="80000"/>
    <n v="209248"/>
    <m/>
    <n v="209248"/>
    <n v="35596"/>
    <n v="2796"/>
    <n v="247640"/>
    <x v="1"/>
    <s v="Five months’ salary "/>
    <x v="4"/>
    <x v="1"/>
    <x v="1"/>
    <x v="1"/>
  </r>
  <r>
    <n v="460"/>
    <s v="520784740"/>
    <s v="National Association of State Mental Health Program Directors"/>
    <s v="Robert W. Glover "/>
    <x v="0"/>
    <d v="1993-09-01T00:00:00"/>
    <n v="22314"/>
    <x v="1"/>
    <x v="2"/>
    <x v="2"/>
    <x v="0"/>
    <x v="0"/>
    <n v="3.0317555422408628E-2"/>
    <n v="3.0317555422408628E-2"/>
    <n v="2.5124131082423038E-2"/>
    <x v="0"/>
    <x v="6"/>
    <n v="12420313"/>
    <s v="Robert W. Glover "/>
    <x v="0"/>
    <x v="0"/>
    <s v="Executive Director"/>
    <n v="171960"/>
    <m/>
    <n v="171960"/>
    <n v="34500"/>
    <n v="206460"/>
    <n v="22589"/>
    <n v="7868"/>
    <n v="236917"/>
    <x v="0"/>
    <m/>
    <x v="4"/>
    <x v="1"/>
    <x v="1"/>
    <x v="1"/>
  </r>
  <r>
    <n v="250"/>
    <s v="521234565"/>
    <s v="Center on Budget and Policy Priorities"/>
    <s v="Robert Greenstein"/>
    <x v="0"/>
    <m/>
    <n v="20002"/>
    <x v="3"/>
    <x v="9"/>
    <x v="11"/>
    <x v="0"/>
    <x v="0"/>
    <n v="1.2689250665810009E-2"/>
    <n v="3.7621592137294317E-2"/>
    <n v="3.7621592137294317E-2"/>
    <x v="0"/>
    <x v="1"/>
    <n v="22247145"/>
    <s v="Robert Greenstein"/>
    <x v="0"/>
    <x v="0"/>
    <s v="Founder and Executive Director"/>
    <n v="195447"/>
    <n v="10000"/>
    <n v="205447"/>
    <m/>
    <n v="205447"/>
    <n v="13904"/>
    <n v="5453"/>
    <n v="224804"/>
    <x v="0"/>
    <m/>
    <x v="3"/>
    <x v="1"/>
    <x v="1"/>
    <x v="1"/>
  </r>
  <r>
    <n v="249"/>
    <s v="521254948"/>
    <s v="Center for the Study of Social Policy"/>
    <s v="Frank Farrow"/>
    <x v="0"/>
    <d v="2001-01-01T00:00:00"/>
    <n v="20005"/>
    <x v="4"/>
    <x v="14"/>
    <x v="17"/>
    <x v="0"/>
    <x v="0"/>
    <n v="2.5739935094838469E-2"/>
    <n v="2.4146904256076115E-2"/>
    <n v="2.9549059825605479E-2"/>
    <x v="0"/>
    <x v="1"/>
    <n v="12594775"/>
    <s v="Frank Farrow"/>
    <x v="0"/>
    <x v="0"/>
    <s v="President &amp; Director"/>
    <n v="189328"/>
    <n v="12177"/>
    <n v="201505"/>
    <n v="2286"/>
    <n v="203791"/>
    <n v="22279"/>
    <n v="26238"/>
    <n v="252308"/>
    <x v="0"/>
    <m/>
    <x v="4"/>
    <x v="1"/>
    <x v="1"/>
    <x v="1"/>
  </r>
  <r>
    <n v="391"/>
    <s v="521340267"/>
    <s v="International Republican Institute"/>
    <s v="Mark Green"/>
    <x v="0"/>
    <d v="2014-01-01T00:00:00"/>
    <n v="20005"/>
    <x v="3"/>
    <x v="9"/>
    <x v="11"/>
    <x v="0"/>
    <x v="0"/>
    <n v="-1.5223024701697687E-3"/>
    <n v="-1.5223024701697687E-3"/>
    <n v="-5.6571484451398398E-3"/>
    <x v="0"/>
    <x v="6"/>
    <n v="66125157"/>
    <s v="Lorne W. Craner"/>
    <x v="0"/>
    <x v="1"/>
    <s v="President"/>
    <n v="202673"/>
    <m/>
    <n v="202673"/>
    <n v="690"/>
    <n v="203363"/>
    <n v="37500"/>
    <n v="20366"/>
    <n v="261229"/>
    <x v="0"/>
    <m/>
    <x v="2"/>
    <x v="1"/>
    <x v="1"/>
    <x v="1"/>
  </r>
  <r>
    <n v="262"/>
    <s v="530246709"/>
    <s v="Communications Workers of America"/>
    <s v="Lawrence Cohen"/>
    <x v="0"/>
    <d v="2005-08-29T00:00:00"/>
    <n v="20001"/>
    <x v="2"/>
    <x v="8"/>
    <x v="10"/>
    <x v="0"/>
    <x v="0"/>
    <m/>
    <m/>
    <m/>
    <x v="0"/>
    <x v="10"/>
    <n v="70735921"/>
    <s v="Lawrence Cohen"/>
    <x v="0"/>
    <x v="0"/>
    <s v="President"/>
    <n v="202872"/>
    <m/>
    <n v="202872"/>
    <m/>
    <n v="202872"/>
    <n v="3600"/>
    <n v="16343"/>
    <n v="222815"/>
    <x v="0"/>
    <m/>
    <x v="2"/>
    <x v="1"/>
    <x v="1"/>
    <x v="1"/>
  </r>
  <r>
    <n v="429"/>
    <s v="431201653"/>
    <s v="National Alliance on Mental Illness"/>
    <s v="Michael J. Fitzpatrick"/>
    <x v="0"/>
    <d v="2004-08-05T00:00:00"/>
    <n v="22201"/>
    <x v="3"/>
    <x v="9"/>
    <x v="11"/>
    <x v="0"/>
    <x v="0"/>
    <n v="-2.7853850456114635E-2"/>
    <n v="-5.1929976348444311E-2"/>
    <n v="-5.1929976348444311E-2"/>
    <x v="0"/>
    <x v="1"/>
    <n v="10406343"/>
    <s v="Michael Fitzpatrick"/>
    <x v="0"/>
    <x v="0"/>
    <s v="Executive Director"/>
    <n v="201627"/>
    <m/>
    <n v="201627"/>
    <m/>
    <n v="201627"/>
    <n v="9481"/>
    <n v="13440"/>
    <n v="224548"/>
    <x v="0"/>
    <m/>
    <x v="4"/>
    <x v="1"/>
    <x v="1"/>
    <x v="1"/>
  </r>
  <r>
    <n v="449"/>
    <s v="530114650"/>
    <s v="National Association of Letter Carriers"/>
    <s v="Fredric V. Rolando"/>
    <x v="0"/>
    <m/>
    <n v="20001"/>
    <x v="2"/>
    <x v="8"/>
    <x v="10"/>
    <x v="0"/>
    <x v="0"/>
    <m/>
    <m/>
    <m/>
    <x v="3"/>
    <x v="15"/>
    <n v="145622881"/>
    <s v="Fredric V. Rolando"/>
    <x v="0"/>
    <x v="0"/>
    <s v="CEO"/>
    <m/>
    <m/>
    <m/>
    <m/>
    <n v="215768"/>
    <n v="129063"/>
    <n v="11952"/>
    <n v="356783"/>
    <x v="0"/>
    <s v="Revenue figure is adjusted to exclude pass through monies received by NALC for its affiliated branches and state associations."/>
    <x v="0"/>
    <x v="1"/>
    <x v="1"/>
    <x v="1"/>
  </r>
  <r>
    <n v="584"/>
    <s v="840445578"/>
    <s v="School Nutrition Association"/>
    <s v="Patricia Montague, CAE"/>
    <x v="2"/>
    <d v="2013-04-17T00:00:00"/>
    <n v="22314"/>
    <x v="0"/>
    <x v="12"/>
    <x v="15"/>
    <x v="0"/>
    <x v="0"/>
    <m/>
    <m/>
    <m/>
    <x v="1"/>
    <x v="8"/>
    <n v="10535209"/>
    <s v="Barbara Belmont"/>
    <x v="1"/>
    <x v="1"/>
    <m/>
    <n v="147162"/>
    <n v="15000"/>
    <n v="162162"/>
    <n v="36829"/>
    <n v="198991"/>
    <n v="59580"/>
    <m/>
    <n v="258571"/>
    <x v="1"/>
    <s v="Seven months’ salary"/>
    <x v="4"/>
    <x v="1"/>
    <x v="1"/>
    <x v="1"/>
  </r>
  <r>
    <n v="266"/>
    <s v="521622336"/>
    <s v="Computing Research Association"/>
    <s v="Andrew Bernat"/>
    <x v="0"/>
    <d v="2002-08-01T00:00:00"/>
    <n v="20036"/>
    <x v="0"/>
    <x v="13"/>
    <x v="8"/>
    <x v="0"/>
    <x v="0"/>
    <n v="1.5003628261602772E-2"/>
    <n v="1.5003628261602772E-2"/>
    <n v="1.5003628261602772E-2"/>
    <x v="0"/>
    <x v="7"/>
    <n v="13009339"/>
    <s v="Andrew C. Bernat"/>
    <x v="0"/>
    <x v="0"/>
    <s v="Executive Director"/>
    <n v="198622"/>
    <m/>
    <n v="198622"/>
    <m/>
    <n v="198622"/>
    <m/>
    <n v="17714"/>
    <n v="216336"/>
    <x v="0"/>
    <m/>
    <x v="4"/>
    <x v="1"/>
    <x v="1"/>
    <x v="1"/>
  </r>
  <r>
    <n v="138"/>
    <s v="520882226"/>
    <s v="American Near East Refugee AID (ANERA)"/>
    <s v="William D. Corcoran"/>
    <x v="0"/>
    <d v="2007-01-08T00:00:00"/>
    <n v="20005"/>
    <x v="3"/>
    <x v="9"/>
    <x v="11"/>
    <x v="0"/>
    <x v="0"/>
    <n v="2.9855636219915545E-2"/>
    <n v="2.9855636219915545E-2"/>
    <n v="2.9855636219915545E-2"/>
    <x v="0"/>
    <x v="10"/>
    <n v="39349807"/>
    <s v="William D. Corcoran"/>
    <x v="0"/>
    <x v="0"/>
    <s v="President &amp; CEO"/>
    <n v="198033"/>
    <m/>
    <n v="198033"/>
    <m/>
    <n v="198033"/>
    <n v="27057"/>
    <n v="22311"/>
    <n v="247401"/>
    <x v="0"/>
    <m/>
    <x v="1"/>
    <x v="1"/>
    <x v="1"/>
    <x v="1"/>
  </r>
  <r>
    <n v="305"/>
    <s v="521503251"/>
    <s v="Endowment of the U.S. Institute of Peace"/>
    <s v="Kristin Lord"/>
    <x v="1"/>
    <d v="2014-01-11T00:00:00"/>
    <n v="20037"/>
    <x v="3"/>
    <x v="9"/>
    <x v="11"/>
    <x v="0"/>
    <x v="1"/>
    <n v="-7.5258962645460864E-2"/>
    <n v="-7.5258962645460864E-2"/>
    <n v="-7.5258962645460864E-2"/>
    <x v="0"/>
    <x v="6"/>
    <n v="17839447"/>
    <s v="Richard H. Solomon"/>
    <x v="0"/>
    <x v="1"/>
    <s v="President"/>
    <n v="196759"/>
    <m/>
    <n v="196759"/>
    <m/>
    <n v="196759"/>
    <m/>
    <m/>
    <n v="196759"/>
    <x v="0"/>
    <m/>
    <x v="4"/>
    <x v="1"/>
    <x v="1"/>
    <x v="1"/>
  </r>
  <r>
    <n v="591"/>
    <s v="941153307"/>
    <s v="Sierra Club"/>
    <s v="Michael Brune"/>
    <x v="0"/>
    <d v="2010-03-01T00:00:00"/>
    <n v="94115"/>
    <x v="3"/>
    <x v="9"/>
    <x v="11"/>
    <x v="0"/>
    <x v="0"/>
    <n v="4.640858705133933E-2"/>
    <n v="4.640858705133933E-2"/>
    <n v="4.640858705133933E-2"/>
    <x v="0"/>
    <x v="1"/>
    <n v="104015974"/>
    <s v="Michael Brune"/>
    <x v="0"/>
    <x v="0"/>
    <s v="Executive Director"/>
    <n v="196729"/>
    <m/>
    <n v="196729"/>
    <m/>
    <n v="196729"/>
    <n v="2869"/>
    <n v="29802"/>
    <n v="229400"/>
    <x v="0"/>
    <m/>
    <x v="0"/>
    <x v="1"/>
    <x v="1"/>
    <x v="1"/>
  </r>
  <r>
    <n v="277"/>
    <s v="626046706"/>
    <s v="Cotton Council International"/>
    <s v="Kevin Latner"/>
    <x v="0"/>
    <d v="2011-12-01T00:00:00"/>
    <n v="20036"/>
    <x v="0"/>
    <x v="12"/>
    <x v="20"/>
    <x v="0"/>
    <x v="1"/>
    <m/>
    <m/>
    <m/>
    <x v="0"/>
    <x v="1"/>
    <n v="30160673"/>
    <s v="Kevin Latner"/>
    <x v="0"/>
    <x v="0"/>
    <s v="Executive Director"/>
    <n v="195803"/>
    <m/>
    <n v="195803"/>
    <m/>
    <n v="195803"/>
    <n v="18466"/>
    <n v="12885"/>
    <n v="227154"/>
    <x v="0"/>
    <m/>
    <x v="1"/>
    <x v="1"/>
    <x v="1"/>
    <x v="1"/>
  </r>
  <r>
    <n v="631"/>
    <s v="520880375"/>
    <s v="Urban Institute"/>
    <s v="Sarah Rosen Wartell"/>
    <x v="2"/>
    <d v="2012-02-28T00:00:00"/>
    <n v="20007"/>
    <x v="3"/>
    <x v="9"/>
    <x v="17"/>
    <x v="0"/>
    <x v="0"/>
    <m/>
    <m/>
    <m/>
    <x v="1"/>
    <x v="1"/>
    <n v="85862039"/>
    <s v="Robert D. Reischauer"/>
    <x v="0"/>
    <x v="1"/>
    <m/>
    <n v="194253"/>
    <m/>
    <n v="194253"/>
    <m/>
    <n v="194253"/>
    <n v="17212"/>
    <n v="9571"/>
    <n v="221036"/>
    <x v="1"/>
    <s v="Two months’ salary"/>
    <x v="2"/>
    <x v="1"/>
    <x v="1"/>
    <x v="1"/>
  </r>
  <r>
    <n v="139"/>
    <s v="362386176"/>
    <s v="American Nuclear Society"/>
    <s v="Robert C. Fine"/>
    <x v="0"/>
    <d v="2012-02-06T00:00:00"/>
    <n v="60526"/>
    <x v="1"/>
    <x v="13"/>
    <x v="16"/>
    <x v="0"/>
    <x v="0"/>
    <m/>
    <m/>
    <m/>
    <x v="0"/>
    <x v="1"/>
    <n v="12189315"/>
    <s v="Robert C. Fine"/>
    <x v="0"/>
    <x v="0"/>
    <s v="Executive Director"/>
    <n v="193428"/>
    <m/>
    <n v="193428"/>
    <n v="581"/>
    <n v="194009"/>
    <n v="3000"/>
    <n v="10670"/>
    <n v="207679"/>
    <x v="1"/>
    <s v="11 months’ salary"/>
    <x v="4"/>
    <x v="1"/>
    <x v="1"/>
    <x v="1"/>
  </r>
  <r>
    <n v="288"/>
    <s v="136068327"/>
    <s v="Council on Foundations"/>
    <s v="Vikki N. Spruill"/>
    <x v="2"/>
    <d v="2012-07-01T00:00:00"/>
    <n v="22202"/>
    <x v="0"/>
    <x v="1"/>
    <x v="1"/>
    <x v="0"/>
    <x v="0"/>
    <m/>
    <m/>
    <m/>
    <x v="1"/>
    <x v="1"/>
    <n v="17316798"/>
    <s v="Vikki Spruill"/>
    <x v="1"/>
    <x v="0"/>
    <m/>
    <n v="191236"/>
    <m/>
    <n v="191236"/>
    <n v="1806"/>
    <n v="193042"/>
    <m/>
    <n v="10200"/>
    <n v="203242"/>
    <x v="1"/>
    <s v="Six months’ salary"/>
    <x v="4"/>
    <x v="1"/>
    <x v="1"/>
    <x v="1"/>
  </r>
  <r>
    <n v="309"/>
    <s v="521469738"/>
    <s v="Equal Justice Works"/>
    <s v="David Stern"/>
    <x v="0"/>
    <d v="1995-06-01T00:00:00"/>
    <n v="20037"/>
    <x v="3"/>
    <x v="9"/>
    <x v="11"/>
    <x v="0"/>
    <x v="0"/>
    <n v="6.1820167617689013E-2"/>
    <n v="5.3018413315944209E-2"/>
    <n v="1.5595019826887819E-2"/>
    <x v="0"/>
    <x v="7"/>
    <n v="10558458"/>
    <s v="David Stern"/>
    <x v="0"/>
    <x v="0"/>
    <s v="Executive Director"/>
    <n v="190550"/>
    <m/>
    <n v="190550"/>
    <m/>
    <n v="190550"/>
    <n v="12000"/>
    <n v="15998"/>
    <n v="218548"/>
    <x v="0"/>
    <m/>
    <x v="4"/>
    <x v="1"/>
    <x v="1"/>
    <x v="1"/>
  </r>
  <r>
    <n v="334"/>
    <s v="541282616"/>
    <s v="Good360"/>
    <s v="Cindy Hallberlin"/>
    <x v="1"/>
    <d v="2009-06-01T00:00:00"/>
    <n v="22314"/>
    <x v="3"/>
    <x v="9"/>
    <x v="11"/>
    <x v="0"/>
    <x v="0"/>
    <n v="-1.1679014791680788E-2"/>
    <n v="-1.1679014791680788E-2"/>
    <n v="-1.1679014791680788E-2"/>
    <x v="0"/>
    <x v="1"/>
    <n v="298677645"/>
    <s v="Cindy Hallberlin"/>
    <x v="1"/>
    <x v="0"/>
    <s v="President &amp; CEO"/>
    <n v="189557"/>
    <m/>
    <n v="189557"/>
    <m/>
    <n v="189557"/>
    <m/>
    <n v="11319"/>
    <n v="200876"/>
    <x v="0"/>
    <m/>
    <x v="0"/>
    <x v="1"/>
    <x v="1"/>
    <x v="1"/>
  </r>
  <r>
    <n v="616"/>
    <s v="380679801"/>
    <s v="UAW-International Union"/>
    <s v="Bob King"/>
    <x v="0"/>
    <d v="2010-06-16T00:00:00"/>
    <n v="48214"/>
    <x v="2"/>
    <x v="8"/>
    <x v="10"/>
    <x v="0"/>
    <x v="0"/>
    <n v="9.4298334247524471E-2"/>
    <n v="9.4298334247524471E-2"/>
    <n v="9.4298334247524471E-2"/>
    <x v="0"/>
    <x v="1"/>
    <n v="178523909"/>
    <s v="Bob King"/>
    <x v="0"/>
    <x v="0"/>
    <s v="President"/>
    <n v="189527"/>
    <m/>
    <n v="189527"/>
    <m/>
    <n v="189527"/>
    <n v="30354"/>
    <n v="1706"/>
    <n v="221587"/>
    <x v="0"/>
    <m/>
    <x v="0"/>
    <x v="1"/>
    <x v="1"/>
    <x v="1"/>
  </r>
  <r>
    <n v="540"/>
    <s v="521148078"/>
    <s v="NeighborhoodWorks (Neighborhood Reinvestment Corporation)"/>
    <s v="Eileen M. Fitzgerald"/>
    <x v="1"/>
    <d v="2011-06-01T00:00:00"/>
    <n v="20005"/>
    <x v="3"/>
    <x v="9"/>
    <x v="11"/>
    <x v="0"/>
    <x v="0"/>
    <m/>
    <m/>
    <m/>
    <x v="0"/>
    <x v="6"/>
    <n v="244359925"/>
    <s v="Eileen M. Fitzgerald"/>
    <x v="1"/>
    <x v="0"/>
    <s v="Chief Executive Officer"/>
    <n v="165358"/>
    <n v="23000"/>
    <n v="188358"/>
    <n v="1005"/>
    <n v="189363"/>
    <n v="26633"/>
    <n v="41983"/>
    <n v="257979"/>
    <x v="1"/>
    <s v="Seven months’ salary as CEO and five months’ salary as staff"/>
    <x v="0"/>
    <x v="1"/>
    <x v="1"/>
    <x v="1"/>
  </r>
  <r>
    <n v="428"/>
    <s v="911568650"/>
    <s v="National Alliance of State and Territorial AIDS Directors"/>
    <s v="Julie Scofield"/>
    <x v="1"/>
    <d v="1993-01-01T00:00:00"/>
    <n v="20001"/>
    <x v="1"/>
    <x v="2"/>
    <x v="2"/>
    <x v="0"/>
    <x v="0"/>
    <n v="-4.1506840203099707E-2"/>
    <n v="-4.1506840203099707E-2"/>
    <n v="3.5992217898832682E-2"/>
    <x v="0"/>
    <x v="6"/>
    <n v="11948907"/>
    <s v="Julie Scofield"/>
    <x v="1"/>
    <x v="0"/>
    <s v="Executive Director"/>
    <n v="172916"/>
    <m/>
    <n v="172916"/>
    <n v="14524"/>
    <n v="187440"/>
    <n v="26660"/>
    <n v="15354"/>
    <n v="229454"/>
    <x v="0"/>
    <m/>
    <x v="4"/>
    <x v="1"/>
    <x v="1"/>
    <x v="1"/>
  </r>
  <r>
    <n v="98"/>
    <s v="530025740"/>
    <s v="American Federation of Government Employees"/>
    <s v="J. David Cox"/>
    <x v="2"/>
    <d v="2012-08-15T00:00:00"/>
    <n v="20001"/>
    <x v="2"/>
    <x v="8"/>
    <x v="10"/>
    <x v="0"/>
    <x v="0"/>
    <m/>
    <m/>
    <m/>
    <x v="1"/>
    <x v="1"/>
    <n v="70721340"/>
    <s v="John Gage"/>
    <x v="0"/>
    <x v="1"/>
    <m/>
    <n v="125274"/>
    <n v="1438"/>
    <n v="126712"/>
    <n v="55154"/>
    <n v="181866"/>
    <n v="50685"/>
    <n v="17039"/>
    <n v="249590"/>
    <x v="1"/>
    <s v="7.5 months’ salary"/>
    <x v="2"/>
    <x v="1"/>
    <x v="1"/>
    <x v="1"/>
  </r>
  <r>
    <n v="459"/>
    <s v="520845105"/>
    <s v="National Association of State Departments of Agriculture"/>
    <s v="Stephen Haterius"/>
    <x v="0"/>
    <d v="2008-09-10T00:00:00"/>
    <n v="20005"/>
    <x v="0"/>
    <x v="13"/>
    <x v="21"/>
    <x v="0"/>
    <x v="0"/>
    <n v="8.8798363340752695E-2"/>
    <n v="8.8798363340752695E-2"/>
    <n v="8.8798363340752695E-2"/>
    <x v="0"/>
    <x v="7"/>
    <n v="36732457"/>
    <s v="Stephen B. Haterius"/>
    <x v="0"/>
    <x v="0"/>
    <s v="Chief Executive Officer"/>
    <n v="181482"/>
    <m/>
    <n v="181482"/>
    <m/>
    <n v="181482"/>
    <n v="7270"/>
    <n v="4833"/>
    <n v="193585"/>
    <x v="0"/>
    <m/>
    <x v="1"/>
    <x v="1"/>
    <x v="1"/>
    <x v="1"/>
  </r>
  <r>
    <n v="625"/>
    <s v="250818080"/>
    <s v="United Steelworkers"/>
    <s v="Leo W. Gerard"/>
    <x v="0"/>
    <m/>
    <n v="15222"/>
    <x v="2"/>
    <x v="8"/>
    <x v="10"/>
    <x v="0"/>
    <x v="0"/>
    <n v="0.01"/>
    <n v="0.01"/>
    <n v="1.6573893840567337E-2"/>
    <x v="0"/>
    <x v="1"/>
    <n v="495692578"/>
    <s v="Leo W. Gerard"/>
    <x v="0"/>
    <x v="0"/>
    <s v="President"/>
    <n v="168569"/>
    <m/>
    <n v="168569"/>
    <n v="10041"/>
    <n v="178610"/>
    <n v="35956"/>
    <n v="24550"/>
    <n v="239116"/>
    <x v="0"/>
    <m/>
    <x v="0"/>
    <x v="1"/>
    <x v="1"/>
    <x v="1"/>
  </r>
  <r>
    <n v="620"/>
    <s v="530159200"/>
    <s v="United Mine Workers of America"/>
    <s v="Cecil E. Roberts"/>
    <x v="0"/>
    <d v="1995-10-22T00:00:00"/>
    <n v="22031"/>
    <x v="2"/>
    <x v="8"/>
    <x v="10"/>
    <x v="0"/>
    <x v="0"/>
    <n v="8.4022566686750289E-2"/>
    <n v="8.4022566686750289E-2"/>
    <n v="5.8210205500204969E-2"/>
    <x v="0"/>
    <x v="1"/>
    <n v="31928933"/>
    <s v="Cecil E. Roberts"/>
    <x v="0"/>
    <x v="0"/>
    <s v="President"/>
    <n v="178119"/>
    <m/>
    <n v="178119"/>
    <m/>
    <n v="178119"/>
    <n v="23527"/>
    <n v="18030"/>
    <n v="219676"/>
    <x v="0"/>
    <m/>
    <x v="1"/>
    <x v="1"/>
    <x v="1"/>
    <x v="1"/>
  </r>
  <r>
    <n v="325"/>
    <s v="131656647"/>
    <s v="Freedom House"/>
    <s v="David Kramer"/>
    <x v="0"/>
    <d v="2010-10-01T00:00:00"/>
    <n v="20036"/>
    <x v="4"/>
    <x v="14"/>
    <x v="17"/>
    <x v="0"/>
    <x v="1"/>
    <m/>
    <m/>
    <m/>
    <x v="0"/>
    <x v="7"/>
    <n v="45249648"/>
    <s v="David J. Kramer"/>
    <x v="0"/>
    <x v="0"/>
    <s v="President"/>
    <n v="175000"/>
    <m/>
    <n v="175000"/>
    <n v="90"/>
    <n v="175090"/>
    <m/>
    <n v="5614"/>
    <n v="180704"/>
    <x v="0"/>
    <m/>
    <x v="1"/>
    <x v="1"/>
    <x v="1"/>
    <x v="1"/>
  </r>
  <r>
    <n v="552"/>
    <s v="131946868"/>
    <s v="Paralyzed Veterans of America"/>
    <s v="Homer Townsend"/>
    <x v="0"/>
    <d v="2008-04-02T00:00:00"/>
    <n v="20006"/>
    <x v="3"/>
    <x v="9"/>
    <x v="11"/>
    <x v="0"/>
    <x v="1"/>
    <n v="-7.7310924369747902E-2"/>
    <n v="-9.5403822490269491E-2"/>
    <n v="-8.559713237500198E-2"/>
    <x v="0"/>
    <x v="6"/>
    <n v="103577105"/>
    <s v="Homer Townsend"/>
    <x v="0"/>
    <x v="0"/>
    <s v="Executive Director"/>
    <n v="171288"/>
    <m/>
    <n v="171288"/>
    <n v="2433"/>
    <n v="173721"/>
    <n v="10423"/>
    <n v="8345"/>
    <n v="192489"/>
    <x v="0"/>
    <m/>
    <x v="0"/>
    <x v="1"/>
    <x v="1"/>
    <x v="1"/>
  </r>
  <r>
    <n v="245"/>
    <s v="520888113"/>
    <s v="Center for Community Change"/>
    <s v="Deepak Bhargava"/>
    <x v="0"/>
    <d v="2002-10-31T00:00:00"/>
    <n v="20009"/>
    <x v="3"/>
    <x v="9"/>
    <x v="11"/>
    <x v="0"/>
    <x v="0"/>
    <n v="-2.1205700420354738E-2"/>
    <n v="-2.1205700420354738E-2"/>
    <n v="-2.1205700420354738E-2"/>
    <x v="0"/>
    <x v="6"/>
    <n v="17536805"/>
    <s v="Deepak Bhargava"/>
    <x v="0"/>
    <x v="0"/>
    <s v="Executive Director"/>
    <n v="171843"/>
    <m/>
    <n v="171843"/>
    <m/>
    <n v="171843"/>
    <n v="8959"/>
    <n v="12638"/>
    <n v="193440"/>
    <x v="0"/>
    <m/>
    <x v="4"/>
    <x v="1"/>
    <x v="1"/>
    <x v="1"/>
  </r>
  <r>
    <n v="558"/>
    <s v="521923733"/>
    <s v="Pharmacy Technician Certification Board"/>
    <s v="Everett McAllister"/>
    <x v="1"/>
    <d v="2012-03-05T00:00:00"/>
    <n v="20037"/>
    <x v="1"/>
    <x v="2"/>
    <x v="2"/>
    <x v="0"/>
    <x v="0"/>
    <m/>
    <m/>
    <m/>
    <x v="0"/>
    <x v="1"/>
    <n v="12632325"/>
    <s v="Everett McAllister"/>
    <x v="1"/>
    <x v="0"/>
    <s v="Executive Director"/>
    <n v="169912"/>
    <m/>
    <n v="169912"/>
    <n v="372"/>
    <n v="170284"/>
    <n v="5803"/>
    <n v="3917"/>
    <n v="180004"/>
    <x v="1"/>
    <s v="10 months’ salary"/>
    <x v="4"/>
    <x v="1"/>
    <x v="1"/>
    <x v="1"/>
  </r>
  <r>
    <n v="214"/>
    <s v="521267965"/>
    <s v="Association of Corporate Counsel"/>
    <s v="Veta Richardson"/>
    <x v="1"/>
    <d v="2011-07-01T00:00:00"/>
    <n v="20036"/>
    <x v="1"/>
    <x v="5"/>
    <x v="18"/>
    <x v="0"/>
    <x v="0"/>
    <m/>
    <m/>
    <m/>
    <x v="0"/>
    <x v="6"/>
    <n v="18228818"/>
    <s v="Veta Richardson"/>
    <x v="1"/>
    <x v="0"/>
    <s v="President"/>
    <n v="163120"/>
    <n v="6000"/>
    <n v="169120"/>
    <n v="225"/>
    <n v="169345"/>
    <m/>
    <n v="5044"/>
    <n v="174389"/>
    <x v="1"/>
    <s v="Six months’ salary"/>
    <x v="4"/>
    <x v="1"/>
    <x v="1"/>
    <x v="1"/>
  </r>
  <r>
    <n v="282"/>
    <s v="237079691"/>
    <s v="Council of Better Business Bureaus"/>
    <s v="Mary E. Power"/>
    <x v="2"/>
    <d v="2013-12-31T00:00:00"/>
    <n v="22203"/>
    <x v="0"/>
    <x v="1"/>
    <x v="1"/>
    <x v="0"/>
    <x v="0"/>
    <m/>
    <m/>
    <m/>
    <x v="1"/>
    <x v="1"/>
    <n v="17830268"/>
    <s v="Stephen Cox"/>
    <x v="0"/>
    <x v="1"/>
    <m/>
    <n v="169034"/>
    <m/>
    <n v="169034"/>
    <m/>
    <n v="169034"/>
    <m/>
    <m/>
    <n v="169034"/>
    <x v="1"/>
    <s v="Salary 19 days; severance $150,000."/>
    <x v="4"/>
    <x v="1"/>
    <x v="1"/>
    <x v="1"/>
  </r>
  <r>
    <n v="622"/>
    <s v="520788987"/>
    <s v="United Planning Organization"/>
    <s v="Dana M. Jones"/>
    <x v="0"/>
    <d v="2005-01-01T00:00:00"/>
    <n v="20001"/>
    <x v="3"/>
    <x v="9"/>
    <x v="11"/>
    <x v="0"/>
    <x v="1"/>
    <n v="0"/>
    <n v="0"/>
    <n v="0"/>
    <x v="0"/>
    <x v="6"/>
    <n v="36890955"/>
    <s v="Dana M. Jones"/>
    <x v="0"/>
    <x v="0"/>
    <s v="President &amp; CEO"/>
    <n v="138237"/>
    <m/>
    <n v="138237"/>
    <n v="30000"/>
    <n v="168237"/>
    <n v="9253"/>
    <m/>
    <n v="177490"/>
    <x v="0"/>
    <m/>
    <x v="1"/>
    <x v="1"/>
    <x v="1"/>
    <x v="1"/>
  </r>
  <r>
    <n v="338"/>
    <s v="731502797"/>
    <s v="Grameen Foundation USA"/>
    <s v="Alex Counts"/>
    <x v="0"/>
    <d v="1997-01-01T00:00:00"/>
    <n v="20001"/>
    <x v="3"/>
    <x v="9"/>
    <x v="11"/>
    <x v="0"/>
    <x v="0"/>
    <n v="3.0282192020604892E-2"/>
    <n v="3.0282192020604892E-2"/>
    <n v="3.0282192020604892E-2"/>
    <x v="0"/>
    <x v="0"/>
    <n v="18688200"/>
    <s v="Alex Counts"/>
    <x v="0"/>
    <x v="0"/>
    <s v="President &amp; CEO"/>
    <n v="164806"/>
    <m/>
    <n v="164806"/>
    <m/>
    <n v="164806"/>
    <n v="4799"/>
    <n v="5863"/>
    <n v="175468"/>
    <x v="0"/>
    <m/>
    <x v="4"/>
    <x v="1"/>
    <x v="1"/>
    <x v="1"/>
  </r>
  <r>
    <n v="164"/>
    <s v="370730118"/>
    <s v="American Society for Engineering Education"/>
    <s v="Norman Fortenberry"/>
    <x v="0"/>
    <d v="2011-05-01T00:00:00"/>
    <n v="20036"/>
    <x v="1"/>
    <x v="13"/>
    <x v="16"/>
    <x v="0"/>
    <x v="0"/>
    <m/>
    <m/>
    <m/>
    <x v="0"/>
    <x v="6"/>
    <n v="87989622"/>
    <s v="Norman Fortenberry"/>
    <x v="0"/>
    <x v="0"/>
    <s v="Executive Director"/>
    <n v="163707"/>
    <n v="200"/>
    <n v="163907"/>
    <n v="276"/>
    <n v="164183"/>
    <n v="12279"/>
    <n v="7949"/>
    <n v="184411"/>
    <x v="1"/>
    <s v="Eight months’ salary"/>
    <x v="2"/>
    <x v="1"/>
    <x v="1"/>
    <x v="1"/>
  </r>
  <r>
    <n v="261"/>
    <s v="522007028"/>
    <s v="College Summit"/>
    <s v="J.B. Schramm"/>
    <x v="0"/>
    <d v="1993-01-01T00:00:00"/>
    <n v="20009"/>
    <x v="3"/>
    <x v="9"/>
    <x v="11"/>
    <x v="0"/>
    <x v="0"/>
    <n v="1.0405692634691804E-2"/>
    <n v="1.0405692634691804E-2"/>
    <n v="1.0405692634691804E-2"/>
    <x v="0"/>
    <x v="14"/>
    <n v="12696501"/>
    <s v="J.B. Schramm"/>
    <x v="0"/>
    <x v="0"/>
    <s v="CEO"/>
    <n v="164004"/>
    <m/>
    <n v="164004"/>
    <m/>
    <n v="164004"/>
    <n v="6609"/>
    <n v="6791"/>
    <n v="177404"/>
    <x v="0"/>
    <m/>
    <x v="4"/>
    <x v="1"/>
    <x v="1"/>
    <x v="1"/>
  </r>
  <r>
    <n v="89"/>
    <s v="132780784"/>
    <s v="American Council on the Teaching of Foreign Languages"/>
    <s v="Martha Abbott"/>
    <x v="1"/>
    <d v="2011-10-17T00:00:00"/>
    <n v="22314"/>
    <x v="1"/>
    <x v="13"/>
    <x v="16"/>
    <x v="0"/>
    <x v="0"/>
    <m/>
    <m/>
    <m/>
    <x v="2"/>
    <x v="7"/>
    <n v="12633674"/>
    <s v="Martha Abbott"/>
    <x v="1"/>
    <x v="0"/>
    <s v="Executive Director"/>
    <n v="160146"/>
    <n v="1015"/>
    <n v="161161"/>
    <m/>
    <n v="161161"/>
    <n v="6941"/>
    <n v="6907"/>
    <n v="175009"/>
    <x v="1"/>
    <s v="9.5 months as staff and 2.5 months as CEO"/>
    <x v="4"/>
    <x v="1"/>
    <x v="1"/>
    <x v="1"/>
  </r>
  <r>
    <n v="151"/>
    <s v="520913725"/>
    <s v="American Postal Workers Union"/>
    <s v="Mark Dimondstein"/>
    <x v="0"/>
    <d v="2010-11-12T00:00:00"/>
    <n v="20005"/>
    <x v="2"/>
    <x v="8"/>
    <x v="10"/>
    <x v="0"/>
    <x v="0"/>
    <n v="1.1527377521613833E-3"/>
    <n v="1.0835197282963395E-3"/>
    <n v="-1.2372409526755336E-2"/>
    <x v="0"/>
    <x v="1"/>
    <n v="55699237"/>
    <s v="Clifford Guffey"/>
    <x v="0"/>
    <x v="1"/>
    <s v="President"/>
    <n v="149382"/>
    <n v="8608"/>
    <n v="157990"/>
    <n v="1660"/>
    <n v="159650"/>
    <n v="40333"/>
    <m/>
    <n v="199983"/>
    <x v="0"/>
    <m/>
    <x v="2"/>
    <x v="1"/>
    <x v="1"/>
    <x v="1"/>
  </r>
  <r>
    <n v="481"/>
    <s v="730684309"/>
    <s v="National Council of Architectural Registration Boards"/>
    <s v="Michael Armstrong"/>
    <x v="0"/>
    <d v="2011-06-01T00:00:00"/>
    <n v="20006"/>
    <x v="1"/>
    <x v="11"/>
    <x v="9"/>
    <x v="0"/>
    <x v="0"/>
    <m/>
    <m/>
    <m/>
    <x v="2"/>
    <x v="7"/>
    <n v="22576883"/>
    <s v="Michael J. Armstrong"/>
    <x v="0"/>
    <x v="0"/>
    <s v="CEO"/>
    <n v="156629"/>
    <m/>
    <n v="156629"/>
    <m/>
    <n v="156629"/>
    <n v="4569"/>
    <n v="1909"/>
    <n v="163107"/>
    <x v="1"/>
    <s v="Seven months' salary"/>
    <x v="3"/>
    <x v="1"/>
    <x v="1"/>
    <x v="1"/>
  </r>
  <r>
    <n v="99"/>
    <s v="530025740"/>
    <s v="American Federation of Government Employees"/>
    <s v="J. David Cox"/>
    <x v="0"/>
    <d v="2012-08-15T00:00:00"/>
    <n v="20001"/>
    <x v="2"/>
    <x v="8"/>
    <x v="10"/>
    <x v="0"/>
    <x v="0"/>
    <m/>
    <m/>
    <m/>
    <x v="2"/>
    <x v="1"/>
    <n v="70721340"/>
    <s v="J. David Cox"/>
    <x v="0"/>
    <x v="0"/>
    <s v="National President"/>
    <n v="145359"/>
    <n v="2079"/>
    <n v="147438"/>
    <n v="7296"/>
    <n v="154734"/>
    <n v="43465"/>
    <n v="23522"/>
    <n v="221721"/>
    <x v="1"/>
    <s v="4.5 months’ salary as CEO and 7.5 months salary as staff"/>
    <x v="2"/>
    <x v="1"/>
    <x v="1"/>
    <x v="1"/>
  </r>
  <r>
    <n v="1"/>
    <s v="541564919"/>
    <s v="60-Plus Association"/>
    <s v="Amy Noone Frederick"/>
    <x v="1"/>
    <d v="2010-01-01T00:00:00"/>
    <n v="22209"/>
    <x v="3"/>
    <x v="9"/>
    <x v="11"/>
    <x v="0"/>
    <x v="1"/>
    <n v="-0.10285881135030393"/>
    <n v="0"/>
    <n v="0"/>
    <x v="0"/>
    <x v="7"/>
    <n v="11804973"/>
    <s v="Amy Noone Frederick"/>
    <x v="1"/>
    <x v="0"/>
    <s v="President"/>
    <n v="135192"/>
    <n v="15500"/>
    <n v="150692"/>
    <m/>
    <n v="150692"/>
    <m/>
    <m/>
    <n v="150692"/>
    <x v="0"/>
    <m/>
    <x v="4"/>
    <x v="1"/>
    <x v="1"/>
    <x v="1"/>
  </r>
  <r>
    <n v="323"/>
    <s v="320160439"/>
    <s v="Food and Water Watch "/>
    <s v="Wenonah Hauter"/>
    <x v="1"/>
    <m/>
    <n v="20036"/>
    <x v="3"/>
    <x v="9"/>
    <x v="11"/>
    <x v="0"/>
    <x v="0"/>
    <n v="6.4133958017806345E-2"/>
    <n v="6.4133958017806345E-2"/>
    <n v="6.4133958017806345E-2"/>
    <x v="0"/>
    <x v="1"/>
    <n v="11998609"/>
    <s v="Wenonah Hauter"/>
    <x v="1"/>
    <x v="0"/>
    <s v="Executive Director"/>
    <n v="150360"/>
    <m/>
    <n v="150360"/>
    <m/>
    <n v="150360"/>
    <n v="15877"/>
    <n v="11256"/>
    <n v="177493"/>
    <x v="0"/>
    <m/>
    <x v="4"/>
    <x v="1"/>
    <x v="1"/>
    <x v="1"/>
  </r>
  <r>
    <n v="3"/>
    <s v="366107533"/>
    <s v="Academy of General Dentistry"/>
    <s v="John A. Thorner"/>
    <x v="0"/>
    <d v="2013-02-13T00:00:00"/>
    <n v="60661"/>
    <x v="1"/>
    <x v="2"/>
    <x v="2"/>
    <x v="0"/>
    <x v="0"/>
    <m/>
    <m/>
    <m/>
    <x v="0"/>
    <x v="1"/>
    <n v="12929679"/>
    <s v="Charles J. Macfarlane"/>
    <x v="0"/>
    <x v="1"/>
    <s v="Executive Director"/>
    <n v="145138"/>
    <n v="5000"/>
    <n v="150138"/>
    <m/>
    <n v="150138"/>
    <m/>
    <n v="40357"/>
    <n v="190495"/>
    <x v="1"/>
    <s v="Eight months’ salary"/>
    <x v="4"/>
    <x v="1"/>
    <x v="1"/>
    <x v="1"/>
  </r>
  <r>
    <n v="585"/>
    <s v="840445578"/>
    <s v="School Nutrition Association"/>
    <s v="Patricia Montague, CAE"/>
    <x v="1"/>
    <d v="2013-04-17T00:00:00"/>
    <n v="22314"/>
    <x v="0"/>
    <x v="12"/>
    <x v="15"/>
    <x v="0"/>
    <x v="0"/>
    <m/>
    <m/>
    <m/>
    <x v="2"/>
    <x v="8"/>
    <n v="10535209"/>
    <s v="Frank DiPasquale"/>
    <x v="0"/>
    <x v="1"/>
    <s v="CEO (former)"/>
    <n v="149692"/>
    <m/>
    <n v="149692"/>
    <m/>
    <n v="149692"/>
    <n v="4550"/>
    <m/>
    <n v="154242"/>
    <x v="1"/>
    <s v="Five months’ salary"/>
    <x v="4"/>
    <x v="1"/>
    <x v="1"/>
    <x v="1"/>
  </r>
  <r>
    <n v="101"/>
    <s v="221476432"/>
    <s v="American Federation of Musicians of the U.S. and Canada"/>
    <s v="Ray Hair"/>
    <x v="0"/>
    <d v="2010-08-01T00:00:00"/>
    <n v="10036"/>
    <x v="0"/>
    <x v="7"/>
    <x v="7"/>
    <x v="0"/>
    <x v="0"/>
    <n v="6.1538688413384258E-2"/>
    <n v="6.1538688413384258E-2"/>
    <n v="6.1538688413384258E-2"/>
    <x v="0"/>
    <x v="1"/>
    <n v="11890790"/>
    <s v="Ray Hair"/>
    <x v="0"/>
    <x v="0"/>
    <s v="President"/>
    <n v="143968"/>
    <m/>
    <n v="143968"/>
    <m/>
    <n v="143968"/>
    <n v="17262"/>
    <m/>
    <n v="161230"/>
    <x v="0"/>
    <m/>
    <x v="4"/>
    <x v="1"/>
    <x v="1"/>
    <x v="1"/>
  </r>
  <r>
    <n v="339"/>
    <s v="521541501"/>
    <s v="Greenpeace"/>
    <s v="Phil Radford"/>
    <x v="0"/>
    <d v="2009-04-16T00:00:00"/>
    <n v="20001"/>
    <x v="3"/>
    <x v="9"/>
    <x v="11"/>
    <x v="0"/>
    <x v="1"/>
    <n v="-6.4692000444528705E-2"/>
    <n v="-6.4692000444528705E-2"/>
    <n v="-0.10516045506570183"/>
    <x v="0"/>
    <x v="1"/>
    <n v="32791149"/>
    <s v="Phil Radford"/>
    <x v="0"/>
    <x v="0"/>
    <s v="Executive Director"/>
    <n v="143075"/>
    <m/>
    <n v="143075"/>
    <m/>
    <n v="143075"/>
    <n v="8584"/>
    <n v="4647"/>
    <n v="156306"/>
    <x v="0"/>
    <m/>
    <x v="1"/>
    <x v="1"/>
    <x v="1"/>
    <x v="1"/>
  </r>
  <r>
    <n v="226"/>
    <s v="522187678"/>
    <s v="BioOne"/>
    <s v="Susan Skomal"/>
    <x v="1"/>
    <d v="2005-09-15T00:00:00"/>
    <n v="20036"/>
    <x v="0"/>
    <x v="2"/>
    <x v="2"/>
    <x v="0"/>
    <x v="0"/>
    <n v="6.6616766467065866E-2"/>
    <n v="6.6616766467065866E-2"/>
    <n v="6.6616766467065866E-2"/>
    <x v="0"/>
    <x v="1"/>
    <n v="10580826"/>
    <s v="Susan B. Skomal"/>
    <x v="1"/>
    <x v="0"/>
    <s v="President &amp; CEO"/>
    <n v="142500"/>
    <m/>
    <n v="142500"/>
    <m/>
    <n v="142500"/>
    <n v="20040"/>
    <n v="9569"/>
    <n v="172109"/>
    <x v="0"/>
    <m/>
    <x v="4"/>
    <x v="1"/>
    <x v="1"/>
    <x v="1"/>
  </r>
  <r>
    <n v="624"/>
    <s v="135612621"/>
    <s v="United Spinal Association"/>
    <s v="Paul Tobin"/>
    <x v="0"/>
    <d v="2003-07-01T00:00:00"/>
    <n v="11370"/>
    <x v="3"/>
    <x v="9"/>
    <x v="11"/>
    <x v="0"/>
    <x v="0"/>
    <n v="1.3340583650534711E-2"/>
    <n v="1.3340583650534711E-2"/>
    <n v="1.3340583650534711E-2"/>
    <x v="0"/>
    <x v="7"/>
    <n v="20108105"/>
    <s v="Paul Tobin"/>
    <x v="0"/>
    <x v="1"/>
    <s v="President &amp; CEO"/>
    <n v="139765"/>
    <m/>
    <n v="139765"/>
    <m/>
    <n v="139765"/>
    <m/>
    <n v="17817"/>
    <n v="157582"/>
    <x v="0"/>
    <m/>
    <x v="3"/>
    <x v="1"/>
    <x v="1"/>
    <x v="1"/>
  </r>
  <r>
    <n v="70"/>
    <s v="521984713"/>
    <s v="American Center for International Labor Solidarity"/>
    <s v="Shawna Bader-Blau"/>
    <x v="1"/>
    <d v="2011-10-03T00:00:00"/>
    <n v="20006"/>
    <x v="2"/>
    <x v="8"/>
    <x v="10"/>
    <x v="0"/>
    <x v="0"/>
    <m/>
    <m/>
    <m/>
    <x v="0"/>
    <x v="1"/>
    <n v="31684508"/>
    <s v="Shawna Bader-Blau"/>
    <x v="1"/>
    <x v="0"/>
    <s v="Executive Director"/>
    <n v="138824"/>
    <m/>
    <n v="138824"/>
    <m/>
    <n v="138824"/>
    <n v="36400"/>
    <n v="34479"/>
    <n v="209703"/>
    <x v="0"/>
    <m/>
    <x v="1"/>
    <x v="1"/>
    <x v="1"/>
    <x v="1"/>
  </r>
  <r>
    <n v="527"/>
    <s v="510147724"/>
    <s v="National Right to Work Committee"/>
    <s v="Mark A. Mix"/>
    <x v="0"/>
    <m/>
    <n v="22160"/>
    <x v="3"/>
    <x v="9"/>
    <x v="11"/>
    <x v="0"/>
    <x v="0"/>
    <n v="0.10252616843243931"/>
    <n v="0.10252616843243931"/>
    <n v="0.10252616843243931"/>
    <x v="0"/>
    <x v="1"/>
    <n v="16236323"/>
    <s v="Mark A. Mix"/>
    <x v="0"/>
    <x v="0"/>
    <s v="President"/>
    <n v="138614"/>
    <m/>
    <n v="138614"/>
    <m/>
    <n v="138614"/>
    <n v="14697"/>
    <n v="17019"/>
    <n v="170330"/>
    <x v="0"/>
    <m/>
    <x v="4"/>
    <x v="1"/>
    <x v="1"/>
    <x v="1"/>
  </r>
  <r>
    <n v="57"/>
    <s v="730125920"/>
    <s v="American Association of Petroleum Geologists"/>
    <s v="David Curtiss"/>
    <x v="0"/>
    <d v="2011-08-23T00:00:00"/>
    <n v="74119"/>
    <x v="1"/>
    <x v="3"/>
    <x v="3"/>
    <x v="0"/>
    <x v="0"/>
    <m/>
    <m/>
    <m/>
    <x v="0"/>
    <x v="7"/>
    <n v="17469502"/>
    <s v="Rick Fritz"/>
    <x v="0"/>
    <x v="1"/>
    <s v="Executive Director"/>
    <n v="45752"/>
    <n v="90942"/>
    <n v="136694"/>
    <m/>
    <n v="136694"/>
    <m/>
    <n v="17589"/>
    <n v="154283"/>
    <x v="1"/>
    <s v="Three months’ salary"/>
    <x v="4"/>
    <x v="1"/>
    <x v="1"/>
    <x v="1"/>
  </r>
  <r>
    <n v="529"/>
    <s v="530116149"/>
    <s v="National Rural Letter Carriers' Association"/>
    <s v="Jeanette Dwyer"/>
    <x v="1"/>
    <d v="2011-10-11T00:00:00"/>
    <n v="22314"/>
    <x v="2"/>
    <x v="8"/>
    <x v="10"/>
    <x v="0"/>
    <x v="0"/>
    <n v="3.2505811693206071E-2"/>
    <n v="3.2505811693206071E-2"/>
    <n v="3.0909790489411303E-2"/>
    <x v="0"/>
    <x v="5"/>
    <n v="23967724"/>
    <s v="Jeanette Dwyer"/>
    <x v="1"/>
    <x v="0"/>
    <s v="President"/>
    <n v="130136"/>
    <m/>
    <n v="130136"/>
    <n v="6508"/>
    <n v="136644"/>
    <m/>
    <n v="25721"/>
    <n v="162365"/>
    <x v="0"/>
    <m/>
    <x v="3"/>
    <x v="1"/>
    <x v="1"/>
    <x v="1"/>
  </r>
  <r>
    <n v="410"/>
    <s v="132574963"/>
    <s v="Lutheran World Relief"/>
    <s v="John Arthur Nunes"/>
    <x v="0"/>
    <d v="2007-07-01T00:00:00"/>
    <n v="21230"/>
    <x v="3"/>
    <x v="9"/>
    <x v="11"/>
    <x v="0"/>
    <x v="0"/>
    <n v="2.6429337261704482E-2"/>
    <n v="2.6429337261704482E-2"/>
    <n v="2.6429337261704482E-2"/>
    <x v="0"/>
    <x v="6"/>
    <n v="39502456"/>
    <s v="John Arthur Nunes"/>
    <x v="0"/>
    <x v="0"/>
    <s v="President"/>
    <n v="117753"/>
    <m/>
    <n v="117753"/>
    <m/>
    <n v="117753"/>
    <n v="17942"/>
    <n v="90700"/>
    <n v="226395"/>
    <x v="0"/>
    <m/>
    <x v="1"/>
    <x v="1"/>
    <x v="1"/>
    <x v="1"/>
  </r>
  <r>
    <n v="199"/>
    <s v="510255908"/>
    <s v="Ashoka Innovators for the Public"/>
    <s v="Bill Drayton"/>
    <x v="0"/>
    <m/>
    <n v="22209"/>
    <x v="3"/>
    <x v="9"/>
    <x v="11"/>
    <x v="0"/>
    <x v="1"/>
    <n v="-6.3054306888591913E-2"/>
    <n v="-6.3054306888591913E-2"/>
    <n v="-6.3054306888591913E-2"/>
    <x v="0"/>
    <x v="2"/>
    <n v="30653653"/>
    <s v="Bill Drayton"/>
    <x v="0"/>
    <x v="0"/>
    <s v="CEO and founder"/>
    <n v="115680"/>
    <m/>
    <n v="115680"/>
    <m/>
    <n v="115680"/>
    <m/>
    <n v="6166"/>
    <n v="121846"/>
    <x v="0"/>
    <m/>
    <x v="1"/>
    <x v="1"/>
    <x v="1"/>
    <x v="1"/>
  </r>
  <r>
    <n v="256"/>
    <s v="520895622"/>
    <s v="Children's Defense Fund/Action Council"/>
    <s v="Marian Wright Edelman"/>
    <x v="1"/>
    <m/>
    <n v="20001"/>
    <x v="3"/>
    <x v="9"/>
    <x v="11"/>
    <x v="0"/>
    <x v="0"/>
    <n v="-6.7786934960219775E-3"/>
    <n v="-6.7786934960219775E-3"/>
    <n v="-6.7786934960219775E-3"/>
    <x v="0"/>
    <x v="1"/>
    <n v="18662098"/>
    <s v="Marian Wright Edelman"/>
    <x v="1"/>
    <x v="0"/>
    <s v="CEO and Founder"/>
    <n v="111356"/>
    <m/>
    <n v="111356"/>
    <m/>
    <n v="111356"/>
    <m/>
    <n v="17685"/>
    <n v="129041"/>
    <x v="0"/>
    <m/>
    <x v="4"/>
    <x v="1"/>
    <x v="1"/>
    <x v="1"/>
  </r>
  <r>
    <n v="426"/>
    <s v="530114700"/>
    <s v="National Active and Retired Federal Employees Association"/>
    <s v="Joseph A. Beaudoin"/>
    <x v="0"/>
    <d v="2011-01-11T00:00:00"/>
    <n v="22314"/>
    <x v="2"/>
    <x v="8"/>
    <x v="10"/>
    <x v="0"/>
    <x v="0"/>
    <m/>
    <m/>
    <m/>
    <x v="0"/>
    <x v="1"/>
    <n v="11851714"/>
    <s v="Joseph A. Beaudoin"/>
    <x v="0"/>
    <x v="0"/>
    <s v="National President"/>
    <n v="110969"/>
    <m/>
    <n v="110969"/>
    <m/>
    <n v="110969"/>
    <m/>
    <n v="1760"/>
    <n v="112729"/>
    <x v="0"/>
    <m/>
    <x v="4"/>
    <x v="1"/>
    <x v="1"/>
    <x v="1"/>
  </r>
  <r>
    <n v="157"/>
    <s v="521007647"/>
    <s v="American Public Transportation Association"/>
    <s v="Michael P. Melaniphy"/>
    <x v="2"/>
    <d v="2011-11-01T00:00:00"/>
    <n v="20006"/>
    <x v="0"/>
    <x v="6"/>
    <x v="6"/>
    <x v="0"/>
    <x v="0"/>
    <m/>
    <m/>
    <m/>
    <x v="1"/>
    <x v="7"/>
    <n v="27528232"/>
    <s v="Michael P. Melaniphy"/>
    <x v="0"/>
    <x v="0"/>
    <m/>
    <n v="100613"/>
    <m/>
    <n v="100613"/>
    <m/>
    <n v="100613"/>
    <m/>
    <n v="35214"/>
    <n v="135827"/>
    <x v="1"/>
    <s v="Two months’ salary"/>
    <x v="3"/>
    <x v="1"/>
    <x v="1"/>
    <x v="1"/>
  </r>
  <r>
    <n v="500"/>
    <s v="237391796"/>
    <s v="National Governors Association, Center for Best Practice"/>
    <s v="Dan Crippen "/>
    <x v="2"/>
    <d v="2011-04-01T00:00:00"/>
    <n v="20003"/>
    <x v="1"/>
    <x v="13"/>
    <x v="21"/>
    <x v="0"/>
    <x v="0"/>
    <m/>
    <m/>
    <m/>
    <x v="1"/>
    <x v="7"/>
    <n v="11458210"/>
    <s v="Raymond C. Scheppach, Ph.D."/>
    <x v="0"/>
    <x v="1"/>
    <m/>
    <n v="98363"/>
    <m/>
    <n v="98363"/>
    <m/>
    <n v="98363"/>
    <m/>
    <n v="6265"/>
    <n v="104628"/>
    <x v="1"/>
    <s v="Three months' salary"/>
    <x v="4"/>
    <x v="1"/>
    <x v="1"/>
    <x v="1"/>
  </r>
  <r>
    <n v="442"/>
    <s v="530190321"/>
    <s v="National Association of Counties"/>
    <s v="Matthew D. Chase"/>
    <x v="0"/>
    <d v="2012-09-17T00:00:00"/>
    <n v="20001"/>
    <x v="0"/>
    <x v="13"/>
    <x v="21"/>
    <x v="0"/>
    <x v="0"/>
    <m/>
    <m/>
    <m/>
    <x v="2"/>
    <x v="1"/>
    <n v="14126349"/>
    <s v="Matthew D. Chase"/>
    <x v="0"/>
    <x v="0"/>
    <s v="Executive Director"/>
    <n v="75351"/>
    <m/>
    <n v="75351"/>
    <n v="8372"/>
    <n v="83723"/>
    <m/>
    <n v="6687"/>
    <n v="90410"/>
    <x v="1"/>
    <s v="3.5 months' salary"/>
    <x v="4"/>
    <x v="1"/>
    <x v="1"/>
    <x v="1"/>
  </r>
  <r>
    <n v="14"/>
    <s v="526043929"/>
    <s v="Air Force Association"/>
    <s v="Craig R. McKinley"/>
    <x v="2"/>
    <d v="2012-09-12T00:00:00"/>
    <n v="22209"/>
    <x v="1"/>
    <x v="13"/>
    <x v="21"/>
    <x v="0"/>
    <x v="0"/>
    <m/>
    <m/>
    <m/>
    <x v="1"/>
    <x v="1"/>
    <n v="11870964"/>
    <s v="Craig R. McKinley"/>
    <x v="0"/>
    <x v="0"/>
    <m/>
    <n v="78576"/>
    <m/>
    <n v="78576"/>
    <m/>
    <n v="78576"/>
    <m/>
    <n v="395"/>
    <n v="78971"/>
    <x v="1"/>
    <s v="3.5 months’ salary"/>
    <x v="4"/>
    <x v="1"/>
    <x v="1"/>
    <x v="1"/>
  </r>
  <r>
    <n v="50"/>
    <s v="510161670"/>
    <s v="American Association of Diabetes Educators"/>
    <s v="Charles Macfarlane"/>
    <x v="0"/>
    <d v="2012-09-03T00:00:00"/>
    <n v="60606"/>
    <x v="1"/>
    <x v="2"/>
    <x v="2"/>
    <x v="0"/>
    <x v="0"/>
    <m/>
    <m/>
    <m/>
    <x v="0"/>
    <x v="1"/>
    <n v="12933627"/>
    <s v="Charles MacFarlane"/>
    <x v="0"/>
    <x v="0"/>
    <s v="Executive Director"/>
    <n v="77655"/>
    <m/>
    <n v="77655"/>
    <m/>
    <n v="77655"/>
    <m/>
    <n v="3245"/>
    <n v="80900"/>
    <x v="1"/>
    <s v="Four months’ salary"/>
    <x v="4"/>
    <x v="1"/>
    <x v="1"/>
    <x v="1"/>
  </r>
  <r>
    <n v="521"/>
    <s v="520907625"/>
    <s v="National Public Radio"/>
    <s v="vacant 3/3/2014"/>
    <x v="2"/>
    <m/>
    <n v="20001"/>
    <x v="3"/>
    <x v="9"/>
    <x v="11"/>
    <x v="0"/>
    <x v="0"/>
    <m/>
    <m/>
    <m/>
    <x v="1"/>
    <x v="6"/>
    <n v="190468098"/>
    <s v="Gary E. Knell"/>
    <x v="0"/>
    <x v="1"/>
    <m/>
    <n v="75796"/>
    <m/>
    <n v="75796"/>
    <m/>
    <n v="75796"/>
    <m/>
    <n v="52"/>
    <n v="75848"/>
    <x v="1"/>
    <s v="One month’s salary"/>
    <x v="0"/>
    <x v="1"/>
    <x v="1"/>
    <x v="1"/>
  </r>
  <r>
    <n v="35"/>
    <s v="237067770"/>
    <s v="American Academy of Physician Assistants"/>
    <s v="Jenna Dorn"/>
    <x v="2"/>
    <d v="2011-10-31T00:00:00"/>
    <n v="22314"/>
    <x v="1"/>
    <x v="2"/>
    <x v="2"/>
    <x v="0"/>
    <x v="0"/>
    <m/>
    <m/>
    <m/>
    <x v="4"/>
    <x v="14"/>
    <n v="19484006"/>
    <s v="Jenna Dorn"/>
    <x v="1"/>
    <x v="0"/>
    <s v="Executive Vice President"/>
    <n v="49222"/>
    <m/>
    <n v="49222"/>
    <m/>
    <n v="49222"/>
    <m/>
    <n v="2804"/>
    <n v="52026"/>
    <x v="1"/>
    <s v="Two months’ salary"/>
    <x v="4"/>
    <x v="1"/>
    <x v="1"/>
    <x v="1"/>
  </r>
  <r>
    <n v="419"/>
    <s v="131665552"/>
    <s v="Muscular Dystrophy Association"/>
    <s v="Steven M. Derks"/>
    <x v="0"/>
    <d v="2012-12-03T00:00:00"/>
    <n v="85718"/>
    <x v="3"/>
    <x v="9"/>
    <x v="11"/>
    <x v="0"/>
    <x v="0"/>
    <m/>
    <m/>
    <m/>
    <x v="2"/>
    <x v="1"/>
    <n v="152115051"/>
    <s v="Steven M. Derks"/>
    <x v="0"/>
    <x v="0"/>
    <s v="President &amp; CEO"/>
    <n v="17115"/>
    <m/>
    <n v="17115"/>
    <m/>
    <n v="17115"/>
    <m/>
    <n v="10820"/>
    <n v="27935"/>
    <x v="1"/>
    <s v="One month's salary"/>
    <x v="0"/>
    <x v="1"/>
    <x v="1"/>
    <x v="1"/>
  </r>
  <r>
    <m/>
    <m/>
    <m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  <m/>
    <x v="5"/>
    <x v="1"/>
    <x v="1"/>
    <x v="1"/>
  </r>
  <r>
    <m/>
    <m/>
    <m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  <m/>
    <x v="5"/>
    <x v="1"/>
    <x v="1"/>
    <x v="1"/>
  </r>
  <r>
    <m/>
    <m/>
    <m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  <m/>
    <x v="5"/>
    <x v="1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44">
  <r>
    <n v="495"/>
    <s v="131922622"/>
    <s v="National Football League"/>
    <s v="Roger Goodell"/>
    <x v="0"/>
    <d v="2006-09-01T00:00:00"/>
    <n v="10017"/>
    <x v="0"/>
    <x v="0"/>
    <x v="0"/>
    <x v="0"/>
    <x v="0"/>
    <n v="0.12287455887070901"/>
    <n v="0.72516321875245815"/>
    <n v="0.49926917978177371"/>
    <x v="0"/>
    <x v="0"/>
    <n v="326882787"/>
    <s v="Roger Goodell"/>
    <x v="0"/>
    <x v="0"/>
    <s v="Commissioner"/>
    <n v="3500000"/>
    <n v="40364000"/>
    <n v="43864000"/>
    <n v="243000"/>
    <n v="44107000"/>
    <n v="38000"/>
    <n v="38000"/>
    <n v="44183000"/>
    <x v="0"/>
    <m/>
    <x v="0"/>
    <x v="0"/>
    <x v="0"/>
    <x v="0"/>
    <x v="0"/>
  </r>
  <r>
    <n v="609"/>
    <s v="530045720"/>
    <s v="U.S. Chamber of Commerce"/>
    <s v="Thomas J. Donohue"/>
    <x v="0"/>
    <d v="1997-01-01T00:00:00"/>
    <n v="20062"/>
    <x v="0"/>
    <x v="1"/>
    <x v="1"/>
    <x v="0"/>
    <x v="0"/>
    <n v="-1.3785048058052687E-3"/>
    <n v="0.1037607242475492"/>
    <n v="0.10896639141385327"/>
    <x v="0"/>
    <x v="1"/>
    <n v="188374764"/>
    <s v="Thomas J. Donohue"/>
    <x v="0"/>
    <x v="0"/>
    <s v="CEO &amp; President"/>
    <n v="1053312"/>
    <n v="4250000"/>
    <n v="5303312"/>
    <n v="149000"/>
    <n v="5452312"/>
    <n v="15100"/>
    <n v="15285"/>
    <n v="5482697"/>
    <x v="0"/>
    <m/>
    <x v="0"/>
    <x v="0"/>
    <x v="0"/>
    <x v="0"/>
    <x v="0"/>
  </r>
  <r>
    <n v="436"/>
    <s v="135582579"/>
    <s v="National Association of Chain Drug Stores"/>
    <s v="Steve Anderson"/>
    <x v="0"/>
    <d v="2007-02-23T00:00:00"/>
    <n v="22209"/>
    <x v="0"/>
    <x v="2"/>
    <x v="2"/>
    <x v="0"/>
    <x v="0"/>
    <n v="2.9905390014116229E-2"/>
    <n v="2.9932684706069471E-2"/>
    <n v="1.9529827920544662"/>
    <x v="0"/>
    <x v="1"/>
    <n v="36416824"/>
    <s v="Steve Anderson"/>
    <x v="0"/>
    <x v="0"/>
    <s v="CEO"/>
    <n v="1087818"/>
    <n v="453364"/>
    <n v="1541182"/>
    <n v="3048586"/>
    <n v="4589768"/>
    <n v="616371"/>
    <n v="54467"/>
    <n v="5260606"/>
    <x v="0"/>
    <m/>
    <x v="1"/>
    <x v="0"/>
    <x v="0"/>
    <x v="0"/>
    <x v="0"/>
  </r>
  <r>
    <n v="301"/>
    <s v="130659550"/>
    <s v="Edison Electric Institute"/>
    <s v="Thomas R. Kuhn"/>
    <x v="0"/>
    <d v="1990-01-01T00:00:00"/>
    <n v="20004"/>
    <x v="0"/>
    <x v="3"/>
    <x v="3"/>
    <x v="0"/>
    <x v="0"/>
    <n v="3.5203990345467229E-2"/>
    <n v="3.3218633475992132E-2"/>
    <n v="-0.4056663668628232"/>
    <x v="0"/>
    <x v="1"/>
    <n v="85368962"/>
    <s v="Thomas R. Kuhn"/>
    <x v="0"/>
    <x v="0"/>
    <s v="President"/>
    <n v="850506"/>
    <n v="664643"/>
    <n v="1515149"/>
    <n v="2488655"/>
    <n v="4003804"/>
    <n v="53596"/>
    <n v="26418"/>
    <n v="4083818"/>
    <x v="0"/>
    <s v="This largely reflects the value of the required reporting, for FICA purposes only, of a deferred SERP accrual"/>
    <x v="2"/>
    <x v="0"/>
    <x v="0"/>
    <x v="0"/>
    <x v="0"/>
  </r>
  <r>
    <n v="367"/>
    <s v="521289843"/>
    <s v="Institute of International Finance"/>
    <s v="Tim Adams"/>
    <x v="0"/>
    <d v="2013-01-01T00:00:00"/>
    <n v="20005"/>
    <x v="0"/>
    <x v="4"/>
    <x v="4"/>
    <x v="0"/>
    <x v="1"/>
    <n v="0.34614101278803694"/>
    <n v="0.13084742918803827"/>
    <n v="5.8485616837548632E-4"/>
    <x v="0"/>
    <x v="1"/>
    <n v="33667070"/>
    <s v="Charles H. Dallara"/>
    <x v="0"/>
    <x v="1"/>
    <s v="Managing Director"/>
    <n v="1758989"/>
    <n v="2150000"/>
    <n v="3908989"/>
    <n v="24191"/>
    <n v="3933180"/>
    <n v="25000"/>
    <n v="18619"/>
    <n v="3976799"/>
    <x v="0"/>
    <m/>
    <x v="1"/>
    <x v="0"/>
    <x v="0"/>
    <x v="0"/>
    <x v="0"/>
  </r>
  <r>
    <n v="229"/>
    <s v="135656874"/>
    <s v="Blue Cross and Blue Shield Association"/>
    <s v="Scott Serota"/>
    <x v="0"/>
    <d v="2000-06-01T00:00:00"/>
    <n v="60601"/>
    <x v="0"/>
    <x v="5"/>
    <x v="5"/>
    <x v="0"/>
    <x v="0"/>
    <n v="3.31535301549492E-2"/>
    <n v="-0.15966515405573525"/>
    <n v="-6.6062348062553219E-2"/>
    <x v="0"/>
    <x v="1"/>
    <n v="402665404"/>
    <s v="Scott Serota"/>
    <x v="0"/>
    <x v="0"/>
    <s v="CEO &amp; President"/>
    <n v="955947"/>
    <n v="1937741"/>
    <n v="2893688"/>
    <n v="1012255"/>
    <n v="3905943"/>
    <n v="1275518"/>
    <n v="26223"/>
    <n v="5207684"/>
    <x v="0"/>
    <m/>
    <x v="0"/>
    <x v="0"/>
    <x v="0"/>
    <x v="0"/>
    <x v="0"/>
  </r>
  <r>
    <n v="18"/>
    <s v="522113962"/>
    <s v="Airlines for America"/>
    <s v="Nicholas E. Calio"/>
    <x v="0"/>
    <d v="2011-01-01T00:00:00"/>
    <n v="20004"/>
    <x v="0"/>
    <x v="6"/>
    <x v="6"/>
    <x v="0"/>
    <x v="0"/>
    <n v="-2.4932104536752592E-4"/>
    <n v="-7.3353876785135354E-5"/>
    <n v="4.5876557364134488E-3"/>
    <x v="0"/>
    <x v="1"/>
    <n v="32477585"/>
    <s v="Nicholas E. Calio"/>
    <x v="0"/>
    <x v="0"/>
    <s v="President/CEO"/>
    <n v="898216"/>
    <n v="2155250"/>
    <n v="3053466"/>
    <n v="542562"/>
    <n v="3596028"/>
    <n v="12500"/>
    <n v="19022"/>
    <n v="3627550"/>
    <x v="0"/>
    <m/>
    <x v="1"/>
    <x v="0"/>
    <x v="0"/>
    <x v="0"/>
    <x v="0"/>
  </r>
  <r>
    <n v="144"/>
    <s v="130433430"/>
    <s v="American Petroleum Institute"/>
    <s v="Jack Gerard"/>
    <x v="0"/>
    <d v="2008-11-01T00:00:00"/>
    <n v="20005"/>
    <x v="0"/>
    <x v="3"/>
    <x v="3"/>
    <x v="0"/>
    <x v="0"/>
    <n v="6.051640233579262E-2"/>
    <n v="-1.7465773702681667E-2"/>
    <n v="-9.9023149266795202E-3"/>
    <x v="0"/>
    <x v="1"/>
    <n v="237908312"/>
    <s v="Jack Gerard"/>
    <x v="0"/>
    <x v="0"/>
    <s v="President/CEO"/>
    <n v="2434864"/>
    <n v="1000000"/>
    <n v="3434864"/>
    <n v="146452"/>
    <n v="3581316"/>
    <n v="1565062"/>
    <n v="38967"/>
    <n v="5185345"/>
    <x v="0"/>
    <s v="$1,658,422 toward SERP"/>
    <x v="0"/>
    <x v="0"/>
    <x v="0"/>
    <x v="0"/>
    <x v="0"/>
  </r>
  <r>
    <n v="417"/>
    <s v="131068220"/>
    <s v="Motion Picture Association of America"/>
    <s v="Chris Dodd"/>
    <x v="0"/>
    <d v="2011-03-17T00:00:00"/>
    <n v="20005"/>
    <x v="0"/>
    <x v="7"/>
    <x v="7"/>
    <x v="0"/>
    <x v="0"/>
    <m/>
    <m/>
    <m/>
    <x v="0"/>
    <x v="1"/>
    <n v="68122250"/>
    <s v="Chris Dodd"/>
    <x v="0"/>
    <x v="0"/>
    <s v="Chairman and CEO"/>
    <n v="2992600"/>
    <n v="250000"/>
    <n v="3242600"/>
    <n v="41930"/>
    <n v="3284530"/>
    <n v="13750"/>
    <n v="19585"/>
    <n v="3317865"/>
    <x v="0"/>
    <m/>
    <x v="2"/>
    <x v="0"/>
    <x v="0"/>
    <x v="0"/>
    <x v="0"/>
  </r>
  <r>
    <n v="467"/>
    <s v="530222396"/>
    <s v="National Cable and Telecommunications Association"/>
    <s v="Michael K. Powell"/>
    <x v="0"/>
    <d v="2011-04-25T00:00:00"/>
    <n v="20001"/>
    <x v="0"/>
    <x v="3"/>
    <x v="8"/>
    <x v="0"/>
    <x v="0"/>
    <m/>
    <m/>
    <m/>
    <x v="0"/>
    <x v="1"/>
    <n v="69427688"/>
    <s v="Michael K. Powell"/>
    <x v="0"/>
    <x v="0"/>
    <s v="President &amp; CEO"/>
    <n v="2547904"/>
    <n v="400000"/>
    <n v="2947904"/>
    <n v="56618"/>
    <n v="3004522"/>
    <n v="280245"/>
    <n v="28031"/>
    <n v="3312798"/>
    <x v="0"/>
    <m/>
    <x v="2"/>
    <x v="0"/>
    <x v="0"/>
    <x v="0"/>
    <x v="0"/>
  </r>
  <r>
    <n v="197"/>
    <s v="530026940"/>
    <s v="ASAE"/>
    <s v="John H. Graham IV"/>
    <x v="0"/>
    <d v="2003-08-01T00:00:00"/>
    <n v="20005"/>
    <x v="1"/>
    <x v="1"/>
    <x v="9"/>
    <x v="0"/>
    <x v="0"/>
    <n v="4.4410144327313605E-2"/>
    <n v="4.7152523061293791E-2"/>
    <n v="2.4753911029883398"/>
    <x v="0"/>
    <x v="2"/>
    <n v="28416586"/>
    <s v="John H. Graham IV"/>
    <x v="0"/>
    <x v="0"/>
    <s v="President/CEO"/>
    <n v="600187"/>
    <n v="146083"/>
    <n v="746270"/>
    <n v="2130836"/>
    <n v="2877106"/>
    <n v="21392"/>
    <n v="49900"/>
    <n v="2948398"/>
    <x v="0"/>
    <s v="$2,093,272 SERP payout"/>
    <x v="3"/>
    <x v="0"/>
    <x v="0"/>
    <x v="0"/>
    <x v="0"/>
  </r>
  <r>
    <n v="586"/>
    <s v="320178959"/>
    <s v="Securities Industry and Financial Markets Association"/>
    <s v="Kenneth Bentsen"/>
    <x v="0"/>
    <d v="2013-12-12T00:00:00"/>
    <n v="10271"/>
    <x v="0"/>
    <x v="4"/>
    <x v="4"/>
    <x v="0"/>
    <x v="0"/>
    <n v="0"/>
    <n v="-3.393884762679214E-2"/>
    <n v="-3.393884762679214E-2"/>
    <x v="0"/>
    <x v="3"/>
    <n v="60883284"/>
    <s v="Timothy Ryan, Jr."/>
    <x v="0"/>
    <x v="1"/>
    <s v="President &amp; CEO"/>
    <n v="2510476"/>
    <n v="336000"/>
    <n v="2846476"/>
    <m/>
    <n v="2846476"/>
    <n v="29400"/>
    <n v="11390"/>
    <n v="2887266"/>
    <x v="0"/>
    <m/>
    <x v="2"/>
    <x v="0"/>
    <x v="0"/>
    <x v="0"/>
    <x v="0"/>
  </r>
  <r>
    <n v="496"/>
    <s v="521169809"/>
    <s v="National Football League Players Association"/>
    <s v="DeMaurice Smith"/>
    <x v="0"/>
    <d v="2009-03-05T00:00:00"/>
    <n v="20036"/>
    <x v="2"/>
    <x v="8"/>
    <x v="10"/>
    <x v="0"/>
    <x v="1"/>
    <n v="0.45159642428206004"/>
    <m/>
    <n v="-0.1969111629391172"/>
    <x v="0"/>
    <x v="4"/>
    <n v="60544702"/>
    <s v="Demaurice Smith"/>
    <x v="0"/>
    <x v="0"/>
    <s v="Executive Director"/>
    <n v="2727885"/>
    <m/>
    <n v="2727885"/>
    <n v="10301"/>
    <n v="2738186"/>
    <n v="38250"/>
    <n v="41710"/>
    <n v="2818146"/>
    <x v="0"/>
    <m/>
    <x v="2"/>
    <x v="0"/>
    <x v="0"/>
    <x v="0"/>
    <x v="0"/>
  </r>
  <r>
    <n v="22"/>
    <s v="133039601"/>
    <s v="Alzheimer's Association"/>
    <s v="Harry Johns"/>
    <x v="0"/>
    <d v="2005-09-06T00:00:00"/>
    <n v="60601"/>
    <x v="3"/>
    <x v="9"/>
    <x v="11"/>
    <x v="0"/>
    <x v="0"/>
    <m/>
    <m/>
    <m/>
    <x v="0"/>
    <x v="5"/>
    <n v="119030729"/>
    <s v="Harry Johns"/>
    <x v="0"/>
    <x v="0"/>
    <s v="President &amp; CEO"/>
    <m/>
    <m/>
    <m/>
    <m/>
    <n v="2731016"/>
    <n v="57000"/>
    <n v="21658"/>
    <n v="2809674"/>
    <x v="0"/>
    <s v="$240,132 toward SERP and approximately $1.8 million SERP payout"/>
    <x v="0"/>
    <x v="0"/>
    <x v="0"/>
    <x v="0"/>
    <x v="0"/>
  </r>
  <r>
    <n v="544"/>
    <s v="521209124"/>
    <s v="Nuclear Energy Institute"/>
    <s v="Marvin S. Fertel"/>
    <x v="0"/>
    <d v="2009-02-11T00:00:00"/>
    <n v="20006"/>
    <x v="0"/>
    <x v="3"/>
    <x v="3"/>
    <x v="0"/>
    <x v="0"/>
    <n v="8.3131572129258202E-2"/>
    <n v="0.11381556237159728"/>
    <n v="0.13334366104451889"/>
    <x v="0"/>
    <x v="1"/>
    <n v="52434623"/>
    <s v="Marvin S. Fertel"/>
    <x v="0"/>
    <x v="0"/>
    <s v="Presdient &amp; CEO"/>
    <n v="969888"/>
    <n v="495000"/>
    <n v="1464888"/>
    <n v="1168827"/>
    <n v="2633715"/>
    <n v="-3945"/>
    <n v="17645"/>
    <n v="2647415"/>
    <x v="0"/>
    <s v="$1,163,493 SERP payout"/>
    <x v="2"/>
    <x v="0"/>
    <x v="0"/>
    <x v="0"/>
    <x v="0"/>
  </r>
  <r>
    <n v="318"/>
    <s v="530088710"/>
    <s v="Financial Industry Regulatory Authority"/>
    <s v="Richard G. Ketchum"/>
    <x v="0"/>
    <d v="2009-03-01T00:00:00"/>
    <n v="20006"/>
    <x v="0"/>
    <x v="4"/>
    <x v="4"/>
    <x v="0"/>
    <x v="0"/>
    <n v="-1.7328970814257517E-3"/>
    <n v="2.2158283414271177E-2"/>
    <n v="-0.17565627715738072"/>
    <x v="0"/>
    <x v="1"/>
    <n v="750425103"/>
    <s v="Richard G. Ketchum"/>
    <x v="0"/>
    <x v="0"/>
    <s v="CEO"/>
    <n v="978164"/>
    <n v="1250000"/>
    <n v="2228164"/>
    <n v="327290"/>
    <n v="2555454"/>
    <n v="47607"/>
    <n v="26644"/>
    <n v="2629705"/>
    <x v="0"/>
    <m/>
    <x v="0"/>
    <x v="0"/>
    <x v="0"/>
    <x v="0"/>
    <x v="0"/>
  </r>
  <r>
    <n v="422"/>
    <s v="952237749"/>
    <s v="NACS—The Association for Convenience &amp; Fuel Retailing"/>
    <s v="Henry O. Armour"/>
    <x v="0"/>
    <d v="2004-09-30T00:00:00"/>
    <n v="22314"/>
    <x v="0"/>
    <x v="10"/>
    <x v="12"/>
    <x v="0"/>
    <x v="1"/>
    <n v="0.39711875152620368"/>
    <n v="0.39711875152620368"/>
    <n v="0.39711875152620368"/>
    <x v="0"/>
    <x v="1"/>
    <n v="28698307"/>
    <s v="Henry O. Armour"/>
    <x v="0"/>
    <x v="0"/>
    <s v="President and CEO"/>
    <n v="2494522"/>
    <m/>
    <n v="2494522"/>
    <m/>
    <n v="2494522"/>
    <n v="33000"/>
    <n v="28166"/>
    <n v="2555688"/>
    <x v="0"/>
    <m/>
    <x v="3"/>
    <x v="0"/>
    <x v="0"/>
    <x v="0"/>
    <x v="0"/>
  </r>
  <r>
    <n v="114"/>
    <s v="360726140"/>
    <s v="American Hospital Association"/>
    <s v="Richard Umbdenstock"/>
    <x v="0"/>
    <d v="2006-04-13T00:00:00"/>
    <n v="60606"/>
    <x v="0"/>
    <x v="2"/>
    <x v="2"/>
    <x v="0"/>
    <x v="0"/>
    <n v="2.3826220511731961E-2"/>
    <n v="2.3476230959828596E-2"/>
    <n v="-4.9560465889513225E-2"/>
    <x v="0"/>
    <x v="1"/>
    <n v="118032174"/>
    <s v="Richard Umbdenstock"/>
    <x v="0"/>
    <x v="0"/>
    <s v="CEO &amp; President"/>
    <n v="921246"/>
    <n v="92411"/>
    <n v="1013657"/>
    <n v="1441833"/>
    <n v="2455490"/>
    <n v="204495"/>
    <n v="202438"/>
    <n v="2862423"/>
    <x v="0"/>
    <s v="$464,473 SERP payout"/>
    <x v="0"/>
    <x v="0"/>
    <x v="0"/>
    <x v="0"/>
    <x v="0"/>
  </r>
  <r>
    <n v="72"/>
    <s v="530104410"/>
    <s v="American Chemistry Council"/>
    <s v="Calvin M. Dooley"/>
    <x v="0"/>
    <d v="2008-09-08T00:00:00"/>
    <n v="20002"/>
    <x v="0"/>
    <x v="6"/>
    <x v="13"/>
    <x v="0"/>
    <x v="1"/>
    <m/>
    <n v="4.5808287271071023E-2"/>
    <n v="4.4033185558687307E-2"/>
    <x v="0"/>
    <x v="1"/>
    <n v="111218582"/>
    <s v="Calvin M. Dooley"/>
    <x v="0"/>
    <x v="0"/>
    <s v="President/CEO"/>
    <n v="1393737"/>
    <n v="838089"/>
    <n v="2231826"/>
    <n v="126954"/>
    <n v="2358780"/>
    <n v="249094"/>
    <n v="35439"/>
    <n v="2643313"/>
    <x v="0"/>
    <s v="$219,094 toward SERP"/>
    <x v="0"/>
    <x v="0"/>
    <x v="0"/>
    <x v="0"/>
    <x v="0"/>
  </r>
  <r>
    <n v="445"/>
    <s v="880359303"/>
    <s v="National Association of Home Builders"/>
    <s v="Jerry M. Howard"/>
    <x v="0"/>
    <d v="2001-01-01T00:00:00"/>
    <n v="20005"/>
    <x v="0"/>
    <x v="11"/>
    <x v="14"/>
    <x v="0"/>
    <x v="0"/>
    <n v="-1.6826679315025923E-2"/>
    <n v="0.80106602858641907"/>
    <n v="0.81352125979510026"/>
    <x v="0"/>
    <x v="1"/>
    <n v="55388506"/>
    <s v="Jerry M. Howard"/>
    <x v="0"/>
    <x v="0"/>
    <s v="Executive Vice President &amp; CEO"/>
    <n v="901683"/>
    <n v="1363950"/>
    <n v="2265633"/>
    <n v="23000"/>
    <n v="2288633"/>
    <n v="10000"/>
    <n v="20438"/>
    <n v="2319071"/>
    <x v="0"/>
    <m/>
    <x v="2"/>
    <x v="0"/>
    <x v="0"/>
    <x v="0"/>
    <x v="0"/>
  </r>
  <r>
    <n v="411"/>
    <s v="770277826"/>
    <s v="Managed Funds Association"/>
    <s v="Richard H. Baker"/>
    <x v="0"/>
    <d v="2008-02-01T00:00:00"/>
    <n v="20005"/>
    <x v="0"/>
    <x v="4"/>
    <x v="4"/>
    <x v="0"/>
    <x v="1"/>
    <n v="0.5012843565373748"/>
    <n v="0.1250040067955252"/>
    <n v="0.10073118885855932"/>
    <x v="0"/>
    <x v="6"/>
    <n v="19876583"/>
    <s v="Richard H. Baker"/>
    <x v="0"/>
    <x v="0"/>
    <s v="President"/>
    <n v="1496192"/>
    <n v="750000"/>
    <n v="2246192"/>
    <n v="2724"/>
    <n v="2248916"/>
    <n v="32500"/>
    <n v="13701"/>
    <n v="2295117"/>
    <x v="0"/>
    <m/>
    <x v="4"/>
    <x v="0"/>
    <x v="0"/>
    <x v="0"/>
    <x v="0"/>
  </r>
  <r>
    <n v="213"/>
    <s v="536000125"/>
    <s v="Association of American Railroads"/>
    <s v="Edward Hamberger"/>
    <x v="0"/>
    <d v="1998-07-02T00:00:00"/>
    <n v="20024"/>
    <x v="0"/>
    <x v="6"/>
    <x v="6"/>
    <x v="0"/>
    <x v="0"/>
    <n v="3.0619167278575731E-2"/>
    <n v="0.8377732354135734"/>
    <n v="0.82061219186919099"/>
    <x v="0"/>
    <x v="1"/>
    <n v="63798613"/>
    <s v="Edward R. Hamberger"/>
    <x v="0"/>
    <x v="0"/>
    <s v="CEO &amp; President"/>
    <n v="811256"/>
    <n v="1396880"/>
    <n v="2208136"/>
    <n v="12969"/>
    <n v="2221105"/>
    <n v="678866"/>
    <n v="62197"/>
    <n v="2962168"/>
    <x v="0"/>
    <s v="$633,069 toward SERP"/>
    <x v="2"/>
    <x v="0"/>
    <x v="0"/>
    <x v="0"/>
    <x v="0"/>
  </r>
  <r>
    <n v="557"/>
    <s v="530241211"/>
    <s v="Pharmaceutical Research and Manufacturers of America"/>
    <s v="John Castellani"/>
    <x v="0"/>
    <d v="2010-09-01T00:00:00"/>
    <n v="20004"/>
    <x v="0"/>
    <x v="2"/>
    <x v="2"/>
    <x v="0"/>
    <x v="0"/>
    <n v="-1.541659885587591E-3"/>
    <n v="0.20048881263907078"/>
    <n v="0.21909341429972376"/>
    <x v="0"/>
    <x v="1"/>
    <n v="204219082"/>
    <s v="John Castellani"/>
    <x v="0"/>
    <x v="0"/>
    <s v="President and CEO"/>
    <n v="1466283"/>
    <n v="644833"/>
    <n v="2111116"/>
    <n v="61879"/>
    <n v="2172995"/>
    <n v="806967"/>
    <n v="21633"/>
    <n v="3001595"/>
    <x v="0"/>
    <s v="$718,875 toward a SERP"/>
    <x v="0"/>
    <x v="0"/>
    <x v="0"/>
    <x v="0"/>
    <x v="0"/>
  </r>
  <r>
    <n v="236"/>
    <s v="237236607"/>
    <s v="Business Roundtable"/>
    <s v="John Engler"/>
    <x v="0"/>
    <d v="2011-01-15T00:00:00"/>
    <n v="20001"/>
    <x v="0"/>
    <x v="1"/>
    <x v="1"/>
    <x v="0"/>
    <x v="0"/>
    <m/>
    <m/>
    <m/>
    <x v="0"/>
    <x v="1"/>
    <n v="31447745"/>
    <s v="John Engler"/>
    <x v="0"/>
    <x v="0"/>
    <s v="President"/>
    <n v="1670000"/>
    <n v="425000"/>
    <n v="2095000"/>
    <n v="16546"/>
    <n v="2111546"/>
    <n v="57946"/>
    <n v="22645"/>
    <n v="2192137"/>
    <x v="0"/>
    <m/>
    <x v="1"/>
    <x v="0"/>
    <x v="0"/>
    <x v="0"/>
    <x v="0"/>
  </r>
  <r>
    <n v="342"/>
    <s v="131088150"/>
    <s v="Healthcare Distribution Management Association"/>
    <s v="John M. Gray"/>
    <x v="0"/>
    <d v="2004-03-18T00:00:00"/>
    <n v="22203"/>
    <x v="0"/>
    <x v="2"/>
    <x v="2"/>
    <x v="0"/>
    <x v="0"/>
    <n v="4.8461375333860635E-2"/>
    <n v="0.13836919530271685"/>
    <n v="1.4995333367272481"/>
    <x v="0"/>
    <x v="1"/>
    <n v="12377035"/>
    <s v="John M. Gray"/>
    <x v="0"/>
    <x v="0"/>
    <s v="President &amp; CEO"/>
    <n v="731717"/>
    <n v="182801"/>
    <n v="914518"/>
    <n v="1147612"/>
    <n v="2062130"/>
    <n v="42000"/>
    <n v="36443"/>
    <n v="2140573"/>
    <x v="0"/>
    <s v="$1,126,312 SERP payout and $201,132 toward SERP"/>
    <x v="4"/>
    <x v="0"/>
    <x v="0"/>
    <x v="0"/>
    <x v="0"/>
  </r>
  <r>
    <n v="340"/>
    <s v="530114930"/>
    <s v="Grocery Manufacturers Association"/>
    <s v="Pamela Bailey"/>
    <x v="1"/>
    <d v="2008-12-09T00:00:00"/>
    <n v="20005"/>
    <x v="0"/>
    <x v="12"/>
    <x v="15"/>
    <x v="0"/>
    <x v="0"/>
    <n v="3.3322994191446041E-2"/>
    <n v="3.6179189444971366E-2"/>
    <n v="4.0372397822476022E-2"/>
    <x v="0"/>
    <x v="1"/>
    <n v="50759080"/>
    <s v="Pamela Bailey"/>
    <x v="1"/>
    <x v="0"/>
    <s v="CEO &amp; President"/>
    <n v="1146011"/>
    <n v="861982"/>
    <n v="2007993"/>
    <n v="51420"/>
    <n v="2059413"/>
    <n v="33245"/>
    <n v="40694"/>
    <n v="2133352"/>
    <x v="0"/>
    <m/>
    <x v="2"/>
    <x v="0"/>
    <x v="0"/>
    <x v="0"/>
    <x v="0"/>
  </r>
  <r>
    <n v="450"/>
    <s v="131084330"/>
    <s v="National Association of Manufacturers"/>
    <s v="Jay Timmons"/>
    <x v="0"/>
    <d v="2011-01-01T00:00:00"/>
    <n v="20001"/>
    <x v="0"/>
    <x v="6"/>
    <x v="13"/>
    <x v="0"/>
    <x v="0"/>
    <n v="6.0151541300115748E-2"/>
    <n v="1.0082236792096186"/>
    <n v="1.0254534729689875"/>
    <x v="0"/>
    <x v="1"/>
    <n v="41923094"/>
    <s v="Jay Timmons"/>
    <x v="0"/>
    <x v="0"/>
    <s v="President &amp; CEO"/>
    <n v="964440"/>
    <n v="1017000"/>
    <n v="1981440"/>
    <n v="17000"/>
    <n v="1998440"/>
    <n v="247847"/>
    <n v="14737"/>
    <n v="2261024"/>
    <x v="0"/>
    <s v="$250,000 toward SERP"/>
    <x v="1"/>
    <x v="0"/>
    <x v="0"/>
    <x v="0"/>
    <x v="0"/>
  </r>
  <r>
    <n v="320"/>
    <s v="360753125"/>
    <s v="Financial Services Roundtable"/>
    <s v="Tim Pawlenty"/>
    <x v="2"/>
    <d v="2012-11-01T00:00:00"/>
    <n v="20004"/>
    <x v="0"/>
    <x v="4"/>
    <x v="4"/>
    <x v="0"/>
    <x v="0"/>
    <m/>
    <m/>
    <m/>
    <x v="1"/>
    <x v="1"/>
    <n v="22734111"/>
    <s v="Steve Bartlett"/>
    <x v="0"/>
    <x v="1"/>
    <m/>
    <n v="1000000"/>
    <n v="850000"/>
    <n v="1850000"/>
    <n v="71499"/>
    <n v="1921499"/>
    <n v="52000"/>
    <n v="14344"/>
    <n v="1987843"/>
    <x v="1"/>
    <s v="10 months’ salary"/>
    <x v="3"/>
    <x v="1"/>
    <x v="1"/>
    <x v="0"/>
    <x v="0"/>
  </r>
  <r>
    <n v="399"/>
    <s v="135266605"/>
    <s v="Investment Company Institute"/>
    <s v="Paul Schott Stevens"/>
    <x v="0"/>
    <d v="2004-06-01T00:00:00"/>
    <n v="20005"/>
    <x v="0"/>
    <x v="4"/>
    <x v="4"/>
    <x v="0"/>
    <x v="0"/>
    <n v="1.2054357443537791E-2"/>
    <n v="6.9455937890254726E-2"/>
    <n v="6.2984272982837888E-2"/>
    <x v="0"/>
    <x v="6"/>
    <n v="63124563"/>
    <s v="Paul Schott Stevens"/>
    <x v="0"/>
    <x v="0"/>
    <s v="President"/>
    <n v="905902"/>
    <n v="800000"/>
    <n v="1705902"/>
    <n v="205129"/>
    <n v="1911031"/>
    <n v="225475"/>
    <n v="24826"/>
    <n v="2161332"/>
    <x v="0"/>
    <s v="$180,000 toward SERP and $180,000 SERP payout"/>
    <x v="2"/>
    <x v="0"/>
    <x v="0"/>
    <x v="0"/>
    <x v="0"/>
  </r>
  <r>
    <n v="528"/>
    <s v="530116145"/>
    <s v="National Rural Electric Cooperative Association"/>
    <s v="Jo Ann Emerson"/>
    <x v="1"/>
    <d v="2013-03-01T00:00:00"/>
    <n v="22203"/>
    <x v="0"/>
    <x v="3"/>
    <x v="3"/>
    <x v="0"/>
    <x v="0"/>
    <n v="8.5365874536269024E-2"/>
    <n v="8.5358567953561545E-2"/>
    <n v="8.5413295237985742E-2"/>
    <x v="0"/>
    <x v="1"/>
    <n v="170722072"/>
    <s v="Glenn L. English"/>
    <x v="0"/>
    <x v="1"/>
    <s v="Executive Director &amp; CEO"/>
    <n v="1267970"/>
    <n v="100"/>
    <n v="1268070"/>
    <n v="620001"/>
    <n v="1888071"/>
    <n v="81251"/>
    <n v="30331"/>
    <n v="1999653"/>
    <x v="0"/>
    <m/>
    <x v="0"/>
    <x v="0"/>
    <x v="0"/>
    <x v="0"/>
    <x v="0"/>
  </r>
  <r>
    <n v="272"/>
    <s v="541963355"/>
    <s v="Consumer Electronics Association"/>
    <s v="Gary Shapiro"/>
    <x v="0"/>
    <d v="2000-01-01T00:00:00"/>
    <n v="22202"/>
    <x v="0"/>
    <x v="6"/>
    <x v="8"/>
    <x v="0"/>
    <x v="0"/>
    <n v="5.0214000000000002E-2"/>
    <n v="2.4849629629629631E-2"/>
    <n v="-2.2022286000482768E-3"/>
    <x v="0"/>
    <x v="1"/>
    <n v="81109944"/>
    <s v="Gary Shapiro"/>
    <x v="0"/>
    <x v="0"/>
    <s v="President &amp; CEO"/>
    <n v="1050214"/>
    <n v="333333"/>
    <n v="1383547"/>
    <n v="493133"/>
    <n v="1876680"/>
    <n v="530000"/>
    <n v="37503"/>
    <n v="2444183"/>
    <x v="0"/>
    <s v="$487,500 SERP payout"/>
    <x v="2"/>
    <x v="0"/>
    <x v="0"/>
    <x v="0"/>
    <x v="0"/>
  </r>
  <r>
    <n v="337"/>
    <s v="237084339"/>
    <s v="Graduate Management Admission Council"/>
    <s v="David A. Wilson"/>
    <x v="0"/>
    <d v="1995-07-01T00:00:00"/>
    <n v="22102"/>
    <x v="0"/>
    <x v="13"/>
    <x v="16"/>
    <x v="0"/>
    <x v="1"/>
    <n v="0.35789473684210527"/>
    <n v="0.34771886559802712"/>
    <n v="1.2928673320332666"/>
    <x v="0"/>
    <x v="1"/>
    <n v="125146849"/>
    <s v="David A. Wilson"/>
    <x v="0"/>
    <x v="1"/>
    <s v="President &amp; CEO"/>
    <n v="645000"/>
    <n v="448000"/>
    <n v="1093000"/>
    <n v="781176"/>
    <n v="1874176"/>
    <n v="25000"/>
    <n v="15669"/>
    <n v="1914845"/>
    <x v="0"/>
    <s v="$745,485 SERP payout"/>
    <x v="0"/>
    <x v="0"/>
    <x v="0"/>
    <x v="0"/>
    <x v="0"/>
  </r>
  <r>
    <n v="9"/>
    <s v="521006053"/>
    <s v="AdvaMed (Advanced Medical Technology Association)"/>
    <s v="Stephen J. Ubl"/>
    <x v="0"/>
    <d v="2005-08-04T00:00:00"/>
    <n v="20004"/>
    <x v="0"/>
    <x v="2"/>
    <x v="2"/>
    <x v="0"/>
    <x v="0"/>
    <n v="9.3151259758601501E-2"/>
    <n v="0.40236432630651897"/>
    <n v="0.39182256998355136"/>
    <x v="0"/>
    <x v="1"/>
    <n v="30615049"/>
    <s v="Stephen J. Ubl"/>
    <x v="0"/>
    <x v="0"/>
    <s v="CEO &amp; President"/>
    <n v="1047240"/>
    <n v="721844"/>
    <n v="1769084"/>
    <n v="41705"/>
    <n v="1810789"/>
    <n v="29197"/>
    <n v="18356"/>
    <n v="1858342"/>
    <x v="0"/>
    <m/>
    <x v="1"/>
    <x v="0"/>
    <x v="0"/>
    <x v="0"/>
    <x v="0"/>
  </r>
  <r>
    <n v="394"/>
    <s v="133298818"/>
    <s v="International Swaps and Derivatives Association"/>
    <s v="Robert G. Pickel"/>
    <x v="0"/>
    <d v="2012-01-01T00:00:00"/>
    <n v="20004"/>
    <x v="0"/>
    <x v="4"/>
    <x v="4"/>
    <x v="0"/>
    <x v="0"/>
    <n v="0"/>
    <n v="0.502092050209205"/>
    <n v="0.502092050209205"/>
    <x v="0"/>
    <x v="1"/>
    <n v="47126267"/>
    <s v="Robert G. Pickel"/>
    <x v="0"/>
    <x v="0"/>
    <s v="Executive Director and CEO"/>
    <n v="500000"/>
    <n v="1295000"/>
    <n v="1795000"/>
    <m/>
    <n v="1795000"/>
    <n v="5000"/>
    <n v="26902"/>
    <n v="1826902"/>
    <x v="0"/>
    <m/>
    <x v="1"/>
    <x v="0"/>
    <x v="0"/>
    <x v="0"/>
    <x v="0"/>
  </r>
  <r>
    <n v="8"/>
    <s v="130417693"/>
    <s v="Ad Council"/>
    <s v="Peggy Conlon"/>
    <x v="1"/>
    <d v="1999-04-08T00:00:00"/>
    <n v="10016"/>
    <x v="3"/>
    <x v="9"/>
    <x v="11"/>
    <x v="0"/>
    <x v="1"/>
    <n v="0.11045749365663296"/>
    <n v="2.732461449282134E-2"/>
    <n v="1.3448850811261446"/>
    <x v="0"/>
    <x v="7"/>
    <n v="40009773"/>
    <s v="Peggy Conlon"/>
    <x v="1"/>
    <x v="0"/>
    <s v="President &amp; CEO"/>
    <n v="575941"/>
    <n v="127650"/>
    <n v="703591"/>
    <n v="1085289"/>
    <n v="1788880"/>
    <n v="197150"/>
    <n v="18188"/>
    <n v="2004218"/>
    <x v="0"/>
    <s v="$986,061 SERP payout and $180,000 toward SERP"/>
    <x v="1"/>
    <x v="0"/>
    <x v="0"/>
    <x v="0"/>
    <x v="0"/>
  </r>
  <r>
    <n v="230"/>
    <s v="221576300"/>
    <s v="Boy Scouts of America National Council"/>
    <s v="Wayne Brock"/>
    <x v="2"/>
    <d v="2012-09-01T00:00:00"/>
    <n v="75015"/>
    <x v="3"/>
    <x v="9"/>
    <x v="11"/>
    <x v="0"/>
    <x v="0"/>
    <m/>
    <m/>
    <m/>
    <x v="1"/>
    <x v="1"/>
    <n v="191960296"/>
    <s v="Robert J. Mazzuca"/>
    <x v="0"/>
    <x v="1"/>
    <m/>
    <n v="311828"/>
    <n v="43707"/>
    <n v="355535"/>
    <n v="1425557"/>
    <n v="1781092"/>
    <n v="119430"/>
    <n v="21457"/>
    <n v="1921979"/>
    <x v="1"/>
    <s v="$851,681 SERP payout; $324,995 in severance"/>
    <x v="0"/>
    <x v="1"/>
    <x v="1"/>
    <x v="0"/>
    <x v="0"/>
  </r>
  <r>
    <n v="63"/>
    <s v="521001304"/>
    <s v="American Bankers Association"/>
    <s v="Frank Keating"/>
    <x v="0"/>
    <d v="2011-01-01T00:00:00"/>
    <n v="20036"/>
    <x v="0"/>
    <x v="4"/>
    <x v="4"/>
    <x v="0"/>
    <x v="1"/>
    <n v="0.21762278128760529"/>
    <m/>
    <n v="0.34910604793703665"/>
    <x v="2"/>
    <x v="2"/>
    <n v="80976056"/>
    <s v="Frank Keating"/>
    <x v="0"/>
    <x v="0"/>
    <s v="CEO &amp; President"/>
    <n v="1295161"/>
    <n v="425000"/>
    <n v="1720161"/>
    <n v="43354"/>
    <n v="1763515"/>
    <n v="160350"/>
    <n v="41538"/>
    <n v="1965403"/>
    <x v="0"/>
    <s v="$138,300 toward SERP"/>
    <x v="2"/>
    <x v="0"/>
    <x v="0"/>
    <x v="0"/>
    <x v="0"/>
  </r>
  <r>
    <n v="435"/>
    <s v="530114600"/>
    <s v="National Association of Broadcasters"/>
    <s v="Gordon Smith"/>
    <x v="0"/>
    <d v="2009-11-01T00:00:00"/>
    <n v="20036"/>
    <x v="0"/>
    <x v="7"/>
    <x v="7"/>
    <x v="0"/>
    <x v="1"/>
    <n v="0.24981875887413346"/>
    <n v="0.21406140413654906"/>
    <n v="0.22151322559252618"/>
    <x v="0"/>
    <x v="0"/>
    <n v="57000814"/>
    <s v="Gordon Smith"/>
    <x v="0"/>
    <x v="0"/>
    <s v="President &amp; CEO"/>
    <n v="1496408"/>
    <n v="200000"/>
    <n v="1696408"/>
    <n v="33168"/>
    <n v="1729576"/>
    <n v="8500"/>
    <n v="14147"/>
    <n v="1752223"/>
    <x v="0"/>
    <m/>
    <x v="2"/>
    <x v="0"/>
    <x v="0"/>
    <x v="0"/>
    <x v="0"/>
  </r>
  <r>
    <n v="243"/>
    <s v="237432162"/>
    <s v="Cato Institute"/>
    <s v="John A. Allison"/>
    <x v="0"/>
    <d v="2012-10-01T00:00:00"/>
    <n v="20001"/>
    <x v="4"/>
    <x v="14"/>
    <x v="17"/>
    <x v="0"/>
    <x v="0"/>
    <m/>
    <m/>
    <m/>
    <x v="0"/>
    <x v="0"/>
    <n v="22006365"/>
    <s v="Edward H. Crane"/>
    <x v="0"/>
    <x v="1"/>
    <s v="founder and president"/>
    <n v="470273"/>
    <n v="2212"/>
    <n v="472485"/>
    <n v="1188525"/>
    <n v="1661010"/>
    <n v="22500"/>
    <n v="14727"/>
    <n v="1698237"/>
    <x v="1"/>
    <s v="Nine months’ salary; compensation includes vested portion of his deferred compensation and $200,000 toward SERP"/>
    <x v="3"/>
    <x v="1"/>
    <x v="1"/>
    <x v="0"/>
    <x v="0"/>
  </r>
  <r>
    <n v="473"/>
    <s v="521191985"/>
    <s v="National Committee for Quality Assurance"/>
    <s v="Margaret E. O'Kane"/>
    <x v="1"/>
    <d v="1990-01-01T00:00:00"/>
    <n v="20036"/>
    <x v="3"/>
    <x v="9"/>
    <x v="11"/>
    <x v="0"/>
    <x v="0"/>
    <n v="-4.0420514792494028E-3"/>
    <n v="4.8102477305683171E-2"/>
    <n v="1.5787234507098264"/>
    <x v="0"/>
    <x v="1"/>
    <n v="46217174"/>
    <s v="Margaret E. O’Kane"/>
    <x v="1"/>
    <x v="0"/>
    <s v="President"/>
    <n v="450664"/>
    <n v="202024"/>
    <n v="652688"/>
    <n v="1000823"/>
    <n v="1653511"/>
    <n v="222844"/>
    <n v="41832"/>
    <n v="1918187"/>
    <x v="0"/>
    <s v="$914,963 SERP payout"/>
    <x v="1"/>
    <x v="0"/>
    <x v="0"/>
    <x v="0"/>
    <x v="0"/>
  </r>
  <r>
    <n v="373"/>
    <s v="430337330"/>
    <s v="International Association of Bridge, Structural, Ornamental and Reinforcing Iron Workers"/>
    <s v="Walter Wise"/>
    <x v="2"/>
    <d v="2011-02-01T00:00:00"/>
    <n v="20006"/>
    <x v="2"/>
    <x v="8"/>
    <x v="10"/>
    <x v="0"/>
    <x v="0"/>
    <m/>
    <m/>
    <m/>
    <x v="1"/>
    <x v="7"/>
    <n v="48027429"/>
    <s v="Joseph Hunt"/>
    <x v="0"/>
    <x v="1"/>
    <m/>
    <n v="140650"/>
    <m/>
    <n v="140650"/>
    <n v="1511327"/>
    <n v="1651977"/>
    <m/>
    <n v="20466"/>
    <n v="1672443"/>
    <x v="1"/>
    <s v="One month’s salary"/>
    <x v="1"/>
    <x v="1"/>
    <x v="1"/>
    <x v="0"/>
    <x v="0"/>
  </r>
  <r>
    <n v="356"/>
    <s v="410327400"/>
    <s v="Independent Community Bankers of America"/>
    <s v="Camden R. Fine"/>
    <x v="0"/>
    <d v="2003-01-01T00:00:00"/>
    <n v="20036"/>
    <x v="0"/>
    <x v="4"/>
    <x v="4"/>
    <x v="0"/>
    <x v="1"/>
    <n v="0.3260445983979216"/>
    <n v="0.54254167568737821"/>
    <n v="0.52737810129642504"/>
    <x v="0"/>
    <x v="1"/>
    <n v="36605059"/>
    <s v="Camden R. Fine"/>
    <x v="0"/>
    <x v="0"/>
    <s v="CEO &amp; President"/>
    <n v="1225000"/>
    <n v="200000"/>
    <n v="1425000"/>
    <n v="192359"/>
    <n v="1617359"/>
    <n v="142000"/>
    <n v="22582"/>
    <n v="1781941"/>
    <x v="0"/>
    <m/>
    <x v="1"/>
    <x v="0"/>
    <x v="0"/>
    <x v="0"/>
    <x v="0"/>
  </r>
  <r>
    <n v="364"/>
    <s v="522109035"/>
    <s v="Institute for Legal Reform, U.S. Chamber of Commerce"/>
    <s v="Lisa Rickard"/>
    <x v="1"/>
    <d v="2003-03-01T00:00:00"/>
    <n v="20062"/>
    <x v="0"/>
    <x v="5"/>
    <x v="18"/>
    <x v="0"/>
    <x v="0"/>
    <n v="9.2062651485834163E-4"/>
    <n v="7.7811258201197553E-2"/>
    <n v="8.1663272888765306E-2"/>
    <x v="0"/>
    <x v="1"/>
    <n v="43854035"/>
    <s v="Lisa Rickard"/>
    <x v="1"/>
    <x v="0"/>
    <s v="President"/>
    <n v="491422"/>
    <n v="900000"/>
    <n v="1391422"/>
    <n v="211206"/>
    <n v="1602628"/>
    <n v="110200"/>
    <n v="21936"/>
    <n v="1734764"/>
    <x v="0"/>
    <s v="$211,206 pension payout"/>
    <x v="1"/>
    <x v="0"/>
    <x v="0"/>
    <x v="0"/>
    <x v="0"/>
  </r>
  <r>
    <n v="634"/>
    <s v="530159345"/>
    <s v="USTelecom"/>
    <s v="Walter B. McCormick Jr."/>
    <x v="0"/>
    <d v="2001-06-14T00:00:00"/>
    <n v="20005"/>
    <x v="0"/>
    <x v="3"/>
    <x v="8"/>
    <x v="0"/>
    <x v="0"/>
    <n v="2.0194827477826086E-2"/>
    <n v="2.1800322794920921E-2"/>
    <n v="1.9830049971445798E-2"/>
    <x v="0"/>
    <x v="1"/>
    <n v="14553913"/>
    <s v="Walter McCormick"/>
    <x v="0"/>
    <x v="0"/>
    <s v="President &amp; CEO"/>
    <n v="989994"/>
    <n v="499047"/>
    <n v="1489041"/>
    <n v="112803"/>
    <n v="1601844"/>
    <n v="42805"/>
    <n v="31542"/>
    <n v="1676191"/>
    <x v="0"/>
    <m/>
    <x v="4"/>
    <x v="0"/>
    <x v="0"/>
    <x v="0"/>
    <x v="0"/>
  </r>
  <r>
    <n v="119"/>
    <s v="130432265"/>
    <s v="American Institute for CPAs"/>
    <s v="Barry C. Melancon "/>
    <x v="0"/>
    <d v="1995-07-01T00:00:00"/>
    <n v="10036"/>
    <x v="1"/>
    <x v="4"/>
    <x v="4"/>
    <x v="0"/>
    <x v="0"/>
    <n v="9.3689447187270639E-2"/>
    <n v="9.6450909202386456E-2"/>
    <n v="6.0871086581799315E-2"/>
    <x v="0"/>
    <x v="8"/>
    <n v="213213314"/>
    <s v="Barry C. Melancon"/>
    <x v="0"/>
    <x v="0"/>
    <s v="President &amp; CEO"/>
    <n v="1101202"/>
    <n v="472500"/>
    <n v="1573702"/>
    <n v="27092"/>
    <n v="1600794"/>
    <n v="8389"/>
    <n v="24885"/>
    <n v="1634068"/>
    <x v="0"/>
    <m/>
    <x v="0"/>
    <x v="0"/>
    <x v="0"/>
    <x v="0"/>
    <x v="0"/>
  </r>
  <r>
    <n v="568"/>
    <s v="200487810"/>
    <s v="Property Casualty Insurers Association of America"/>
    <s v="David A. Sampson"/>
    <x v="0"/>
    <d v="2007-09-04T00:00:00"/>
    <n v="60631"/>
    <x v="0"/>
    <x v="5"/>
    <x v="5"/>
    <x v="0"/>
    <x v="0"/>
    <n v="2.8571428571428571E-2"/>
    <n v="0.38481807282970854"/>
    <n v="0.36378431215778112"/>
    <x v="0"/>
    <x v="1"/>
    <n v="40269164"/>
    <s v="David A. Sampson"/>
    <x v="0"/>
    <x v="0"/>
    <s v="President and CEO"/>
    <n v="900000"/>
    <n v="606250"/>
    <n v="1506250"/>
    <n v="80078"/>
    <n v="1586328"/>
    <n v="27000"/>
    <n v="26680"/>
    <n v="1640008"/>
    <x v="0"/>
    <m/>
    <x v="1"/>
    <x v="0"/>
    <x v="0"/>
    <x v="0"/>
    <x v="0"/>
  </r>
  <r>
    <n v="227"/>
    <s v="521224577"/>
    <s v="Biotechnology Industry Organization"/>
    <s v="James C. Greenwood"/>
    <x v="0"/>
    <d v="2004-08-05T00:00:00"/>
    <n v="20024"/>
    <x v="0"/>
    <x v="2"/>
    <x v="2"/>
    <x v="0"/>
    <x v="0"/>
    <n v="-1.6797178074083553E-4"/>
    <n v="0.167213095315733"/>
    <n v="-0.33484664519875418"/>
    <x v="0"/>
    <x v="1"/>
    <n v="62287423"/>
    <s v="James C. Greenwood"/>
    <x v="0"/>
    <x v="0"/>
    <s v="President and CEO"/>
    <n v="1000000"/>
    <n v="575000"/>
    <n v="1575000"/>
    <m/>
    <n v="1575000"/>
    <n v="26232"/>
    <n v="69349"/>
    <n v="1670581"/>
    <x v="0"/>
    <m/>
    <x v="2"/>
    <x v="0"/>
    <x v="0"/>
    <x v="0"/>
    <x v="0"/>
  </r>
  <r>
    <n v="524"/>
    <s v="361525480"/>
    <s v="National Restaurant Association"/>
    <s v="Dawn Sweeney"/>
    <x v="1"/>
    <d v="2007-10-01T00:00:00"/>
    <n v="20036"/>
    <x v="0"/>
    <x v="10"/>
    <x v="12"/>
    <x v="0"/>
    <x v="0"/>
    <n v="6.8712359550561791E-2"/>
    <n v="3.6799931816338512E-2"/>
    <n v="3.4420595095804002E-2"/>
    <x v="0"/>
    <x v="1"/>
    <n v="67841002"/>
    <s v="Dawn Sweeney"/>
    <x v="1"/>
    <x v="0"/>
    <s v="CEO"/>
    <n v="951154"/>
    <n v="557280"/>
    <n v="1508434"/>
    <n v="63215"/>
    <n v="1571649"/>
    <n v="561600"/>
    <n v="115607"/>
    <n v="2248856"/>
    <x v="0"/>
    <m/>
    <x v="2"/>
    <x v="0"/>
    <x v="0"/>
    <x v="0"/>
    <x v="0"/>
  </r>
  <r>
    <n v="574"/>
    <s v="131669037"/>
    <s v="Recording Industry Association of America"/>
    <s v="Cary Sherman"/>
    <x v="0"/>
    <d v="2011-09-01T00:00:00"/>
    <n v="20036"/>
    <x v="0"/>
    <x v="7"/>
    <x v="7"/>
    <x v="0"/>
    <x v="0"/>
    <m/>
    <m/>
    <m/>
    <x v="0"/>
    <x v="0"/>
    <n v="24586495"/>
    <s v="Cary Sherman"/>
    <x v="0"/>
    <x v="0"/>
    <s v="Chairman and CEO"/>
    <n v="1020100"/>
    <n v="489000"/>
    <n v="1509100"/>
    <n v="61395"/>
    <n v="1570495"/>
    <n v="15750"/>
    <n v="2900"/>
    <n v="1589145"/>
    <x v="0"/>
    <m/>
    <x v="3"/>
    <x v="0"/>
    <x v="0"/>
    <x v="0"/>
    <x v="0"/>
  </r>
  <r>
    <n v="453"/>
    <s v="046111666"/>
    <s v="National Association of Real Estate Investment Trusts"/>
    <s v="Steven A. Wechsler"/>
    <x v="0"/>
    <d v="1997-05-01T00:00:00"/>
    <n v="20006"/>
    <x v="0"/>
    <x v="4"/>
    <x v="4"/>
    <x v="0"/>
    <x v="0"/>
    <n v="2.5001281251601566E-2"/>
    <n v="6.9974150610563557E-2"/>
    <n v="6.9695981607467539E-2"/>
    <x v="0"/>
    <x v="1"/>
    <n v="20660894"/>
    <s v="Steven A. Wechsler"/>
    <x v="0"/>
    <x v="0"/>
    <s v="CEO &amp; President"/>
    <n v="820000"/>
    <n v="712769"/>
    <n v="1532769"/>
    <n v="15663"/>
    <n v="1548432"/>
    <m/>
    <n v="136507"/>
    <n v="1684939"/>
    <x v="0"/>
    <s v="$132,769 toward SERP"/>
    <x v="3"/>
    <x v="0"/>
    <x v="0"/>
    <x v="0"/>
    <x v="0"/>
  </r>
  <r>
    <n v="498"/>
    <s v="530193519"/>
    <s v="National Geographic Society"/>
    <s v="Gary E. Knell"/>
    <x v="0"/>
    <d v="2014-01-01T00:00:00"/>
    <n v="20036"/>
    <x v="3"/>
    <x v="9"/>
    <x v="11"/>
    <x v="0"/>
    <x v="0"/>
    <n v="8.0816778325170882E-2"/>
    <n v="9.8906508841718685E-2"/>
    <n v="0.10073426431666047"/>
    <x v="0"/>
    <x v="1"/>
    <n v="456080227"/>
    <s v="John Fahey"/>
    <x v="0"/>
    <x v="1"/>
    <s v="CEO &amp; President"/>
    <n v="892465"/>
    <n v="636570"/>
    <n v="1529035"/>
    <n v="18484"/>
    <n v="1547519"/>
    <n v="12815"/>
    <n v="21239"/>
    <n v="1581573"/>
    <x v="0"/>
    <m/>
    <x v="0"/>
    <x v="0"/>
    <x v="0"/>
    <x v="0"/>
    <x v="0"/>
  </r>
  <r>
    <n v="133"/>
    <s v="237259445"/>
    <s v="American Management Association"/>
    <s v="Edward T. Reilly"/>
    <x v="0"/>
    <d v="2001-06-01T00:00:00"/>
    <n v="10019"/>
    <x v="1"/>
    <x v="1"/>
    <x v="1"/>
    <x v="0"/>
    <x v="0"/>
    <n v="2.2288261515601782E-3"/>
    <n v="-0.1287754036526465"/>
    <n v="-0.12647362124683115"/>
    <x v="0"/>
    <x v="0"/>
    <n v="90765698"/>
    <s v="Edward T. Reilly"/>
    <x v="0"/>
    <x v="0"/>
    <s v="President &amp; CEO"/>
    <n v="760836"/>
    <n v="756000"/>
    <n v="1516836"/>
    <n v="28233"/>
    <n v="1545069"/>
    <n v="4169"/>
    <n v="37591"/>
    <n v="1586829"/>
    <x v="0"/>
    <m/>
    <x v="2"/>
    <x v="0"/>
    <x v="0"/>
    <x v="0"/>
    <x v="0"/>
  </r>
  <r>
    <n v="298"/>
    <s v="520971454"/>
    <s v="Distilled Spirits Council of the United States"/>
    <s v="Peter H. Cressy"/>
    <x v="0"/>
    <d v="1999-09-01T00:00:00"/>
    <n v="20005"/>
    <x v="0"/>
    <x v="12"/>
    <x v="15"/>
    <x v="0"/>
    <x v="1"/>
    <n v="-8.4385740336218304E-2"/>
    <n v="-0.12789139322363885"/>
    <n v="-0.54597075382076565"/>
    <x v="0"/>
    <x v="1"/>
    <n v="15332727"/>
    <s v="Peter H. Cressy"/>
    <x v="0"/>
    <x v="0"/>
    <s v="President &amp; Chief Executive Officer"/>
    <n v="1293936"/>
    <n v="199509"/>
    <n v="1493445"/>
    <n v="17296"/>
    <n v="1510741"/>
    <n v="12500"/>
    <n v="27267"/>
    <n v="1550508"/>
    <x v="0"/>
    <m/>
    <x v="4"/>
    <x v="0"/>
    <x v="0"/>
    <x v="0"/>
    <x v="0"/>
  </r>
  <r>
    <n v="614"/>
    <s v="530231139"/>
    <s v="U.S. Travel Association"/>
    <s v="Roger Dow"/>
    <x v="0"/>
    <d v="2005-01-03T00:00:00"/>
    <n v="20005"/>
    <x v="0"/>
    <x v="10"/>
    <x v="12"/>
    <x v="0"/>
    <x v="1"/>
    <n v="0.34583833423257759"/>
    <n v="0.34441494165673203"/>
    <n v="0.34441494165673203"/>
    <x v="0"/>
    <x v="1"/>
    <n v="23029315"/>
    <s v="Roger Dow"/>
    <x v="0"/>
    <x v="0"/>
    <s v="CEO"/>
    <n v="1222250"/>
    <n v="266340"/>
    <n v="1488590"/>
    <m/>
    <n v="1488590"/>
    <n v="154482"/>
    <n v="24159"/>
    <n v="1667231"/>
    <x v="0"/>
    <m/>
    <x v="3"/>
    <x v="0"/>
    <x v="0"/>
    <x v="0"/>
    <x v="0"/>
  </r>
  <r>
    <n v="424"/>
    <s v="956052058"/>
    <s v="National Academy of Recording Arts and Sciences"/>
    <s v="Neil Portnow"/>
    <x v="0"/>
    <d v="2002-11-01T00:00:00"/>
    <n v="90404"/>
    <x v="1"/>
    <x v="7"/>
    <x v="7"/>
    <x v="0"/>
    <x v="0"/>
    <n v="6.2261328720875971E-3"/>
    <n v="6.2261328720875971E-3"/>
    <n v="0.60823926557428087"/>
    <x v="0"/>
    <x v="8"/>
    <n v="67895286"/>
    <s v="Neil Portnow"/>
    <x v="0"/>
    <x v="0"/>
    <s v="President"/>
    <n v="881924"/>
    <m/>
    <n v="881924"/>
    <n v="605908"/>
    <n v="1487832"/>
    <n v="5500"/>
    <n v="11657"/>
    <n v="1504989"/>
    <x v="0"/>
    <s v="$536,947 SERP payout"/>
    <x v="2"/>
    <x v="1"/>
    <x v="0"/>
    <x v="0"/>
    <x v="0"/>
  </r>
  <r>
    <n v="45"/>
    <s v="510094939"/>
    <s v="American Association of Airport Executives"/>
    <s v="Todd Hauptli"/>
    <x v="0"/>
    <d v="2013-12-01T00:00:00"/>
    <n v="22314"/>
    <x v="1"/>
    <x v="6"/>
    <x v="6"/>
    <x v="0"/>
    <x v="0"/>
    <n v="2.6012800868833813E-2"/>
    <n v="2.6012800868833813E-2"/>
    <n v="-1.6902661427830085E-3"/>
    <x v="0"/>
    <x v="1"/>
    <n v="14988818"/>
    <s v="Charles Barclay"/>
    <x v="0"/>
    <x v="1"/>
    <s v="President"/>
    <n v="1080767"/>
    <m/>
    <n v="1080767"/>
    <n v="400515"/>
    <n v="1481282"/>
    <n v="25000"/>
    <n v="20409"/>
    <n v="1526691"/>
    <x v="0"/>
    <m/>
    <x v="4"/>
    <x v="1"/>
    <x v="0"/>
    <x v="0"/>
    <x v="0"/>
  </r>
  <r>
    <n v="454"/>
    <s v="361520690"/>
    <s v="National Association of Realtors"/>
    <s v="Dale A. Stinton"/>
    <x v="0"/>
    <d v="2005-11-01T00:00:00"/>
    <n v="60611"/>
    <x v="1"/>
    <x v="11"/>
    <x v="19"/>
    <x v="0"/>
    <x v="0"/>
    <n v="2.9243198694798644E-2"/>
    <n v="2.9243198694798644E-2"/>
    <n v="2.6546144145972859E-2"/>
    <x v="0"/>
    <x v="1"/>
    <n v="191568210"/>
    <s v="Dale A. Stinton"/>
    <x v="0"/>
    <x v="0"/>
    <s v="CEO"/>
    <n v="1471157"/>
    <m/>
    <n v="1471157"/>
    <n v="5544"/>
    <n v="1476701"/>
    <n v="25000"/>
    <n v="9341"/>
    <n v="1511042"/>
    <x v="0"/>
    <m/>
    <x v="0"/>
    <x v="1"/>
    <x v="0"/>
    <x v="0"/>
    <x v="0"/>
  </r>
  <r>
    <n v="292"/>
    <s v="521347628"/>
    <s v="CTIA-The Wireless Association"/>
    <s v="Steve Largent"/>
    <x v="0"/>
    <d v="2003-11-01T00:00:00"/>
    <n v="20036"/>
    <x v="0"/>
    <x v="3"/>
    <x v="8"/>
    <x v="0"/>
    <x v="0"/>
    <n v="0.12993164174200217"/>
    <n v="0.14659213219011205"/>
    <n v="-0.37258324807468701"/>
    <x v="0"/>
    <x v="1"/>
    <n v="81993506"/>
    <s v="Steve Largent"/>
    <x v="0"/>
    <x v="0"/>
    <s v="CEO &amp; President"/>
    <n v="1086653"/>
    <n v="360000"/>
    <n v="1446653"/>
    <m/>
    <n v="1446653"/>
    <n v="332724"/>
    <n v="61451"/>
    <n v="1840828"/>
    <x v="0"/>
    <s v="$300,000 toward SERP"/>
    <x v="2"/>
    <x v="1"/>
    <x v="0"/>
    <x v="0"/>
    <x v="0"/>
  </r>
  <r>
    <n v="604"/>
    <s v="131623965"/>
    <s v="The College Board"/>
    <s v="David Coleman"/>
    <x v="0"/>
    <d v="2012-10-15T00:00:00"/>
    <n v="10023"/>
    <x v="3"/>
    <x v="9"/>
    <x v="11"/>
    <x v="0"/>
    <x v="0"/>
    <n v="1.4648028639459671E-2"/>
    <n v="2.8147828179459728E-2"/>
    <n v="2.4902487673239986E-2"/>
    <x v="0"/>
    <x v="7"/>
    <n v="758985414"/>
    <s v="Gaston Caperton"/>
    <x v="0"/>
    <x v="1"/>
    <s v="President"/>
    <n v="550131"/>
    <n v="659013"/>
    <n v="1209144"/>
    <n v="223436"/>
    <n v="1432580"/>
    <n v="31850"/>
    <n v="22795"/>
    <n v="1487225"/>
    <x v="0"/>
    <s v="$521,628 SERP payout"/>
    <x v="0"/>
    <x v="1"/>
    <x v="0"/>
    <x v="0"/>
    <x v="0"/>
  </r>
  <r>
    <n v="472"/>
    <s v="440567264"/>
    <s v="National Collegiate Athletic Association"/>
    <s v="Mark A. Emmert"/>
    <x v="0"/>
    <d v="2010-10-01T00:00:00"/>
    <n v="46206"/>
    <x v="0"/>
    <x v="0"/>
    <x v="0"/>
    <x v="0"/>
    <x v="0"/>
    <m/>
    <m/>
    <m/>
    <x v="0"/>
    <x v="2"/>
    <n v="841058941"/>
    <s v="Mark Emmert"/>
    <x v="0"/>
    <x v="0"/>
    <s v="President"/>
    <n v="1201159"/>
    <m/>
    <n v="1201159"/>
    <n v="214947"/>
    <n v="1416106"/>
    <n v="234300"/>
    <n v="23689"/>
    <n v="1674095"/>
    <x v="0"/>
    <m/>
    <x v="0"/>
    <x v="1"/>
    <x v="0"/>
    <x v="0"/>
    <x v="0"/>
  </r>
  <r>
    <n v="107"/>
    <s v="130431590"/>
    <s v="American Gas Association"/>
    <s v="Dave McCurdy"/>
    <x v="0"/>
    <d v="2011-02-01T00:00:00"/>
    <n v="20001"/>
    <x v="0"/>
    <x v="3"/>
    <x v="3"/>
    <x v="0"/>
    <x v="0"/>
    <m/>
    <m/>
    <m/>
    <x v="0"/>
    <x v="1"/>
    <n v="29878496"/>
    <s v="Dave McCurdy"/>
    <x v="0"/>
    <x v="0"/>
    <s v="President &amp; CEO"/>
    <n v="902846"/>
    <n v="425000"/>
    <n v="1327846"/>
    <n v="51938"/>
    <n v="1379784"/>
    <n v="348500"/>
    <n v="37632"/>
    <n v="1765916"/>
    <x v="0"/>
    <s v="$341,000 toward SERP"/>
    <x v="3"/>
    <x v="1"/>
    <x v="0"/>
    <x v="0"/>
    <x v="0"/>
  </r>
  <r>
    <n v="357"/>
    <s v="135665571"/>
    <s v="Independent Insurance Agents and Brokers of America"/>
    <s v="Robert A. Rusbuldt"/>
    <x v="0"/>
    <d v="2001-04-01T00:00:00"/>
    <n v="22314"/>
    <x v="0"/>
    <x v="5"/>
    <x v="5"/>
    <x v="0"/>
    <x v="0"/>
    <n v="0"/>
    <n v="8.9448850430371186E-3"/>
    <n v="6.7908374372488466E-3"/>
    <x v="0"/>
    <x v="2"/>
    <n v="10120040"/>
    <s v="Robert A. Rusbuldt"/>
    <x v="0"/>
    <x v="0"/>
    <s v="CEO"/>
    <n v="396500"/>
    <n v="772515"/>
    <n v="1169015"/>
    <n v="181905"/>
    <n v="1350920"/>
    <n v="24814"/>
    <n v="14703"/>
    <n v="1390437"/>
    <x v="0"/>
    <s v="$130,000 SERP payout"/>
    <x v="4"/>
    <x v="1"/>
    <x v="0"/>
    <x v="0"/>
    <x v="0"/>
  </r>
  <r>
    <n v="265"/>
    <s v="061058206"/>
    <s v="CompTIA"/>
    <s v="Todd Thibodeaux"/>
    <x v="0"/>
    <d v="2008-07-01T00:00:00"/>
    <n v="60515"/>
    <x v="0"/>
    <x v="1"/>
    <x v="8"/>
    <x v="0"/>
    <x v="0"/>
    <n v="6.4172954709464158E-2"/>
    <n v="0.54761385622775149"/>
    <n v="0.51720361679592897"/>
    <x v="0"/>
    <x v="1"/>
    <n v="44402883"/>
    <s v="Todd Thibodeaux"/>
    <x v="0"/>
    <x v="0"/>
    <s v="President &amp; CEO"/>
    <n v="640000"/>
    <n v="708600"/>
    <n v="1348600"/>
    <n v="810"/>
    <n v="1349410"/>
    <n v="15000"/>
    <n v="17305"/>
    <n v="1381715"/>
    <x v="0"/>
    <s v="$435,000 SERP payout"/>
    <x v="1"/>
    <x v="1"/>
    <x v="0"/>
    <x v="0"/>
    <x v="0"/>
  </r>
  <r>
    <n v="68"/>
    <s v="134921556"/>
    <s v="American Bureau of Shipping"/>
    <s v="Christopher Wiernicki"/>
    <x v="0"/>
    <d v="2011-02-14T00:00:00"/>
    <n v="77060"/>
    <x v="0"/>
    <x v="6"/>
    <x v="6"/>
    <x v="0"/>
    <x v="0"/>
    <m/>
    <m/>
    <m/>
    <x v="0"/>
    <x v="1"/>
    <n v="765380672"/>
    <s v="Christopher Wiernicki"/>
    <x v="0"/>
    <x v="0"/>
    <s v="CEO"/>
    <n v="624999"/>
    <n v="718457"/>
    <n v="1343456"/>
    <n v="-6017"/>
    <n v="1337439"/>
    <n v="808868"/>
    <m/>
    <n v="2146307"/>
    <x v="0"/>
    <s v="$758,458 toward SERP"/>
    <x v="0"/>
    <x v="1"/>
    <x v="0"/>
    <x v="0"/>
    <x v="0"/>
  </r>
  <r>
    <n v="313"/>
    <s v="136226549"/>
    <s v="Federation of American Hospitals"/>
    <s v="Charles N. Kahn III"/>
    <x v="0"/>
    <d v="2001-06-14T00:00:00"/>
    <n v="20001"/>
    <x v="0"/>
    <x v="2"/>
    <x v="2"/>
    <x v="0"/>
    <x v="0"/>
    <n v="1.9999572772811263E-2"/>
    <n v="1.9998971490508045E-2"/>
    <n v="-0.26173009301819072"/>
    <x v="0"/>
    <x v="1"/>
    <n v="11629115"/>
    <s v="Charles N. Kahn, III"/>
    <x v="0"/>
    <x v="0"/>
    <s v="President"/>
    <n v="954995"/>
    <n v="334248"/>
    <n v="1289243"/>
    <n v="46288"/>
    <n v="1335531"/>
    <n v="386400"/>
    <n v="26415"/>
    <n v="1748346"/>
    <x v="0"/>
    <m/>
    <x v="4"/>
    <x v="1"/>
    <x v="0"/>
    <x v="0"/>
    <x v="0"/>
  </r>
  <r>
    <n v="10"/>
    <s v="530023710"/>
    <s v="Aerospace Industries Association"/>
    <s v="Marion Blakey"/>
    <x v="1"/>
    <d v="2007-11-12T00:00:00"/>
    <n v="22209"/>
    <x v="0"/>
    <x v="6"/>
    <x v="6"/>
    <x v="0"/>
    <x v="0"/>
    <n v="2.7443980628782332E-2"/>
    <n v="0.83244465620355423"/>
    <n v="0.79797077578424502"/>
    <x v="0"/>
    <x v="1"/>
    <n v="18511964"/>
    <s v="Marion Blakey"/>
    <x v="1"/>
    <x v="0"/>
    <s v="President &amp; Chief Executive Officer"/>
    <n v="722401"/>
    <n v="566000"/>
    <n v="1288401"/>
    <n v="28075"/>
    <n v="1316476"/>
    <n v="12500"/>
    <n v="3913"/>
    <n v="1332889"/>
    <x v="0"/>
    <m/>
    <x v="4"/>
    <x v="1"/>
    <x v="0"/>
    <x v="0"/>
    <x v="0"/>
  </r>
  <r>
    <n v="383"/>
    <s v="131854667"/>
    <s v="International Council of Shopping Centers"/>
    <s v="Michael P. Kercheval"/>
    <x v="0"/>
    <d v="2001-05-22T00:00:00"/>
    <n v="10020"/>
    <x v="0"/>
    <x v="10"/>
    <x v="12"/>
    <x v="0"/>
    <x v="0"/>
    <n v="8.6001193080135221E-2"/>
    <n v="8.0819222418950318E-3"/>
    <n v="7.4012803213742194E-3"/>
    <x v="0"/>
    <x v="1"/>
    <n v="60838541"/>
    <s v="Michael P. Kercheval"/>
    <x v="0"/>
    <x v="0"/>
    <s v="President &amp; CEO"/>
    <n v="633534"/>
    <n v="635000"/>
    <n v="1268534"/>
    <n v="39500"/>
    <n v="1308034"/>
    <n v="1122728"/>
    <n v="12302"/>
    <n v="2443064"/>
    <x v="0"/>
    <m/>
    <x v="2"/>
    <x v="1"/>
    <x v="0"/>
    <x v="0"/>
    <x v="0"/>
  </r>
  <r>
    <n v="252"/>
    <s v="541386480"/>
    <s v="CFA Institute"/>
    <s v="John Rogers"/>
    <x v="0"/>
    <d v="2009-01-01T00:00:00"/>
    <n v="22903"/>
    <x v="1"/>
    <x v="4"/>
    <x v="4"/>
    <x v="0"/>
    <x v="0"/>
    <n v="-2.8301028607623084E-4"/>
    <n v="0.15280557936416242"/>
    <n v="0.15304848647200642"/>
    <x v="0"/>
    <x v="2"/>
    <n v="231242116"/>
    <s v="John Rogers"/>
    <x v="0"/>
    <x v="0"/>
    <s v="CEO &amp; President"/>
    <n v="593450"/>
    <n v="693707"/>
    <n v="1287157"/>
    <n v="4142"/>
    <n v="1291299"/>
    <n v="69400"/>
    <n v="16816"/>
    <n v="1377515"/>
    <x v="0"/>
    <m/>
    <x v="0"/>
    <x v="1"/>
    <x v="0"/>
    <x v="0"/>
    <x v="0"/>
  </r>
  <r>
    <n v="421"/>
    <s v="237451693"/>
    <s v="NACHA-The Electronic Payments Association"/>
    <s v="Janet O. Estep"/>
    <x v="1"/>
    <d v="2008-12-31T00:00:00"/>
    <n v="20171"/>
    <x v="0"/>
    <x v="4"/>
    <x v="4"/>
    <x v="0"/>
    <x v="0"/>
    <n v="8.6838654981713503E-2"/>
    <n v="1.0760560218170774"/>
    <n v="1.0724020611093927"/>
    <x v="0"/>
    <x v="1"/>
    <n v="16021848"/>
    <s v="Janet O. Estep"/>
    <x v="1"/>
    <x v="0"/>
    <s v="Chief Executive Officer"/>
    <n v="441000"/>
    <n v="816600"/>
    <n v="1257600"/>
    <n v="2064"/>
    <n v="1259664"/>
    <n v="135385"/>
    <n v="13490"/>
    <n v="1408539"/>
    <x v="0"/>
    <m/>
    <x v="4"/>
    <x v="1"/>
    <x v="0"/>
    <x v="0"/>
    <x v="0"/>
  </r>
  <r>
    <n v="641"/>
    <s v="940987020"/>
    <s v="Wine Institute"/>
    <s v="Bobby Koch"/>
    <x v="0"/>
    <d v="2003-06-01T00:00:00"/>
    <n v="20005"/>
    <x v="0"/>
    <x v="12"/>
    <x v="15"/>
    <x v="0"/>
    <x v="0"/>
    <n v="4.8690981239817395E-3"/>
    <n v="4.8997905734674239E-3"/>
    <n v="-3.2295092928990598E-3"/>
    <x v="0"/>
    <x v="5"/>
    <n v="21338241"/>
    <s v="Bobby Koch"/>
    <x v="0"/>
    <x v="0"/>
    <s v="President &amp; CEO"/>
    <n v="1245897"/>
    <n v="232"/>
    <n v="1246129"/>
    <n v="6042"/>
    <n v="1252171"/>
    <n v="11250"/>
    <n v="35366"/>
    <n v="1298787"/>
    <x v="0"/>
    <m/>
    <x v="3"/>
    <x v="1"/>
    <x v="0"/>
    <x v="0"/>
    <x v="0"/>
  </r>
  <r>
    <n v="74"/>
    <s v="521799853"/>
    <s v="American Coalition for Clean Coal Electricity"/>
    <s v="Mike Duncan"/>
    <x v="2"/>
    <d v="2012-09-10T00:00:00"/>
    <n v="20005"/>
    <x v="0"/>
    <x v="3"/>
    <x v="3"/>
    <x v="0"/>
    <x v="0"/>
    <m/>
    <m/>
    <m/>
    <x v="1"/>
    <x v="1"/>
    <n v="43052275"/>
    <s v="Stephen Miller"/>
    <x v="0"/>
    <x v="1"/>
    <m/>
    <n v="802512"/>
    <n v="250000"/>
    <n v="1052512"/>
    <n v="182623"/>
    <n v="1235135"/>
    <n v="22500"/>
    <n v="29785"/>
    <n v="1287420"/>
    <x v="1"/>
    <s v="8.5 months’ salary"/>
    <x v="1"/>
    <x v="1"/>
    <x v="1"/>
    <x v="0"/>
    <x v="0"/>
  </r>
  <r>
    <n v="550"/>
    <s v="131142150"/>
    <s v="Packaging Machinery Manufacturers Institute"/>
    <s v="Charles D. Yuska "/>
    <x v="0"/>
    <d v="1990-06-01T00:00:00"/>
    <n v="20190"/>
    <x v="0"/>
    <x v="6"/>
    <x v="13"/>
    <x v="0"/>
    <x v="0"/>
    <n v="2.9349381465781213E-2"/>
    <n v="2.9433507296989351E-2"/>
    <n v="0.23049628951834281"/>
    <x v="0"/>
    <x v="1"/>
    <n v="45029147"/>
    <s v="Charles D. Yuska "/>
    <x v="0"/>
    <x v="0"/>
    <s v="CEO &amp; President"/>
    <n v="689135"/>
    <n v="103221"/>
    <n v="792356"/>
    <n v="428695"/>
    <n v="1221051"/>
    <n v="173331"/>
    <n v="25602"/>
    <n v="1419984"/>
    <x v="0"/>
    <s v="$128,336 toward SERP"/>
    <x v="1"/>
    <x v="1"/>
    <x v="0"/>
    <x v="0"/>
    <x v="0"/>
  </r>
  <r>
    <n v="627"/>
    <s v="131635294"/>
    <s v="United Way Worldwide"/>
    <s v="Brian Gallagher"/>
    <x v="0"/>
    <d v="2001-11-15T00:00:00"/>
    <n v="22314"/>
    <x v="3"/>
    <x v="9"/>
    <x v="11"/>
    <x v="0"/>
    <x v="1"/>
    <n v="4.5209000246244766E-4"/>
    <n v="7.8758450171890079E-2"/>
    <n v="0.59852579401986394"/>
    <x v="0"/>
    <x v="1"/>
    <n v="96098760"/>
    <s v="Brian Gallagher"/>
    <x v="0"/>
    <x v="0"/>
    <s v="President &amp; CEO"/>
    <n v="520043"/>
    <n v="180657"/>
    <n v="700700"/>
    <n v="519605"/>
    <n v="1220305"/>
    <n v="265712"/>
    <n v="20131"/>
    <n v="1506148"/>
    <x v="0"/>
    <s v="$405,000 SERP payout; $65,801 toward SERP"/>
    <x v="2"/>
    <x v="1"/>
    <x v="0"/>
    <x v="0"/>
    <x v="0"/>
  </r>
  <r>
    <n v="448"/>
    <s v="001NAIC"/>
    <s v="National Association of Insurance Commissioners"/>
    <s v="Ben Nelson"/>
    <x v="0"/>
    <d v="2013-01-22T00:00:00"/>
    <n v="64108"/>
    <x v="1"/>
    <x v="5"/>
    <x v="5"/>
    <x v="0"/>
    <x v="0"/>
    <m/>
    <m/>
    <m/>
    <x v="0"/>
    <x v="1"/>
    <n v="81313382"/>
    <s v="Therese M. Vaughan"/>
    <x v="1"/>
    <x v="1"/>
    <s v="Executive Vice President &amp; CEO"/>
    <n v="508846"/>
    <n v="213459"/>
    <n v="722305"/>
    <n v="497665"/>
    <n v="1219970"/>
    <n v="13750"/>
    <n v="18523"/>
    <n v="1252243"/>
    <x v="1"/>
    <s v="11 months’ salary; $430,353 severance"/>
    <x v="2"/>
    <x v="1"/>
    <x v="1"/>
    <x v="0"/>
    <x v="0"/>
  </r>
  <r>
    <n v="86"/>
    <s v="521044350"/>
    <s v="American Council of Life Insurers"/>
    <s v="Dirk Kempthorne"/>
    <x v="0"/>
    <d v="2010-11-03T00:00:00"/>
    <n v="20001"/>
    <x v="0"/>
    <x v="5"/>
    <x v="5"/>
    <x v="0"/>
    <x v="0"/>
    <n v="2.7606735343041412E-2"/>
    <n v="0.33626880313196594"/>
    <n v="0.3418068186194414"/>
    <x v="0"/>
    <x v="1"/>
    <n v="54127809"/>
    <s v="Dirk Kempthorne"/>
    <x v="0"/>
    <x v="0"/>
    <s v="President and CEO"/>
    <n v="915538"/>
    <n v="275000"/>
    <n v="1190538"/>
    <n v="28943"/>
    <n v="1219481"/>
    <n v="50369"/>
    <n v="52026"/>
    <n v="1321876"/>
    <x v="0"/>
    <s v="$9,246 SERP payment."/>
    <x v="2"/>
    <x v="1"/>
    <x v="0"/>
    <x v="0"/>
    <x v="0"/>
  </r>
  <r>
    <n v="25"/>
    <s v="362087641"/>
    <s v="America’s Health Insurance Plans (AHIP)"/>
    <s v="Karen Ignagni"/>
    <x v="1"/>
    <d v="1993-01-01T00:00:00"/>
    <n v="20004"/>
    <x v="0"/>
    <x v="5"/>
    <x v="5"/>
    <x v="0"/>
    <x v="1"/>
    <n v="0.64157640530551097"/>
    <n v="-0.28657028717834815"/>
    <n v="-0.27996407281480012"/>
    <x v="0"/>
    <x v="1"/>
    <n v="70904137"/>
    <s v="Karen Ignagni"/>
    <x v="1"/>
    <x v="0"/>
    <s v="President"/>
    <n v="1175633"/>
    <m/>
    <n v="1175633"/>
    <n v="38884"/>
    <n v="1214517"/>
    <n v="18451"/>
    <n v="19440"/>
    <n v="1252408"/>
    <x v="0"/>
    <m/>
    <x v="2"/>
    <x v="1"/>
    <x v="0"/>
    <x v="0"/>
    <x v="0"/>
  </r>
  <r>
    <n v="242"/>
    <s v="430653271"/>
    <s v="Catholic Health Association of the United States"/>
    <s v="Carol Keehan"/>
    <x v="1"/>
    <d v="2005-10-01T00:00:00"/>
    <n v="20006"/>
    <x v="0"/>
    <x v="2"/>
    <x v="2"/>
    <x v="0"/>
    <x v="1"/>
    <n v="0.13322166616396919"/>
    <n v="0.27128557159986422"/>
    <n v="0.27578743676843309"/>
    <x v="0"/>
    <x v="7"/>
    <n v="18922810"/>
    <s v="Carol Keehan"/>
    <x v="1"/>
    <x v="0"/>
    <s v="President &amp; Chief Executive Officer"/>
    <n v="773970"/>
    <n v="267190"/>
    <n v="1041160"/>
    <n v="171948"/>
    <n v="1213108"/>
    <m/>
    <n v="13228"/>
    <n v="1226336"/>
    <x v="0"/>
    <s v="Part of take-home pay represents payment made to nonprofit Daughters of Charity, except for certain fringe benefits.  "/>
    <x v="4"/>
    <x v="1"/>
    <x v="0"/>
    <x v="0"/>
    <x v="0"/>
  </r>
  <r>
    <n v="506"/>
    <s v="131673104"/>
    <s v="National Kidney Foundation"/>
    <s v="Bruce Skyer"/>
    <x v="0"/>
    <d v="2011-10-24T00:00:00"/>
    <n v="10016"/>
    <x v="3"/>
    <x v="9"/>
    <x v="11"/>
    <x v="0"/>
    <x v="0"/>
    <m/>
    <m/>
    <m/>
    <x v="2"/>
    <x v="7"/>
    <n v="46556654"/>
    <s v="John R. Davis"/>
    <x v="0"/>
    <x v="1"/>
    <s v="CEO "/>
    <n v="214483"/>
    <m/>
    <n v="1191360"/>
    <n v="976877"/>
    <n v="1191360"/>
    <n v="88892"/>
    <n v="18982"/>
    <n v="1299234"/>
    <x v="1"/>
    <s v="Six months’ salary; $976,877 SERP payout"/>
    <x v="1"/>
    <x v="1"/>
    <x v="1"/>
    <x v="0"/>
    <x v="0"/>
  </r>
  <r>
    <n v="347"/>
    <s v="237327730"/>
    <s v="Heritage Foundation"/>
    <s v="Edwin J. Feulner"/>
    <x v="0"/>
    <d v="1977-01-01T00:00:00"/>
    <n v="20002"/>
    <x v="4"/>
    <x v="14"/>
    <x v="17"/>
    <x v="0"/>
    <x v="0"/>
    <n v="6.0443320173242387E-2"/>
    <n v="6.3394339207273512E-2"/>
    <n v="5.9126170080197632E-2"/>
    <x v="0"/>
    <x v="1"/>
    <n v="86084630"/>
    <s v="Edwin J. Feulner"/>
    <x v="0"/>
    <x v="0"/>
    <s v="President"/>
    <n v="531561"/>
    <n v="613250"/>
    <n v="1144811"/>
    <n v="17885"/>
    <n v="1162696"/>
    <n v="50000"/>
    <n v="26020"/>
    <n v="1238716"/>
    <x v="0"/>
    <m/>
    <x v="2"/>
    <x v="1"/>
    <x v="0"/>
    <x v="0"/>
    <x v="0"/>
  </r>
  <r>
    <n v="111"/>
    <s v="530260105"/>
    <s v="American Health Care Association"/>
    <s v="Mark Parkinson"/>
    <x v="0"/>
    <d v="2011-01-01T00:00:00"/>
    <n v="20005"/>
    <x v="0"/>
    <x v="2"/>
    <x v="2"/>
    <x v="0"/>
    <x v="0"/>
    <n v="0.11880115337695464"/>
    <n v="9.4304417443722338E-2"/>
    <n v="9.4173532976652499E-2"/>
    <x v="0"/>
    <x v="1"/>
    <n v="29228988"/>
    <s v="Mark V. Parkinson"/>
    <x v="0"/>
    <x v="0"/>
    <s v="President &amp; CEO"/>
    <n v="1008823"/>
    <n v="153000"/>
    <n v="1161823"/>
    <m/>
    <n v="1161823"/>
    <n v="20000"/>
    <n v="8244"/>
    <n v="1190067"/>
    <x v="0"/>
    <m/>
    <x v="3"/>
    <x v="1"/>
    <x v="0"/>
    <x v="0"/>
    <x v="0"/>
  </r>
  <r>
    <n v="302"/>
    <s v="237175375"/>
    <s v="Electric Power Research Institute"/>
    <s v="Michael Howard"/>
    <x v="0"/>
    <d v="2010-09-01T00:00:00"/>
    <n v="94304"/>
    <x v="0"/>
    <x v="3"/>
    <x v="3"/>
    <x v="0"/>
    <x v="0"/>
    <n v="8.0026632309834062E-2"/>
    <n v="0.24842336389225084"/>
    <n v="0.25505029745808544"/>
    <x v="2"/>
    <x v="1"/>
    <n v="391213493"/>
    <s v="Michael Howard"/>
    <x v="0"/>
    <x v="0"/>
    <s v="CEO &amp; President"/>
    <n v="499616"/>
    <n v="577269"/>
    <n v="1076885"/>
    <n v="83409"/>
    <n v="1160294"/>
    <n v="42000"/>
    <n v="26185"/>
    <n v="1228479"/>
    <x v="0"/>
    <m/>
    <x v="0"/>
    <x v="1"/>
    <x v="0"/>
    <x v="0"/>
    <x v="0"/>
  </r>
  <r>
    <n v="289"/>
    <s v="237065623"/>
    <s v="Credit Union National Association (CUNA)"/>
    <s v="William Cheney"/>
    <x v="0"/>
    <d v="2010-07-05T00:00:00"/>
    <n v="53705"/>
    <x v="0"/>
    <x v="4"/>
    <x v="4"/>
    <x v="0"/>
    <x v="0"/>
    <n v="5.2692053265840262E-2"/>
    <n v="4.8070281941000284E-2"/>
    <n v="0.25919858429407439"/>
    <x v="0"/>
    <x v="1"/>
    <n v="53759423"/>
    <s v="William Cheney"/>
    <x v="0"/>
    <x v="0"/>
    <s v="President &amp; CEO"/>
    <n v="732021"/>
    <n v="183002"/>
    <n v="915023"/>
    <n v="234857"/>
    <n v="1149880"/>
    <n v="169640"/>
    <n v="18117"/>
    <n v="1337637"/>
    <x v="0"/>
    <s v="$142,140 toward SERP"/>
    <x v="2"/>
    <x v="1"/>
    <x v="0"/>
    <x v="0"/>
    <x v="0"/>
  </r>
  <r>
    <n v="125"/>
    <s v="133173374"/>
    <s v="American Insurance Association"/>
    <s v="Leigh Ann Pusey"/>
    <x v="1"/>
    <d v="2009-02-01T00:00:00"/>
    <n v="20037"/>
    <x v="0"/>
    <x v="5"/>
    <x v="5"/>
    <x v="0"/>
    <x v="0"/>
    <n v="1.6177927333728241E-4"/>
    <n v="0.34483295115634471"/>
    <n v="0.34483295115634471"/>
    <x v="0"/>
    <x v="1"/>
    <n v="17994852"/>
    <s v="Leigh Ann Pusey"/>
    <x v="1"/>
    <x v="0"/>
    <s v="President/CEO"/>
    <n v="803694"/>
    <n v="320000"/>
    <n v="1123694"/>
    <m/>
    <n v="1123694"/>
    <n v="31145"/>
    <n v="20380"/>
    <n v="1175219"/>
    <x v="0"/>
    <m/>
    <x v="4"/>
    <x v="1"/>
    <x v="0"/>
    <x v="0"/>
    <x v="0"/>
  </r>
  <r>
    <n v="324"/>
    <s v="362900465"/>
    <s v="Food Marketing Institute"/>
    <s v="Leslie Sarasin"/>
    <x v="1"/>
    <d v="2008-11-01T00:00:00"/>
    <n v="22202"/>
    <x v="0"/>
    <x v="12"/>
    <x v="15"/>
    <x v="0"/>
    <x v="0"/>
    <n v="7.3964497041420121E-2"/>
    <n v="9.1729323308270674E-2"/>
    <n v="8.9831264401992114E-2"/>
    <x v="0"/>
    <x v="1"/>
    <n v="28104553"/>
    <s v="Leslie Sarasin"/>
    <x v="1"/>
    <x v="0"/>
    <s v="President &amp; CEO"/>
    <n v="726000"/>
    <n v="363000"/>
    <n v="1089000"/>
    <n v="25274"/>
    <n v="1114274"/>
    <n v="20000"/>
    <n v="20796"/>
    <n v="1155070"/>
    <x v="0"/>
    <m/>
    <x v="3"/>
    <x v="1"/>
    <x v="0"/>
    <x v="0"/>
    <x v="0"/>
  </r>
  <r>
    <n v="486"/>
    <s v="530196547"/>
    <s v="National Defense Industrial Association"/>
    <s v="Lawrence P. Farrell Jr."/>
    <x v="0"/>
    <d v="1998-01-01T00:00:00"/>
    <n v="22201"/>
    <x v="0"/>
    <x v="6"/>
    <x v="6"/>
    <x v="0"/>
    <x v="0"/>
    <n v="1.237933934896176E-2"/>
    <n v="9.503910758644922E-3"/>
    <n v="6.0658270188311221E-2"/>
    <x v="0"/>
    <x v="6"/>
    <n v="34877991"/>
    <s v="Lawrence P. Farrell, Jr."/>
    <x v="0"/>
    <x v="0"/>
    <s v="CEO &amp; President"/>
    <n v="353861"/>
    <n v="554000"/>
    <n v="907861"/>
    <n v="205792"/>
    <n v="1113653"/>
    <n v="29968"/>
    <n v="5431"/>
    <n v="1149052"/>
    <x v="0"/>
    <m/>
    <x v="1"/>
    <x v="1"/>
    <x v="0"/>
    <x v="0"/>
    <x v="0"/>
  </r>
  <r>
    <n v="490"/>
    <s v="131085700"/>
    <s v="National Electrical Manufacturers Association"/>
    <s v="Evan R. Gaddis"/>
    <x v="0"/>
    <d v="2005-09-01T00:00:00"/>
    <n v="22209"/>
    <x v="0"/>
    <x v="6"/>
    <x v="13"/>
    <x v="0"/>
    <x v="1"/>
    <m/>
    <n v="0.18432735015471355"/>
    <n v="0.16676995928520108"/>
    <x v="0"/>
    <x v="1"/>
    <n v="24734714"/>
    <s v="Evan R. Gaddis"/>
    <x v="0"/>
    <x v="0"/>
    <s v="President"/>
    <n v="474775"/>
    <n v="553670"/>
    <n v="1028445"/>
    <n v="82306"/>
    <n v="1110751"/>
    <n v="21250"/>
    <n v="17377"/>
    <n v="1149378"/>
    <x v="0"/>
    <m/>
    <x v="3"/>
    <x v="1"/>
    <x v="0"/>
    <x v="0"/>
    <x v="0"/>
  </r>
  <r>
    <n v="15"/>
    <s v="360710830"/>
    <s v="Air Line Pilots Association, International"/>
    <s v="Lee Moak"/>
    <x v="0"/>
    <d v="2011-01-01T00:00:00"/>
    <n v="20172"/>
    <x v="2"/>
    <x v="8"/>
    <x v="10"/>
    <x v="0"/>
    <x v="1"/>
    <n v="-6.2619164645706285E-2"/>
    <n v="-6.2619164645706285E-2"/>
    <n v="0.92686839033707069"/>
    <x v="0"/>
    <x v="1"/>
    <n v="119626676"/>
    <s v="Lee Moak"/>
    <x v="0"/>
    <x v="0"/>
    <s v="President"/>
    <n v="347099"/>
    <m/>
    <n v="347099"/>
    <n v="742468"/>
    <n v="1089567"/>
    <n v="158411"/>
    <n v="30870"/>
    <n v="1278848"/>
    <x v="0"/>
    <s v="$560,004 SERP payout"/>
    <x v="0"/>
    <x v="1"/>
    <x v="0"/>
    <x v="0"/>
    <x v="0"/>
  </r>
  <r>
    <n v="284"/>
    <s v="131952497"/>
    <s v="Council of Insurance Agents and Brokers"/>
    <s v="Ken A. Crerar"/>
    <x v="0"/>
    <d v="1991-01-01T00:00:00"/>
    <n v="20004"/>
    <x v="0"/>
    <x v="5"/>
    <x v="5"/>
    <x v="0"/>
    <x v="0"/>
    <n v="-6.4644555480712195E-3"/>
    <n v="0.13079675968691012"/>
    <n v="0.12366419145660403"/>
    <x v="0"/>
    <x v="1"/>
    <n v="10388267"/>
    <s v="Ken A. Crerar"/>
    <x v="0"/>
    <x v="0"/>
    <s v="President"/>
    <n v="691768"/>
    <n v="350000"/>
    <n v="1041768"/>
    <n v="47148"/>
    <n v="1088916"/>
    <n v="33000"/>
    <n v="44928"/>
    <n v="1166844"/>
    <x v="0"/>
    <m/>
    <x v="4"/>
    <x v="1"/>
    <x v="0"/>
    <x v="0"/>
    <x v="0"/>
  </r>
  <r>
    <n v="513"/>
    <s v="521127504"/>
    <s v="National Multifamily Housing Council"/>
    <s v="Douglas M. Bibby"/>
    <x v="0"/>
    <d v="2001-06-28T00:00:00"/>
    <n v="20036"/>
    <x v="0"/>
    <x v="11"/>
    <x v="19"/>
    <x v="0"/>
    <x v="0"/>
    <n v="1.5240111748272313E-2"/>
    <n v="1.2267487276600781E-2"/>
    <n v="-1.6199726691727593E-2"/>
    <x v="0"/>
    <x v="7"/>
    <n v="11916594"/>
    <s v="Douglas M. Bibby"/>
    <x v="0"/>
    <x v="0"/>
    <s v="President"/>
    <n v="863081"/>
    <n v="206000"/>
    <n v="1069081"/>
    <m/>
    <n v="1069081"/>
    <m/>
    <m/>
    <n v="1069081"/>
    <x v="0"/>
    <s v="$165,000 toward SERP"/>
    <x v="4"/>
    <x v="1"/>
    <x v="0"/>
    <x v="0"/>
    <x v="0"/>
  </r>
  <r>
    <n v="402"/>
    <s v="362229255"/>
    <s v="Joint Commission"/>
    <s v="Mark R. Chassin"/>
    <x v="0"/>
    <d v="2008-01-01T00:00:00"/>
    <n v="60181"/>
    <x v="1"/>
    <x v="2"/>
    <x v="2"/>
    <x v="0"/>
    <x v="0"/>
    <n v="7.7549248029554069E-2"/>
    <n v="0.14780912208074598"/>
    <n v="0.12198370649617497"/>
    <x v="2"/>
    <x v="1"/>
    <n v="150115581"/>
    <s v="Mark R. Chassin"/>
    <x v="0"/>
    <x v="0"/>
    <s v="President"/>
    <n v="821377"/>
    <n v="57000"/>
    <n v="878377"/>
    <n v="178774"/>
    <n v="1057151"/>
    <n v="21593"/>
    <n v="28054"/>
    <n v="1106798"/>
    <x v="0"/>
    <m/>
    <x v="0"/>
    <x v="1"/>
    <x v="0"/>
    <x v="0"/>
    <x v="0"/>
  </r>
  <r>
    <n v="102"/>
    <s v="530237789"/>
    <s v="American Federation of State, County, and Municipal Employees"/>
    <s v="Lee Saunders"/>
    <x v="0"/>
    <d v="2012-06-21T00:00:00"/>
    <n v="20036"/>
    <x v="2"/>
    <x v="8"/>
    <x v="10"/>
    <x v="0"/>
    <x v="0"/>
    <m/>
    <m/>
    <m/>
    <x v="2"/>
    <x v="1"/>
    <n v="160249211"/>
    <s v="Gerald W. McEntee"/>
    <x v="0"/>
    <x v="1"/>
    <s v="President"/>
    <n v="185759"/>
    <m/>
    <n v="185759"/>
    <n v="864817"/>
    <n v="1050576"/>
    <n v="258402"/>
    <n v="25072"/>
    <n v="1334050"/>
    <x v="1"/>
    <s v="Six months’ salary; $656,059 severance"/>
    <x v="0"/>
    <x v="1"/>
    <x v="1"/>
    <x v="0"/>
    <x v="0"/>
  </r>
  <r>
    <n v="439"/>
    <s v="520939952"/>
    <s v="National Association of Community Health Centers"/>
    <s v="Thomas J. Van Coverden"/>
    <x v="0"/>
    <m/>
    <n v="20814"/>
    <x v="0"/>
    <x v="2"/>
    <x v="2"/>
    <x v="0"/>
    <x v="0"/>
    <n v="4.999530434549284E-2"/>
    <n v="0.31439733051192315"/>
    <n v="-0.36033701611603941"/>
    <x v="0"/>
    <x v="7"/>
    <n v="32527085"/>
    <s v="Thomas J. Van Coverden"/>
    <x v="0"/>
    <x v="0"/>
    <s v="CEO &amp; President"/>
    <n v="626108"/>
    <n v="310592"/>
    <n v="936700"/>
    <n v="111462"/>
    <n v="1048162"/>
    <n v="-130922"/>
    <n v="19918"/>
    <n v="937158"/>
    <x v="0"/>
    <m/>
    <x v="1"/>
    <x v="1"/>
    <x v="0"/>
    <x v="0"/>
    <x v="0"/>
  </r>
  <r>
    <n v="306"/>
    <s v="133768378"/>
    <s v="Entertainment Software Association"/>
    <s v="Michael D. Gallagher"/>
    <x v="0"/>
    <d v="2007-05-07T00:00:00"/>
    <n v="20004"/>
    <x v="0"/>
    <x v="7"/>
    <x v="8"/>
    <x v="0"/>
    <x v="0"/>
    <n v="3.2100488485694349E-2"/>
    <n v="-0.23237676470675855"/>
    <n v="-0.22941746015629944"/>
    <x v="0"/>
    <x v="0"/>
    <n v="35111046"/>
    <s v="Michael D. Gallagher"/>
    <x v="0"/>
    <x v="0"/>
    <s v="President"/>
    <n v="739500"/>
    <n v="291200"/>
    <n v="1030700"/>
    <n v="16665"/>
    <n v="1047365"/>
    <n v="31500"/>
    <n v="34592"/>
    <n v="1113457"/>
    <x v="0"/>
    <m/>
    <x v="1"/>
    <x v="1"/>
    <x v="0"/>
    <x v="0"/>
    <x v="0"/>
  </r>
  <r>
    <n v="444"/>
    <s v="952642719"/>
    <s v="National Association of Federal Credit Unions"/>
    <s v="Dan Berger"/>
    <x v="0"/>
    <d v="2013-07-31T00:00:00"/>
    <n v="22201"/>
    <x v="0"/>
    <x v="4"/>
    <x v="4"/>
    <x v="0"/>
    <x v="1"/>
    <n v="0.42819579981295508"/>
    <n v="0.34199312610831106"/>
    <n v="0.8447831965114404"/>
    <x v="0"/>
    <x v="1"/>
    <n v="12510733"/>
    <s v="Fred Becker"/>
    <x v="0"/>
    <x v="1"/>
    <s v="President &amp; CEO"/>
    <n v="583358"/>
    <n v="126500"/>
    <n v="709858"/>
    <n v="331262"/>
    <n v="1041120"/>
    <n v="20000"/>
    <n v="20983"/>
    <n v="1082103"/>
    <x v="0"/>
    <s v="$319,646 SERP payout"/>
    <x v="4"/>
    <x v="1"/>
    <x v="0"/>
    <x v="0"/>
    <x v="0"/>
  </r>
  <r>
    <n v="105"/>
    <s v="521802251"/>
    <s v="American Forest and Paper Association"/>
    <s v="Donna Harman"/>
    <x v="1"/>
    <d v="2007-06-25T00:00:00"/>
    <n v="20036"/>
    <x v="0"/>
    <x v="6"/>
    <x v="13"/>
    <x v="0"/>
    <x v="0"/>
    <n v="6.9819826611383334E-2"/>
    <n v="9.0932745699907475E-2"/>
    <n v="9.1059738243005367E-2"/>
    <x v="0"/>
    <x v="1"/>
    <n v="22721027"/>
    <s v="Donna Harman"/>
    <x v="1"/>
    <x v="0"/>
    <s v="President/CEO"/>
    <n v="709558"/>
    <n v="300865"/>
    <n v="1010423"/>
    <n v="15375"/>
    <n v="1025798"/>
    <n v="22500"/>
    <n v="39824"/>
    <n v="1088122"/>
    <x v="0"/>
    <m/>
    <x v="3"/>
    <x v="1"/>
    <x v="0"/>
    <x v="0"/>
    <x v="0"/>
  </r>
  <r>
    <n v="639"/>
    <s v="131740011"/>
    <s v="Wildlife Conservation Society"/>
    <s v="Cristián Samper"/>
    <x v="0"/>
    <d v="2012-08-01T00:00:00"/>
    <n v="10460"/>
    <x v="3"/>
    <x v="9"/>
    <x v="11"/>
    <x v="0"/>
    <x v="0"/>
    <n v="1.4975031729275149E-2"/>
    <n v="0.41209323785190038"/>
    <n v="0.28937463424170451"/>
    <x v="0"/>
    <x v="7"/>
    <n v="230042654"/>
    <s v="Steven E. Sanderson"/>
    <x v="0"/>
    <x v="1"/>
    <s v="President &amp; Chief Executive Officer"/>
    <n v="513417"/>
    <n v="215000"/>
    <n v="728417"/>
    <n v="287284"/>
    <n v="1015701"/>
    <n v="126188"/>
    <n v="21777"/>
    <n v="1163666"/>
    <x v="0"/>
    <s v="$66,847 toward SERP"/>
    <x v="0"/>
    <x v="1"/>
    <x v="0"/>
    <x v="0"/>
    <x v="0"/>
  </r>
  <r>
    <n v="20"/>
    <s v="522143968"/>
    <s v="Alliance of Automobile Manufacturers"/>
    <s v="Mitch Bainwol"/>
    <x v="0"/>
    <d v="2011-09-01T00:00:00"/>
    <n v="20001"/>
    <x v="0"/>
    <x v="6"/>
    <x v="13"/>
    <x v="0"/>
    <x v="0"/>
    <m/>
    <m/>
    <m/>
    <x v="0"/>
    <x v="1"/>
    <n v="27237327"/>
    <s v="Mitch Bainwol"/>
    <x v="0"/>
    <x v="0"/>
    <s v="President"/>
    <n v="871700"/>
    <n v="116172"/>
    <n v="987872"/>
    <n v="26181"/>
    <n v="1014053"/>
    <n v="28000"/>
    <n v="23124"/>
    <n v="1065177"/>
    <x v="0"/>
    <m/>
    <x v="3"/>
    <x v="1"/>
    <x v="0"/>
    <x v="0"/>
    <x v="0"/>
  </r>
  <r>
    <n v="134"/>
    <s v="360727175"/>
    <s v="American Medical Association"/>
    <s v="James Madara"/>
    <x v="0"/>
    <d v="2011-07-01T00:00:00"/>
    <n v="60611"/>
    <x v="1"/>
    <x v="2"/>
    <x v="2"/>
    <x v="0"/>
    <x v="0"/>
    <m/>
    <m/>
    <m/>
    <x v="0"/>
    <x v="1"/>
    <n v="239071813"/>
    <s v="James Madara"/>
    <x v="0"/>
    <x v="0"/>
    <s v="Executive Vice President &amp; CEO"/>
    <n v="816980"/>
    <n v="180000"/>
    <n v="996980"/>
    <n v="12024"/>
    <n v="1009004"/>
    <n v="65000"/>
    <n v="48926"/>
    <n v="1122930"/>
    <x v="0"/>
    <m/>
    <x v="0"/>
    <x v="1"/>
    <x v="0"/>
    <x v="0"/>
    <x v="0"/>
  </r>
  <r>
    <n v="42"/>
    <s v="530196568"/>
    <s v="American Association for the Advancement of Science"/>
    <s v="Alan I. Leshner"/>
    <x v="0"/>
    <d v="2001-11-15T00:00:00"/>
    <n v="20005"/>
    <x v="1"/>
    <x v="13"/>
    <x v="16"/>
    <x v="0"/>
    <x v="0"/>
    <n v="2.6720604264857149E-2"/>
    <n v="0.34496043994261616"/>
    <n v="0.3380618552317578"/>
    <x v="0"/>
    <x v="1"/>
    <n v="97560704"/>
    <s v="Alan I. Leshner"/>
    <x v="0"/>
    <x v="0"/>
    <s v="CEO"/>
    <n v="535020"/>
    <n v="455000"/>
    <n v="990020"/>
    <n v="17000"/>
    <n v="1007020"/>
    <n v="30000"/>
    <n v="3499"/>
    <n v="1040519"/>
    <x v="0"/>
    <m/>
    <x v="2"/>
    <x v="1"/>
    <x v="0"/>
    <x v="0"/>
    <x v="0"/>
  </r>
  <r>
    <n v="293"/>
    <s v="131930701"/>
    <s v="Cystic Fibrosis Foundation"/>
    <s v="Robert J. Beall"/>
    <x v="0"/>
    <d v="1994-01-01T00:00:00"/>
    <n v="20814"/>
    <x v="3"/>
    <x v="9"/>
    <x v="11"/>
    <x v="0"/>
    <x v="0"/>
    <n v="8.9684313604509291E-2"/>
    <n v="-3.4148801422633254E-2"/>
    <n v="0.40457281467438122"/>
    <x v="0"/>
    <x v="1"/>
    <n v="260818976"/>
    <s v="Robert J. Beall"/>
    <x v="0"/>
    <x v="0"/>
    <s v="President &amp; CEO"/>
    <n v="547489"/>
    <n v="107531"/>
    <n v="655020"/>
    <n v="344408"/>
    <n v="999428"/>
    <n v="89997"/>
    <n v="22675"/>
    <n v="1112100"/>
    <x v="0"/>
    <m/>
    <x v="0"/>
    <x v="1"/>
    <x v="0"/>
    <x v="1"/>
    <x v="0"/>
  </r>
  <r>
    <n v="211"/>
    <s v="362169124"/>
    <s v="Association of American Medical Colleges"/>
    <s v="Darrell G. Kirch "/>
    <x v="0"/>
    <d v="2006-07-01T00:00:00"/>
    <n v="20037"/>
    <x v="0"/>
    <x v="2"/>
    <x v="2"/>
    <x v="0"/>
    <x v="0"/>
    <n v="-5.1447956033009092E-2"/>
    <n v="0.1214411617498785"/>
    <n v="0.20518855949108158"/>
    <x v="0"/>
    <x v="7"/>
    <n v="122569341"/>
    <s v="Darrell G. Kirch "/>
    <x v="0"/>
    <x v="0"/>
    <s v="President/CEO"/>
    <n v="784610"/>
    <n v="143008"/>
    <n v="927618"/>
    <n v="69273"/>
    <n v="996891"/>
    <n v="223115"/>
    <n v="17251"/>
    <n v="1237257"/>
    <x v="0"/>
    <s v="$125,000 toward SERP"/>
    <x v="0"/>
    <x v="1"/>
    <x v="0"/>
    <x v="1"/>
    <x v="0"/>
  </r>
  <r>
    <n v="66"/>
    <s v="530025510"/>
    <s v="American Beverage Association"/>
    <s v="Susan Neely"/>
    <x v="1"/>
    <d v="2005-04-28T00:00:00"/>
    <n v="20036"/>
    <x v="0"/>
    <x v="12"/>
    <x v="15"/>
    <x v="0"/>
    <x v="1"/>
    <m/>
    <n v="0.14392905631447692"/>
    <n v="0.14392905631447692"/>
    <x v="0"/>
    <x v="1"/>
    <n v="73719511"/>
    <s v="Susan K. Neely"/>
    <x v="1"/>
    <x v="0"/>
    <s v="President &amp; CEO"/>
    <n v="996750"/>
    <m/>
    <n v="996750"/>
    <m/>
    <n v="996750"/>
    <n v="33000"/>
    <n v="17085"/>
    <n v="1046835"/>
    <x v="0"/>
    <m/>
    <x v="2"/>
    <x v="1"/>
    <x v="0"/>
    <x v="1"/>
    <x v="0"/>
  </r>
  <r>
    <n v="556"/>
    <s v="383676760"/>
    <s v="Pharmaceutical Care Management Association"/>
    <s v="Mark Merritt"/>
    <x v="0"/>
    <d v="2005-03-01T00:00:00"/>
    <n v="20004"/>
    <x v="0"/>
    <x v="2"/>
    <x v="2"/>
    <x v="0"/>
    <x v="0"/>
    <n v="-7.5333433777911704E-3"/>
    <n v="-5.7070764717944162E-3"/>
    <n v="-5.7070764717944162E-3"/>
    <x v="0"/>
    <x v="1"/>
    <n v="12322031"/>
    <s v="Mark Merritt"/>
    <x v="0"/>
    <x v="0"/>
    <s v="President &amp; CEO"/>
    <n v="744349"/>
    <n v="240000"/>
    <n v="984349"/>
    <m/>
    <n v="984349"/>
    <n v="37500"/>
    <n v="18060"/>
    <n v="1039909"/>
    <x v="0"/>
    <m/>
    <x v="4"/>
    <x v="1"/>
    <x v="0"/>
    <x v="1"/>
    <x v="0"/>
  </r>
  <r>
    <n v="365"/>
    <s v="131656633"/>
    <s v="Institute of Electrical and Electronics Engineers (IEEE)"/>
    <s v="E. James Prendergast"/>
    <x v="0"/>
    <d v="2009-04-06T00:00:00"/>
    <n v="8854"/>
    <x v="1"/>
    <x v="6"/>
    <x v="8"/>
    <x v="0"/>
    <x v="1"/>
    <n v="0.43690502882463145"/>
    <n v="0.34723875598505966"/>
    <n v="0.32924034951158276"/>
    <x v="0"/>
    <x v="1"/>
    <n v="406832670"/>
    <s v="E. James Prendergast"/>
    <x v="0"/>
    <x v="0"/>
    <s v="Executive Director"/>
    <n v="756223"/>
    <n v="165000"/>
    <n v="921223"/>
    <n v="48729"/>
    <n v="969952"/>
    <n v="26875"/>
    <n v="10892"/>
    <n v="1007719"/>
    <x v="0"/>
    <m/>
    <x v="0"/>
    <x v="1"/>
    <x v="0"/>
    <x v="1"/>
    <x v="0"/>
  </r>
  <r>
    <n v="511"/>
    <s v="530115160"/>
    <s v="National Milk Producers Federation"/>
    <s v="Jim Mulhern"/>
    <x v="0"/>
    <d v="2014-01-01T00:00:00"/>
    <n v="22201"/>
    <x v="0"/>
    <x v="12"/>
    <x v="20"/>
    <x v="0"/>
    <x v="0"/>
    <n v="4.0194000000000001E-2"/>
    <n v="5.6790711540580303E-2"/>
    <n v="0.14298519728078038"/>
    <x v="0"/>
    <x v="1"/>
    <n v="40533417"/>
    <s v="Jerry Kozak"/>
    <x v="0"/>
    <x v="1"/>
    <s v="CEO &amp; President"/>
    <n v="520097"/>
    <n v="132150"/>
    <n v="652247"/>
    <n v="313012"/>
    <n v="965259"/>
    <n v="56250"/>
    <n v="3072"/>
    <n v="1024581"/>
    <x v="0"/>
    <s v="$297,647 SERP payout"/>
    <x v="1"/>
    <x v="1"/>
    <x v="0"/>
    <x v="1"/>
    <x v="0"/>
  </r>
  <r>
    <n v="525"/>
    <s v="135582627"/>
    <s v="National Retail Federation"/>
    <s v="Matt Shay"/>
    <x v="0"/>
    <d v="2010-04-26T00:00:00"/>
    <n v="20004"/>
    <x v="0"/>
    <x v="1"/>
    <x v="12"/>
    <x v="0"/>
    <x v="0"/>
    <n v="6.5147210743801656E-2"/>
    <n v="0.13548183007279344"/>
    <n v="0.13208798354035042"/>
    <x v="0"/>
    <x v="9"/>
    <n v="38336339"/>
    <s v="Matt Shay"/>
    <x v="0"/>
    <x v="0"/>
    <s v="CEO"/>
    <n v="643383"/>
    <n v="315000"/>
    <n v="958383"/>
    <n v="6182"/>
    <n v="964565"/>
    <n v="17500"/>
    <n v="58800"/>
    <n v="1040865"/>
    <x v="0"/>
    <m/>
    <x v="1"/>
    <x v="1"/>
    <x v="0"/>
    <x v="1"/>
    <x v="0"/>
  </r>
  <r>
    <n v="512"/>
    <s v="521916480"/>
    <s v="National Mining Association"/>
    <s v="Harold Quinn"/>
    <x v="0"/>
    <d v="2008-09-10T00:00:00"/>
    <n v="20001"/>
    <x v="0"/>
    <x v="3"/>
    <x v="3"/>
    <x v="0"/>
    <x v="0"/>
    <n v="2.4934757788289022E-3"/>
    <n v="-0.23160847235626636"/>
    <n v="-0.22094536918480581"/>
    <x v="0"/>
    <x v="1"/>
    <n v="49492799"/>
    <s v="Harold Quinn"/>
    <x v="0"/>
    <x v="0"/>
    <s v="CEO"/>
    <n v="491703"/>
    <n v="400000"/>
    <n v="891703"/>
    <n v="57466"/>
    <n v="949169"/>
    <n v="66815"/>
    <n v="21663"/>
    <n v="1037647"/>
    <x v="0"/>
    <m/>
    <x v="1"/>
    <x v="1"/>
    <x v="0"/>
    <x v="1"/>
    <x v="0"/>
  </r>
  <r>
    <n v="286"/>
    <s v="131628168"/>
    <s v="Council on Foreign Relations"/>
    <s v="Richard N. Haass  "/>
    <x v="0"/>
    <d v="2003-07-01T00:00:00"/>
    <n v="10021"/>
    <x v="4"/>
    <x v="14"/>
    <x v="17"/>
    <x v="0"/>
    <x v="0"/>
    <n v="3.3775513579675148E-2"/>
    <n v="3.7859763027692138E-2"/>
    <n v="5.7393535468722293E-2"/>
    <x v="0"/>
    <x v="5"/>
    <n v="54201417"/>
    <s v="Richard N. Haass  "/>
    <x v="0"/>
    <x v="0"/>
    <s v="President &amp; CEO"/>
    <n v="375000"/>
    <n v="235000"/>
    <n v="610000"/>
    <n v="332089"/>
    <n v="942089"/>
    <n v="20000"/>
    <n v="16377"/>
    <n v="978466"/>
    <x v="0"/>
    <m/>
    <x v="2"/>
    <x v="1"/>
    <x v="0"/>
    <x v="1"/>
    <x v="0"/>
  </r>
  <r>
    <n v="371"/>
    <s v="133900517"/>
    <s v="Interactive Advertising Bureau"/>
    <s v="Randall Rothenberg"/>
    <x v="0"/>
    <d v="2007-02-02T00:00:00"/>
    <n v="10016"/>
    <x v="0"/>
    <x v="7"/>
    <x v="7"/>
    <x v="0"/>
    <x v="1"/>
    <n v="-0.1013311987749491"/>
    <n v="0.28670705286544218"/>
    <n v="0.28670705286544218"/>
    <x v="0"/>
    <x v="1"/>
    <n v="17819059"/>
    <s v="Randall Rothenberg"/>
    <x v="0"/>
    <x v="0"/>
    <s v="President &amp; CEO"/>
    <n v="516438"/>
    <n v="416000"/>
    <n v="932438"/>
    <m/>
    <n v="932438"/>
    <n v="12500"/>
    <n v="19896"/>
    <n v="964834"/>
    <x v="0"/>
    <m/>
    <x v="4"/>
    <x v="1"/>
    <x v="1"/>
    <x v="1"/>
    <x v="0"/>
  </r>
  <r>
    <n v="327"/>
    <s v="135642275"/>
    <s v="Futures Industry Association"/>
    <s v="Walter Lukken"/>
    <x v="0"/>
    <d v="2012-03-01T00:00:00"/>
    <n v="20006"/>
    <x v="0"/>
    <x v="4"/>
    <x v="4"/>
    <x v="0"/>
    <x v="0"/>
    <m/>
    <m/>
    <m/>
    <x v="2"/>
    <x v="1"/>
    <n v="16312338"/>
    <s v="Walter Lukken"/>
    <x v="0"/>
    <x v="0"/>
    <s v="Chief Executive Officer"/>
    <n v="411115"/>
    <n v="500000"/>
    <n v="911115"/>
    <n v="8170"/>
    <n v="919285"/>
    <n v="22500"/>
    <n v="18239"/>
    <n v="960024"/>
    <x v="1"/>
    <s v="10 months' salary"/>
    <x v="4"/>
    <x v="1"/>
    <x v="1"/>
    <x v="1"/>
    <x v="0"/>
  </r>
  <r>
    <n v="332"/>
    <s v="237058143"/>
    <s v="Global Business Travel Association"/>
    <s v="Michael W. McCormick "/>
    <x v="0"/>
    <d v="2009-08-24T00:00:00"/>
    <n v="22314"/>
    <x v="1"/>
    <x v="10"/>
    <x v="12"/>
    <x v="0"/>
    <x v="1"/>
    <n v="0.38895339547270308"/>
    <n v="0.58133040614709108"/>
    <n v="0.58133040614709108"/>
    <x v="0"/>
    <x v="1"/>
    <n v="15207487"/>
    <s v="Michael W. McCormick "/>
    <x v="0"/>
    <x v="0"/>
    <s v="Executive Director and COO"/>
    <n v="651940"/>
    <n v="248430"/>
    <n v="900370"/>
    <m/>
    <n v="900370"/>
    <n v="73175"/>
    <n v="15791"/>
    <n v="989336"/>
    <x v="0"/>
    <m/>
    <x v="4"/>
    <x v="1"/>
    <x v="1"/>
    <x v="1"/>
    <x v="0"/>
  </r>
  <r>
    <n v="28"/>
    <s v="410793046"/>
    <s v="American Academy of Dermatology"/>
    <s v="Elaine Weiss"/>
    <x v="1"/>
    <d v="2013-02-07T00:00:00"/>
    <n v="60173"/>
    <x v="1"/>
    <x v="2"/>
    <x v="2"/>
    <x v="0"/>
    <x v="0"/>
    <m/>
    <m/>
    <m/>
    <x v="0"/>
    <x v="1"/>
    <n v="27677449"/>
    <s v="Ronald A. Henrichs"/>
    <x v="0"/>
    <x v="1"/>
    <s v="Executive Director"/>
    <n v="156418"/>
    <n v="367969"/>
    <n v="524387"/>
    <n v="375946"/>
    <n v="900333"/>
    <n v="342658"/>
    <n v="32141"/>
    <n v="1275132"/>
    <x v="1"/>
    <s v="5 months’ salary. $325,862 in severance and due $320,904 in severance in 2013"/>
    <x v="3"/>
    <x v="1"/>
    <x v="1"/>
    <x v="1"/>
    <x v="0"/>
  </r>
  <r>
    <n v="408"/>
    <s v="133867347"/>
    <s v="Loan Syndications and Trading Association"/>
    <s v="Bram Smith"/>
    <x v="0"/>
    <d v="2009-12-17T00:00:00"/>
    <n v="10017"/>
    <x v="0"/>
    <x v="4"/>
    <x v="4"/>
    <x v="0"/>
    <x v="0"/>
    <n v="-1.2549794345305568E-3"/>
    <n v="-5.1924906535168235E-4"/>
    <n v="-5.1924906535168235E-4"/>
    <x v="0"/>
    <x v="1"/>
    <n v="10857739"/>
    <s v="Bram Smith"/>
    <x v="0"/>
    <x v="0"/>
    <s v="Executive Director"/>
    <n v="370059"/>
    <n v="525000"/>
    <n v="895059"/>
    <m/>
    <n v="895059"/>
    <n v="33000"/>
    <n v="16221"/>
    <n v="944280"/>
    <x v="0"/>
    <m/>
    <x v="4"/>
    <x v="1"/>
    <x v="1"/>
    <x v="1"/>
    <x v="0"/>
  </r>
  <r>
    <n v="260"/>
    <s v="362118323"/>
    <s v="College of American Pathologists"/>
    <s v="Charles Roussel"/>
    <x v="0"/>
    <d v="2008-10-30T00:00:00"/>
    <n v="60093"/>
    <x v="1"/>
    <x v="2"/>
    <x v="2"/>
    <x v="0"/>
    <x v="0"/>
    <n v="1.4425709313735234E-2"/>
    <n v="-2.8030281466153644E-2"/>
    <n v="-4.4553248328201234E-2"/>
    <x v="0"/>
    <x v="1"/>
    <n v="172867738"/>
    <s v="Charles Roussel"/>
    <x v="0"/>
    <x v="0"/>
    <s v="Executive Vice President"/>
    <n v="561370"/>
    <n v="224000"/>
    <n v="785370"/>
    <n v="100182"/>
    <n v="885552"/>
    <n v="311666"/>
    <n v="22796"/>
    <n v="1220014"/>
    <x v="0"/>
    <m/>
    <x v="0"/>
    <x v="1"/>
    <x v="1"/>
    <x v="1"/>
    <x v="0"/>
  </r>
  <r>
    <n v="26"/>
    <s v="264101108"/>
    <s v="America’s Natural Gas Alliance"/>
    <s v="Martin Durbin"/>
    <x v="0"/>
    <d v="2013-05-01T00:00:00"/>
    <n v="20005"/>
    <x v="0"/>
    <x v="3"/>
    <x v="3"/>
    <x v="0"/>
    <x v="1"/>
    <n v="0.15971141864940389"/>
    <n v="0.12350673979829166"/>
    <n v="0.13006466535106417"/>
    <x v="0"/>
    <x v="1"/>
    <n v="77018953"/>
    <s v="Regina D. Hopper"/>
    <x v="1"/>
    <x v="1"/>
    <s v="President &amp; CEO"/>
    <n v="629162"/>
    <n v="250000"/>
    <n v="879162"/>
    <n v="6151"/>
    <n v="885313"/>
    <n v="15000"/>
    <n v="27740"/>
    <n v="928053"/>
    <x v="0"/>
    <m/>
    <x v="2"/>
    <x v="1"/>
    <x v="1"/>
    <x v="1"/>
    <x v="0"/>
  </r>
  <r>
    <n v="418"/>
    <s v="521042433"/>
    <s v="Municipal Securities Rulemaking Board"/>
    <s v="Lynnette Kelly Hotchkiss"/>
    <x v="1"/>
    <d v="2007-06-18T00:00:00"/>
    <n v="22314"/>
    <x v="0"/>
    <x v="4"/>
    <x v="4"/>
    <x v="0"/>
    <x v="0"/>
    <n v="3.8148693010546166E-2"/>
    <n v="0.12202146807550562"/>
    <n v="0.46438644810193785"/>
    <x v="0"/>
    <x v="6"/>
    <n v="39892663"/>
    <s v="Lynnette Kelly"/>
    <x v="1"/>
    <x v="0"/>
    <s v="Executive Director"/>
    <n v="618883"/>
    <n v="50000"/>
    <n v="668883"/>
    <n v="213732"/>
    <n v="882615"/>
    <n v="72050"/>
    <n v="21298"/>
    <n v="975963"/>
    <x v="0"/>
    <s v="$126,312 SERP payout"/>
    <x v="1"/>
    <x v="1"/>
    <x v="1"/>
    <x v="1"/>
    <x v="0"/>
  </r>
  <r>
    <n v="2"/>
    <s v="951985500"/>
    <s v="AARP"/>
    <s v="A. Barry Rand"/>
    <x v="0"/>
    <d v="2009-04-01T00:00:00"/>
    <n v="20049"/>
    <x v="3"/>
    <x v="9"/>
    <x v="11"/>
    <x v="0"/>
    <x v="0"/>
    <n v="4.1383055144078501E-2"/>
    <n v="8.123854006248632E-2"/>
    <n v="7.8089077994715705E-2"/>
    <x v="0"/>
    <x v="1"/>
    <n v="1231693441"/>
    <s v="A. Barry Rand"/>
    <x v="0"/>
    <x v="0"/>
    <s v="CEO"/>
    <n v="677000"/>
    <n v="177452"/>
    <n v="854452"/>
    <n v="25273"/>
    <n v="879725"/>
    <n v="113525"/>
    <n v="17842"/>
    <n v="1011092"/>
    <x v="0"/>
    <m/>
    <x v="0"/>
    <x v="1"/>
    <x v="1"/>
    <x v="1"/>
    <x v="0"/>
  </r>
  <r>
    <n v="127"/>
    <s v="131832448"/>
    <s v="American Iron and Steel Institute"/>
    <s v="Thomas J. Gibson"/>
    <x v="0"/>
    <d v="2008-09-01T00:00:00"/>
    <n v="20001"/>
    <x v="0"/>
    <x v="6"/>
    <x v="13"/>
    <x v="0"/>
    <x v="0"/>
    <n v="4.4834440461426074E-2"/>
    <n v="9.1580905790973319E-2"/>
    <n v="0.11911350632035272"/>
    <x v="0"/>
    <x v="1"/>
    <n v="18673289"/>
    <s v="Thomas J. Gibson"/>
    <x v="0"/>
    <x v="0"/>
    <s v="CEO &amp; President"/>
    <n v="615000"/>
    <n v="224000"/>
    <n v="839000"/>
    <n v="38977"/>
    <n v="877977"/>
    <n v="83680"/>
    <n v="16990"/>
    <n v="978647"/>
    <x v="0"/>
    <m/>
    <x v="4"/>
    <x v="1"/>
    <x v="1"/>
    <x v="1"/>
    <x v="0"/>
  </r>
  <r>
    <n v="554"/>
    <s v="131390920"/>
    <s v="Personal Care Products Council"/>
    <s v="Lezlee Westine"/>
    <x v="1"/>
    <d v="2009-05-01T00:00:00"/>
    <n v="20036"/>
    <x v="0"/>
    <x v="6"/>
    <x v="13"/>
    <x v="0"/>
    <x v="0"/>
    <n v="9.1690539167681051E-2"/>
    <n v="6.2904289185676338E-2"/>
    <n v="7.7303916031021769E-2"/>
    <x v="0"/>
    <x v="1"/>
    <n v="19700039"/>
    <s v="Lezlee Westine"/>
    <x v="1"/>
    <x v="0"/>
    <s v="President &amp; CEO"/>
    <n v="596396"/>
    <n v="250000"/>
    <n v="846396"/>
    <n v="30956"/>
    <n v="877352"/>
    <n v="28750"/>
    <n v="14490"/>
    <n v="920592"/>
    <x v="0"/>
    <m/>
    <x v="4"/>
    <x v="1"/>
    <x v="1"/>
    <x v="1"/>
    <x v="0"/>
  </r>
  <r>
    <n v="167"/>
    <s v="390852310"/>
    <s v="American Society for Training and Development"/>
    <s v="Tony Bingham"/>
    <x v="0"/>
    <d v="2004-02-01T00:00:00"/>
    <n v="22313"/>
    <x v="1"/>
    <x v="13"/>
    <x v="9"/>
    <x v="0"/>
    <x v="1"/>
    <n v="0.16243616008690401"/>
    <n v="0.39749974444813574"/>
    <n v="0.39357346025847423"/>
    <x v="0"/>
    <x v="1"/>
    <n v="30433260"/>
    <s v="Tony Bingham"/>
    <x v="0"/>
    <x v="0"/>
    <s v="President and CEO"/>
    <n v="440876"/>
    <n v="434093"/>
    <n v="874969"/>
    <n v="1048"/>
    <n v="876017"/>
    <n v="7350"/>
    <n v="12019"/>
    <n v="895386"/>
    <x v="0"/>
    <m/>
    <x v="1"/>
    <x v="1"/>
    <x v="1"/>
    <x v="1"/>
    <x v="0"/>
  </r>
  <r>
    <n v="291"/>
    <s v="132600946"/>
    <s v="Cruise Lines International Association"/>
    <s v="Christine Duffy"/>
    <x v="1"/>
    <d v="2011-02-01T00:00:00"/>
    <n v="33316"/>
    <x v="0"/>
    <x v="6"/>
    <x v="6"/>
    <x v="1"/>
    <x v="0"/>
    <m/>
    <m/>
    <m/>
    <x v="0"/>
    <x v="1"/>
    <n v="20887377"/>
    <s v="Christine Duffy"/>
    <x v="1"/>
    <x v="0"/>
    <s v="President and CEO"/>
    <n v="872569"/>
    <m/>
    <n v="872569"/>
    <m/>
    <n v="872569"/>
    <n v="12250"/>
    <n v="25607"/>
    <n v="910426"/>
    <x v="0"/>
    <m/>
    <x v="3"/>
    <x v="1"/>
    <x v="1"/>
    <x v="1"/>
    <x v="0"/>
  </r>
  <r>
    <n v="137"/>
    <s v="131635253"/>
    <s v="American National Standards Institute"/>
    <s v="S. Joe Bhatia"/>
    <x v="0"/>
    <d v="2006-01-01T00:00:00"/>
    <n v="20036"/>
    <x v="0"/>
    <x v="6"/>
    <x v="1"/>
    <x v="2"/>
    <x v="0"/>
    <n v="8.3640982581370385E-2"/>
    <n v="9.8621239078365452E-2"/>
    <n v="7.9005116154740374E-2"/>
    <x v="0"/>
    <x v="1"/>
    <n v="36516523"/>
    <s v="S. Joe Bhatia"/>
    <x v="0"/>
    <x v="0"/>
    <s v="President &amp; CEO"/>
    <n v="556234"/>
    <n v="289110"/>
    <n v="845344"/>
    <n v="22516"/>
    <n v="867860"/>
    <n v="126855"/>
    <n v="42211"/>
    <n v="1036926"/>
    <x v="0"/>
    <m/>
    <x v="1"/>
    <x v="1"/>
    <x v="1"/>
    <x v="1"/>
    <x v="0"/>
  </r>
  <r>
    <n v="71"/>
    <s v="530196572"/>
    <s v="American Chemical Society"/>
    <s v="Madeleine Jacobs"/>
    <x v="1"/>
    <d v="2004-01-04T00:00:00"/>
    <n v="20036"/>
    <x v="1"/>
    <x v="13"/>
    <x v="16"/>
    <x v="0"/>
    <x v="0"/>
    <n v="2.7704605322917613E-2"/>
    <n v="4.1635748018339878E-2"/>
    <n v="-1.7040929530539781E-4"/>
    <x v="0"/>
    <x v="1"/>
    <n v="547910811"/>
    <s v="Madeleine Jacobs"/>
    <x v="1"/>
    <x v="0"/>
    <s v="CEO &amp; Executive Director"/>
    <n v="633584"/>
    <n v="214270"/>
    <n v="847854"/>
    <n v="14628"/>
    <n v="862482"/>
    <n v="22500"/>
    <n v="22807"/>
    <n v="907789"/>
    <x v="0"/>
    <m/>
    <x v="0"/>
    <x v="1"/>
    <x v="1"/>
    <x v="1"/>
    <x v="0"/>
  </r>
  <r>
    <n v="592"/>
    <s v="340948453"/>
    <s v="Society for Human Resource Management"/>
    <s v="Henry G. Jackson"/>
    <x v="0"/>
    <d v="2011-06-26T00:00:00"/>
    <n v="22314"/>
    <x v="1"/>
    <x v="1"/>
    <x v="9"/>
    <x v="0"/>
    <x v="0"/>
    <m/>
    <m/>
    <m/>
    <x v="0"/>
    <x v="1"/>
    <n v="104241442"/>
    <s v="Henry G. Jackson"/>
    <x v="0"/>
    <x v="0"/>
    <s v="CEO"/>
    <n v="575015"/>
    <n v="281913"/>
    <n v="856928"/>
    <m/>
    <n v="856928"/>
    <n v="423750"/>
    <n v="11630"/>
    <n v="1292308"/>
    <x v="0"/>
    <m/>
    <x v="0"/>
    <x v="1"/>
    <x v="1"/>
    <x v="1"/>
    <x v="0"/>
  </r>
  <r>
    <n v="113"/>
    <s v="135613797"/>
    <s v="American Heart Association"/>
    <s v="Nancy Brown"/>
    <x v="1"/>
    <d v="2009-01-01T00:00:00"/>
    <n v="75231"/>
    <x v="3"/>
    <x v="9"/>
    <x v="11"/>
    <x v="0"/>
    <x v="0"/>
    <n v="4.0373154423382011E-2"/>
    <n v="0.13873398179896074"/>
    <n v="0.14184340377485494"/>
    <x v="0"/>
    <x v="5"/>
    <n v="632636617"/>
    <s v="Nancy Brown"/>
    <x v="1"/>
    <x v="0"/>
    <s v="CEO"/>
    <n v="641363"/>
    <n v="172973"/>
    <n v="814336"/>
    <n v="27061"/>
    <n v="841397"/>
    <n v="233375"/>
    <n v="22431"/>
    <n v="1097203"/>
    <x v="0"/>
    <m/>
    <x v="0"/>
    <x v="1"/>
    <x v="1"/>
    <x v="1"/>
    <x v="0"/>
  </r>
  <r>
    <n v="466"/>
    <s v="521633654"/>
    <s v="National Business Aviation Association"/>
    <s v="Ed Bolen"/>
    <x v="0"/>
    <d v="2004-09-07T00:00:00"/>
    <n v="20004"/>
    <x v="0"/>
    <x v="6"/>
    <x v="6"/>
    <x v="0"/>
    <x v="0"/>
    <n v="1.2690909090909091E-2"/>
    <n v="3.7671613070347484E-2"/>
    <n v="3.9484357147218124E-2"/>
    <x v="0"/>
    <x v="7"/>
    <n v="32479830"/>
    <s v="Ed Bolen"/>
    <x v="0"/>
    <x v="0"/>
    <s v="President &amp; CEO"/>
    <n v="556980"/>
    <n v="284250"/>
    <n v="841230"/>
    <n v="-6970"/>
    <n v="834260"/>
    <n v="25725"/>
    <n v="24500"/>
    <n v="884485"/>
    <x v="0"/>
    <m/>
    <x v="1"/>
    <x v="1"/>
    <x v="1"/>
    <x v="1"/>
    <x v="0"/>
  </r>
  <r>
    <n v="526"/>
    <s v="530116130"/>
    <s v="National Rifle Association"/>
    <s v="Wayne LaPierre"/>
    <x v="0"/>
    <d v="1991-01-01T00:00:00"/>
    <n v="22030"/>
    <x v="3"/>
    <x v="9"/>
    <x v="11"/>
    <x v="0"/>
    <x v="0"/>
    <n v="-1.8111504516742007E-3"/>
    <n v="1.2644497396831261E-3"/>
    <n v="1.927356803882127E-3"/>
    <x v="0"/>
    <x v="1"/>
    <n v="256290928"/>
    <s v="Wayne LaPierre"/>
    <x v="0"/>
    <x v="0"/>
    <s v="President"/>
    <n v="672385"/>
    <n v="129767"/>
    <n v="802152"/>
    <n v="31160"/>
    <n v="833312"/>
    <n v="98144"/>
    <n v="43411"/>
    <n v="974867"/>
    <x v="0"/>
    <s v="$84,821 toward SERP"/>
    <x v="0"/>
    <x v="1"/>
    <x v="1"/>
    <x v="1"/>
    <x v="0"/>
  </r>
  <r>
    <n v="184"/>
    <s v="530026970"/>
    <s v="American Trucking Associations"/>
    <s v="William Graves"/>
    <x v="0"/>
    <d v="2003-01-14T00:00:00"/>
    <n v="22203"/>
    <x v="0"/>
    <x v="6"/>
    <x v="6"/>
    <x v="0"/>
    <x v="1"/>
    <n v="-8.7735400360222288E-2"/>
    <n v="-8.7735400360222288E-2"/>
    <n v="-8.308181411314948E-2"/>
    <x v="0"/>
    <x v="1"/>
    <n v="40693843"/>
    <s v="William Graves"/>
    <x v="0"/>
    <x v="0"/>
    <s v="President and CEO"/>
    <n v="819012"/>
    <m/>
    <n v="819012"/>
    <n v="12774"/>
    <n v="831786"/>
    <n v="1426"/>
    <n v="18858"/>
    <n v="852070"/>
    <x v="0"/>
    <m/>
    <x v="1"/>
    <x v="1"/>
    <x v="1"/>
    <x v="1"/>
    <x v="0"/>
  </r>
  <r>
    <n v="415"/>
    <s v="361505650"/>
    <s v="Mortgage Bankers Association"/>
    <s v="David H. Stevens "/>
    <x v="2"/>
    <d v="2011-06-01T00:00:00"/>
    <n v="20036"/>
    <x v="0"/>
    <x v="4"/>
    <x v="4"/>
    <x v="0"/>
    <x v="0"/>
    <m/>
    <m/>
    <m/>
    <x v="1"/>
    <x v="6"/>
    <n v="38368191"/>
    <s v="John Courson"/>
    <x v="0"/>
    <x v="1"/>
    <m/>
    <n v="289210"/>
    <m/>
    <n v="289210"/>
    <n v="527467"/>
    <n v="816677"/>
    <n v="2756"/>
    <n v="2201"/>
    <n v="821634"/>
    <x v="1"/>
    <s v="Five months’ salary; $437,500 severance"/>
    <x v="1"/>
    <x v="1"/>
    <x v="1"/>
    <x v="1"/>
    <x v="0"/>
  </r>
  <r>
    <n v="461"/>
    <s v="530114725"/>
    <s v="National Automobile Dealers Association"/>
    <s v="Peter K. Welch"/>
    <x v="0"/>
    <d v="2013-02-01T00:00:00"/>
    <n v="22102"/>
    <x v="0"/>
    <x v="10"/>
    <x v="12"/>
    <x v="0"/>
    <x v="0"/>
    <m/>
    <m/>
    <m/>
    <x v="0"/>
    <x v="1"/>
    <n v="44652324"/>
    <s v="Phillip D. Brady"/>
    <x v="0"/>
    <x v="1"/>
    <s v="President &amp; CEO"/>
    <n v="624984"/>
    <m/>
    <n v="624984"/>
    <n v="190734"/>
    <n v="815718"/>
    <n v="18750"/>
    <n v="22114"/>
    <n v="856582"/>
    <x v="1"/>
    <s v="Seven months’ salary"/>
    <x v="1"/>
    <x v="1"/>
    <x v="1"/>
    <x v="1"/>
    <x v="0"/>
  </r>
  <r>
    <n v="294"/>
    <s v="363992031"/>
    <s v="Dairy Management"/>
    <s v="Thomas Gallagher"/>
    <x v="0"/>
    <d v="1995-01-01T00:00:00"/>
    <n v="60018"/>
    <x v="0"/>
    <x v="12"/>
    <x v="20"/>
    <x v="0"/>
    <x v="0"/>
    <n v="9.7560975609756101E-2"/>
    <n v="0.21951219512195122"/>
    <n v="0.28230977940689878"/>
    <x v="0"/>
    <x v="1"/>
    <n v="127418177"/>
    <s v="Thomas Gallagher"/>
    <x v="0"/>
    <x v="0"/>
    <s v="CEO"/>
    <n v="450000"/>
    <n v="50000"/>
    <n v="500000"/>
    <n v="294464"/>
    <n v="794464"/>
    <n v="106250"/>
    <n v="10072"/>
    <n v="910786"/>
    <x v="0"/>
    <s v="$169,944 SERP payout"/>
    <x v="0"/>
    <x v="1"/>
    <x v="1"/>
    <x v="1"/>
    <x v="0"/>
  </r>
  <r>
    <n v="440"/>
    <s v="522314113"/>
    <s v="National Association of Corporate Directors"/>
    <s v="Kenneth Daly"/>
    <x v="0"/>
    <d v="2007-05-21T00:00:00"/>
    <n v="20036"/>
    <x v="1"/>
    <x v="1"/>
    <x v="1"/>
    <x v="0"/>
    <x v="0"/>
    <n v="-7.4410733873772638E-4"/>
    <n v="-3.401592445242984E-2"/>
    <n v="-2.8436774337509227E-2"/>
    <x v="0"/>
    <x v="1"/>
    <n v="17018460"/>
    <s v="Kenneth Daly"/>
    <x v="0"/>
    <x v="0"/>
    <s v="President/Chief Executive Officer"/>
    <n v="597587"/>
    <n v="125000"/>
    <n v="722587"/>
    <n v="69853"/>
    <n v="792440"/>
    <n v="21462"/>
    <n v="16918"/>
    <n v="830820"/>
    <x v="0"/>
    <m/>
    <x v="4"/>
    <x v="1"/>
    <x v="1"/>
    <x v="1"/>
    <x v="0"/>
  </r>
  <r>
    <n v="153"/>
    <s v="530205890"/>
    <s v="American Psychological Association"/>
    <s v="Norman B. Anderson"/>
    <x v="0"/>
    <d v="2003-01-01T00:00:00"/>
    <n v="20002"/>
    <x v="1"/>
    <x v="2"/>
    <x v="2"/>
    <x v="0"/>
    <x v="0"/>
    <n v="2.9999371740905948E-2"/>
    <n v="0.39469316483951683"/>
    <n v="0.37792443289801753"/>
    <x v="0"/>
    <x v="1"/>
    <n v="118809697"/>
    <s v="Norman B. Anderson"/>
    <x v="0"/>
    <x v="0"/>
    <s v="CEO"/>
    <n v="491835"/>
    <n v="282931"/>
    <n v="774766"/>
    <n v="15515"/>
    <n v="790281"/>
    <n v="74490"/>
    <n v="20193"/>
    <n v="884964"/>
    <x v="0"/>
    <m/>
    <x v="0"/>
    <x v="1"/>
    <x v="1"/>
    <x v="1"/>
    <x v="0"/>
  </r>
  <r>
    <n v="69"/>
    <s v="131788491"/>
    <s v="American Cancer Society"/>
    <s v="John Seffrin"/>
    <x v="0"/>
    <d v="1992-01-01T00:00:00"/>
    <n v="30329"/>
    <x v="3"/>
    <x v="9"/>
    <x v="11"/>
    <x v="0"/>
    <x v="0"/>
    <n v="6.9138156315831575E-2"/>
    <n v="0.17076377963254313"/>
    <n v="0.15013442762133861"/>
    <x v="0"/>
    <x v="2"/>
    <n v="376286455"/>
    <s v="John R. Seffrin"/>
    <x v="0"/>
    <x v="0"/>
    <s v="Chief Executive Officer"/>
    <n v="641500"/>
    <n v="60977"/>
    <n v="702477"/>
    <n v="85939"/>
    <n v="788416"/>
    <n v="30797"/>
    <n v="13142"/>
    <n v="832355"/>
    <x v="0"/>
    <m/>
    <x v="0"/>
    <x v="1"/>
    <x v="1"/>
    <x v="1"/>
    <x v="0"/>
  </r>
  <r>
    <n v="202"/>
    <s v="840399006"/>
    <s v="Aspen Institute"/>
    <s v="Walter Isaacson"/>
    <x v="0"/>
    <d v="2003-03-01T00:00:00"/>
    <n v="20036"/>
    <x v="4"/>
    <x v="14"/>
    <x v="17"/>
    <x v="0"/>
    <x v="1"/>
    <n v="-1.6765102990203294E-4"/>
    <n v="-1.6765102990203294E-4"/>
    <n v="4.9421374041902174E-4"/>
    <x v="0"/>
    <x v="1"/>
    <n v="95477286"/>
    <s v="Walter Isaacson"/>
    <x v="0"/>
    <x v="0"/>
    <s v="President &amp; CEO"/>
    <n v="781254"/>
    <m/>
    <n v="781254"/>
    <n v="2195"/>
    <n v="783449"/>
    <n v="37019"/>
    <n v="22860"/>
    <n v="843328"/>
    <x v="0"/>
    <m/>
    <x v="2"/>
    <x v="1"/>
    <x v="1"/>
    <x v="1"/>
    <x v="0"/>
  </r>
  <r>
    <n v="124"/>
    <s v="250965219"/>
    <s v="American Institutes for Research"/>
    <s v="David Myers"/>
    <x v="0"/>
    <d v="2011-01-01T00:00:00"/>
    <n v="20007"/>
    <x v="3"/>
    <x v="9"/>
    <x v="11"/>
    <x v="0"/>
    <x v="0"/>
    <n v="7.348718710509769E-2"/>
    <m/>
    <m/>
    <x v="0"/>
    <x v="1"/>
    <n v="314636288"/>
    <s v="David Myers"/>
    <x v="0"/>
    <x v="0"/>
    <s v="President &amp; CEO"/>
    <n v="527532"/>
    <n v="200000"/>
    <n v="727532"/>
    <n v="55324"/>
    <n v="782856"/>
    <n v="132038"/>
    <n v="23547"/>
    <n v="938441"/>
    <x v="0"/>
    <m/>
    <x v="0"/>
    <x v="1"/>
    <x v="1"/>
    <x v="1"/>
    <x v="0"/>
  </r>
  <r>
    <n v="208"/>
    <s v="581424769"/>
    <s v="Association for Financial Professionals"/>
    <s v="James A. Kaitz "/>
    <x v="0"/>
    <m/>
    <n v="20814"/>
    <x v="1"/>
    <x v="4"/>
    <x v="4"/>
    <x v="0"/>
    <x v="0"/>
    <n v="7.545836149329431E-3"/>
    <n v="1.8205144276868625E-2"/>
    <n v="4.0209750574453584E-2"/>
    <x v="0"/>
    <x v="7"/>
    <n v="21358209"/>
    <s v="James A. Kaitz "/>
    <x v="0"/>
    <x v="0"/>
    <s v="President &amp; CEO"/>
    <n v="487494"/>
    <n v="276000"/>
    <n v="763494"/>
    <n v="16500"/>
    <n v="779994"/>
    <n v="39577"/>
    <n v="17335"/>
    <n v="836906"/>
    <x v="0"/>
    <m/>
    <x v="3"/>
    <x v="1"/>
    <x v="1"/>
    <x v="1"/>
    <x v="0"/>
  </r>
  <r>
    <n v="171"/>
    <s v="136180380"/>
    <s v="American Society of Clinical Oncology"/>
    <s v="Allen S. Lichter"/>
    <x v="0"/>
    <d v="2006-10-01T00:00:00"/>
    <n v="22314"/>
    <x v="1"/>
    <x v="2"/>
    <x v="2"/>
    <x v="0"/>
    <x v="0"/>
    <n v="4.0776020038329761E-3"/>
    <n v="4.1076776755226231E-2"/>
    <n v="4.025402793986866E-2"/>
    <x v="0"/>
    <x v="1"/>
    <n v="88427911"/>
    <s v="Allen Lichter"/>
    <x v="0"/>
    <x v="0"/>
    <s v="CEO, Ex Officio Director"/>
    <n v="669040"/>
    <n v="95000"/>
    <n v="764040"/>
    <n v="15000"/>
    <n v="779040"/>
    <n v="18750"/>
    <n v="1874"/>
    <n v="799664"/>
    <x v="0"/>
    <m/>
    <x v="2"/>
    <x v="1"/>
    <x v="1"/>
    <x v="1"/>
    <x v="0"/>
  </r>
  <r>
    <n v="31"/>
    <s v="411336784"/>
    <s v="American Academy of Ophthalmology"/>
    <s v="David W. Parke"/>
    <x v="0"/>
    <d v="2009-04-01T00:00:00"/>
    <n v="94109"/>
    <x v="1"/>
    <x v="2"/>
    <x v="2"/>
    <x v="0"/>
    <x v="0"/>
    <n v="1.232300925445794E-2"/>
    <n v="1.0699379224136104E-2"/>
    <n v="2.457063234444674E-2"/>
    <x v="0"/>
    <x v="0"/>
    <n v="54441213"/>
    <s v="David W. Parke"/>
    <x v="0"/>
    <x v="0"/>
    <s v="Executive Vice President"/>
    <n v="663764"/>
    <n v="99500"/>
    <n v="763264"/>
    <n v="15423"/>
    <n v="778687"/>
    <n v="18953"/>
    <n v="25034"/>
    <n v="822674"/>
    <x v="0"/>
    <m/>
    <x v="2"/>
    <x v="1"/>
    <x v="1"/>
    <x v="1"/>
    <x v="0"/>
  </r>
  <r>
    <n v="143"/>
    <s v="362170786"/>
    <s v="American Osteopathic Association"/>
    <s v="Adrienne White-Faines"/>
    <x v="0"/>
    <d v="2013-07-01T00:00:00"/>
    <n v="60611"/>
    <x v="1"/>
    <x v="2"/>
    <x v="2"/>
    <x v="0"/>
    <x v="0"/>
    <n v="5.2952969782940722E-2"/>
    <n v="5.0799765241352761E-2"/>
    <n v="5.0799765241352761E-2"/>
    <x v="0"/>
    <x v="10"/>
    <n v="40024514"/>
    <s v="John Crosby"/>
    <x v="0"/>
    <x v="1"/>
    <s v="Executive Director"/>
    <n v="745258"/>
    <n v="30000"/>
    <n v="775258"/>
    <m/>
    <n v="775258"/>
    <n v="17636"/>
    <n v="20777"/>
    <n v="813671"/>
    <x v="0"/>
    <m/>
    <x v="1"/>
    <x v="1"/>
    <x v="1"/>
    <x v="1"/>
    <x v="0"/>
  </r>
  <r>
    <n v="570"/>
    <s v="951958142"/>
    <s v="RAND Corporation"/>
    <s v="Michael Rich"/>
    <x v="2"/>
    <d v="2011-11-01T00:00:00"/>
    <n v="90401"/>
    <x v="4"/>
    <x v="14"/>
    <x v="17"/>
    <x v="0"/>
    <x v="0"/>
    <m/>
    <m/>
    <m/>
    <x v="1"/>
    <x v="6"/>
    <n v="287428038"/>
    <s v="James A Thomson"/>
    <x v="0"/>
    <x v="1"/>
    <m/>
    <n v="522814"/>
    <n v="156921"/>
    <n v="679735"/>
    <n v="92588"/>
    <n v="772323"/>
    <n v="146266"/>
    <n v="17825"/>
    <n v="936414"/>
    <x v="1"/>
    <s v="10 months’ salary"/>
    <x v="0"/>
    <x v="1"/>
    <x v="1"/>
    <x v="1"/>
    <x v="0"/>
  </r>
  <r>
    <n v="587"/>
    <s v="520910763"/>
    <s v="Securities Investor Protection Corporation"/>
    <s v="Stephen P. Harbeck"/>
    <x v="0"/>
    <d v="2003-12-01T00:00:00"/>
    <n v="20005"/>
    <x v="0"/>
    <x v="4"/>
    <x v="4"/>
    <x v="0"/>
    <x v="0"/>
    <n v="0.14179460525921539"/>
    <n v="-0.39954620542907027"/>
    <n v="-0.40852793064044013"/>
    <x v="0"/>
    <x v="1"/>
    <n v="452451011"/>
    <s v="Stephen P. Harbeck"/>
    <x v="0"/>
    <x v="0"/>
    <s v="President &amp; CEO"/>
    <n v="495387"/>
    <n v="270472"/>
    <n v="765859"/>
    <n v="3810"/>
    <n v="769669"/>
    <n v="246742"/>
    <n v="25296"/>
    <n v="1041707"/>
    <x v="0"/>
    <m/>
    <x v="0"/>
    <x v="1"/>
    <x v="1"/>
    <x v="1"/>
    <x v="0"/>
  </r>
  <r>
    <n v="462"/>
    <s v="361521005"/>
    <s v="National Beer Wholesalers Association"/>
    <s v="Craig A. Purser"/>
    <x v="0"/>
    <d v="2005-12-22T00:00:00"/>
    <n v="22314"/>
    <x v="0"/>
    <x v="12"/>
    <x v="15"/>
    <x v="0"/>
    <x v="0"/>
    <n v="6.5155917719781922E-2"/>
    <n v="6.8970679381548591E-2"/>
    <n v="5.4639601921096452E-2"/>
    <x v="0"/>
    <x v="1"/>
    <n v="11870470"/>
    <s v="Craig Purser"/>
    <x v="0"/>
    <x v="0"/>
    <s v="President"/>
    <n v="601550"/>
    <n v="162500"/>
    <n v="764050"/>
    <n v="2982"/>
    <n v="767032"/>
    <n v="249500"/>
    <n v="21335"/>
    <n v="1037867"/>
    <x v="0"/>
    <s v="$217,000 toward SERP"/>
    <x v="4"/>
    <x v="1"/>
    <x v="1"/>
    <x v="1"/>
    <x v="0"/>
  </r>
  <r>
    <n v="344"/>
    <s v="363906745"/>
    <s v="Healthcare Information and Management Systems Society (HIMSS)"/>
    <s v="H. Stephen Lieber "/>
    <x v="0"/>
    <d v="2000-04-06T00:00:00"/>
    <n v="60611"/>
    <x v="1"/>
    <x v="2"/>
    <x v="2"/>
    <x v="0"/>
    <x v="0"/>
    <n v="9.6641029919107002E-2"/>
    <n v="9.7433004149063029E-2"/>
    <n v="0.10512731108059972"/>
    <x v="0"/>
    <x v="7"/>
    <n v="58402438"/>
    <s v="H. Stephen Lieber"/>
    <x v="0"/>
    <x v="0"/>
    <s v="President &amp; CEO"/>
    <n v="611271"/>
    <n v="141500"/>
    <n v="752771"/>
    <n v="11072"/>
    <n v="763843"/>
    <n v="142945"/>
    <n v="16449"/>
    <n v="923237"/>
    <x v="0"/>
    <s v="$122,050 toward SERP"/>
    <x v="2"/>
    <x v="1"/>
    <x v="1"/>
    <x v="1"/>
    <x v="0"/>
  </r>
  <r>
    <n v="578"/>
    <s v="042395151"/>
    <s v="Retail Industry Leaders Association"/>
    <s v="Sandra L. Kennedy"/>
    <x v="1"/>
    <d v="2002-12-30T00:00:00"/>
    <n v="22209"/>
    <x v="0"/>
    <x v="1"/>
    <x v="12"/>
    <x v="0"/>
    <x v="0"/>
    <n v="2.9850476885683805E-2"/>
    <n v="5.1483711399266267E-2"/>
    <n v="5.1464150610934602E-2"/>
    <x v="0"/>
    <x v="1"/>
    <n v="19765376"/>
    <s v="Sandra L. Kennedy"/>
    <x v="1"/>
    <x v="0"/>
    <s v="President"/>
    <n v="513537"/>
    <n v="250000"/>
    <n v="763537"/>
    <n v="276"/>
    <n v="763813"/>
    <n v="8125"/>
    <n v="11650"/>
    <n v="783588"/>
    <x v="0"/>
    <m/>
    <x v="4"/>
    <x v="1"/>
    <x v="1"/>
    <x v="1"/>
    <x v="0"/>
  </r>
  <r>
    <n v="290"/>
    <s v="530190293"/>
    <s v="CropLife America"/>
    <s v="Jay J. Vroom"/>
    <x v="0"/>
    <d v="1989-01-01T00:00:00"/>
    <n v="20005"/>
    <x v="0"/>
    <x v="12"/>
    <x v="20"/>
    <x v="0"/>
    <x v="0"/>
    <n v="1.3473004915632693E-2"/>
    <n v="0.23175563329205295"/>
    <n v="7.0939648971275731E-3"/>
    <x v="0"/>
    <x v="1"/>
    <n v="14705340"/>
    <s v="Jay J. Vroom"/>
    <x v="0"/>
    <x v="0"/>
    <s v="CEO &amp; President"/>
    <n v="495641"/>
    <n v="253312"/>
    <n v="748953"/>
    <n v="11269"/>
    <n v="760222"/>
    <n v="143424"/>
    <n v="27147"/>
    <n v="930793"/>
    <x v="0"/>
    <s v="$93,424 toward SERP"/>
    <x v="4"/>
    <x v="1"/>
    <x v="1"/>
    <x v="1"/>
    <x v="0"/>
  </r>
  <r>
    <n v="173"/>
    <s v="520807628"/>
    <s v="American Society of Health-System Pharmacists"/>
    <s v="Paul W. Abramowitz"/>
    <x v="0"/>
    <d v="2012-01-01T00:00:00"/>
    <n v="20814"/>
    <x v="1"/>
    <x v="2"/>
    <x v="2"/>
    <x v="0"/>
    <x v="0"/>
    <n v="1.6440527758197595E-2"/>
    <n v="1.2204417714414949E-2"/>
    <n v="1.5019687624806675E-2"/>
    <x v="0"/>
    <x v="10"/>
    <n v="41395630"/>
    <s v="Henri Manasse"/>
    <x v="0"/>
    <x v="1"/>
    <s v="Chief Executive Officer &amp; Executive Vice President"/>
    <n v="695040"/>
    <n v="30000"/>
    <n v="725040"/>
    <n v="32321"/>
    <n v="757361"/>
    <n v="63172"/>
    <n v="23203"/>
    <n v="843736"/>
    <x v="0"/>
    <m/>
    <x v="1"/>
    <x v="1"/>
    <x v="1"/>
    <x v="1"/>
    <x v="0"/>
  </r>
  <r>
    <n v="297"/>
    <s v="131810859"/>
    <s v="Direct Marketing Association"/>
    <s v="Linda Woolley"/>
    <x v="1"/>
    <d v="2013-01-10T00:00:00"/>
    <n v="10036"/>
    <x v="0"/>
    <x v="7"/>
    <x v="7"/>
    <x v="0"/>
    <x v="0"/>
    <m/>
    <m/>
    <m/>
    <x v="0"/>
    <x v="7"/>
    <n v="23680113"/>
    <s v="Lawrence Kimmel"/>
    <x v="0"/>
    <x v="1"/>
    <s v="CEO"/>
    <n v="498028"/>
    <n v="255000"/>
    <n v="753028"/>
    <n v="1242"/>
    <n v="754270"/>
    <m/>
    <n v="173482"/>
    <n v="927752"/>
    <x v="0"/>
    <m/>
    <x v="3"/>
    <x v="1"/>
    <x v="1"/>
    <x v="1"/>
    <x v="0"/>
  </r>
  <r>
    <n v="38"/>
    <s v="130429745"/>
    <s v="American Arbitration Association"/>
    <s v="India Johnson"/>
    <x v="1"/>
    <d v="2013-01-01T00:00:00"/>
    <n v="10019"/>
    <x v="1"/>
    <x v="5"/>
    <x v="1"/>
    <x v="3"/>
    <x v="0"/>
    <n v="9.3554237288135597E-2"/>
    <n v="0.10399555555555555"/>
    <n v="0.11641333333333333"/>
    <x v="0"/>
    <x v="1"/>
    <n v="71015381"/>
    <s v="William K. Slate, II"/>
    <x v="0"/>
    <x v="1"/>
    <s v="CEO &amp; President"/>
    <n v="645197"/>
    <n v="100000"/>
    <n v="745197"/>
    <n v="8382"/>
    <n v="753579"/>
    <n v="23600"/>
    <n v="20155"/>
    <n v="797334"/>
    <x v="0"/>
    <m/>
    <x v="2"/>
    <x v="1"/>
    <x v="1"/>
    <x v="1"/>
    <x v="0"/>
  </r>
  <r>
    <n v="198"/>
    <s v="526078980"/>
    <s v="ASCD"/>
    <s v="Gene R. Carter"/>
    <x v="0"/>
    <d v="1992-01-01T00:00:00"/>
    <n v="22311"/>
    <x v="1"/>
    <x v="13"/>
    <x v="16"/>
    <x v="0"/>
    <x v="1"/>
    <n v="-0.12078364783086076"/>
    <n v="-9.1169554759605698E-2"/>
    <n v="4.8565173807057271E-2"/>
    <x v="0"/>
    <x v="2"/>
    <n v="50645717"/>
    <s v="Gene Carter"/>
    <x v="0"/>
    <x v="0"/>
    <s v="CEO"/>
    <n v="413193"/>
    <n v="160000"/>
    <n v="573193"/>
    <n v="177846"/>
    <n v="751039"/>
    <n v="29400"/>
    <n v="24405"/>
    <n v="804844"/>
    <x v="0"/>
    <m/>
    <x v="2"/>
    <x v="1"/>
    <x v="1"/>
    <x v="1"/>
    <x v="0"/>
  </r>
  <r>
    <n v="330"/>
    <s v="522252820"/>
    <s v="Generic Pharmaceutical Association"/>
    <s v="Ralph Neas"/>
    <x v="0"/>
    <d v="2011-09-02T00:00:00"/>
    <n v="20001"/>
    <x v="0"/>
    <x v="2"/>
    <x v="2"/>
    <x v="0"/>
    <x v="0"/>
    <m/>
    <m/>
    <m/>
    <x v="0"/>
    <x v="1"/>
    <n v="11729986"/>
    <s v="Ralph Neas"/>
    <x v="0"/>
    <x v="0"/>
    <s v="Presdient &amp; CEO"/>
    <n v="500762"/>
    <n v="250000"/>
    <n v="750762"/>
    <m/>
    <n v="750762"/>
    <n v="20000"/>
    <n v="23693"/>
    <n v="794455"/>
    <x v="0"/>
    <m/>
    <x v="4"/>
    <x v="1"/>
    <x v="1"/>
    <x v="1"/>
    <x v="0"/>
  </r>
  <r>
    <n v="555"/>
    <s v="562307147"/>
    <s v="Pew Charitable Trusts"/>
    <s v="Rebecca W. Rimel"/>
    <x v="1"/>
    <d v="1988-01-01T00:00:00"/>
    <n v="19103"/>
    <x v="3"/>
    <x v="9"/>
    <x v="11"/>
    <x v="0"/>
    <x v="0"/>
    <n v="3.8139177807141225E-2"/>
    <n v="3.8139177807141225E-2"/>
    <n v="5.9248901543905788E-2"/>
    <x v="0"/>
    <x v="7"/>
    <n v="298604125"/>
    <s v="Rebecca W. Rimel"/>
    <x v="1"/>
    <x v="0"/>
    <s v="President &amp; Chief Executive Officer"/>
    <n v="703168"/>
    <m/>
    <n v="703168"/>
    <n v="47545"/>
    <n v="750713"/>
    <n v="385114"/>
    <n v="13144"/>
    <n v="1148971"/>
    <x v="0"/>
    <s v="$353,264 toward SERP"/>
    <x v="0"/>
    <x v="1"/>
    <x v="1"/>
    <x v="1"/>
    <x v="0"/>
  </r>
  <r>
    <n v="492"/>
    <s v="940707299"/>
    <s v="National Federation of Independent Business"/>
    <s v="Dan Danner"/>
    <x v="0"/>
    <d v="2009-02-01T00:00:00"/>
    <n v="20004"/>
    <x v="0"/>
    <x v="1"/>
    <x v="1"/>
    <x v="0"/>
    <x v="0"/>
    <n v="2.9731578450797245E-2"/>
    <n v="6.8800641163809462E-2"/>
    <n v="7.0286255297063296E-2"/>
    <x v="0"/>
    <x v="1"/>
    <n v="103045496"/>
    <s v="Dan Danner"/>
    <x v="0"/>
    <x v="0"/>
    <s v="President &amp; CEO"/>
    <n v="523878"/>
    <n v="180250"/>
    <n v="704128"/>
    <n v="46498"/>
    <n v="750626"/>
    <n v="11575"/>
    <n v="18214"/>
    <n v="780415"/>
    <x v="0"/>
    <m/>
    <x v="0"/>
    <x v="1"/>
    <x v="1"/>
    <x v="1"/>
    <x v="0"/>
  </r>
  <r>
    <n v="79"/>
    <s v="363208430"/>
    <s v="American College of Healthcare Executives"/>
    <s v="Deborah J. Bowen"/>
    <x v="1"/>
    <d v="2013-05-13T00:00:00"/>
    <n v="60606"/>
    <x v="1"/>
    <x v="2"/>
    <x v="2"/>
    <x v="0"/>
    <x v="0"/>
    <n v="5.155125717163677E-2"/>
    <n v="-2.7465943448725952E-2"/>
    <n v="-2.5730229210744394E-2"/>
    <x v="0"/>
    <x v="1"/>
    <n v="11886467"/>
    <s v="Thomas C. Dolan"/>
    <x v="0"/>
    <x v="1"/>
    <s v="President &amp; Chief Executive Officer"/>
    <n v="597136"/>
    <n v="121130"/>
    <n v="718266"/>
    <n v="23581"/>
    <n v="741847"/>
    <n v="224424"/>
    <n v="16220"/>
    <n v="982491"/>
    <x v="0"/>
    <s v="$111,076 toward SERP"/>
    <x v="4"/>
    <x v="1"/>
    <x v="1"/>
    <x v="1"/>
    <x v="0"/>
  </r>
  <r>
    <n v="452"/>
    <s v="350539460"/>
    <s v="National Association of Mutual Insurance Companies"/>
    <s v="Chuck Chamness"/>
    <x v="0"/>
    <d v="2003-04-03T00:00:00"/>
    <n v="46268"/>
    <x v="0"/>
    <x v="5"/>
    <x v="5"/>
    <x v="0"/>
    <x v="0"/>
    <n v="2.9200522808909689E-2"/>
    <n v="2.3325616279884515E-2"/>
    <n v="2.665967420912934E-2"/>
    <x v="0"/>
    <x v="1"/>
    <n v="10914337"/>
    <s v="Chuck Chamness"/>
    <x v="0"/>
    <x v="0"/>
    <s v="President &amp; CEO"/>
    <n v="563019"/>
    <n v="152610"/>
    <n v="715629"/>
    <n v="20448"/>
    <n v="736077"/>
    <n v="46945"/>
    <n v="6639"/>
    <n v="789661"/>
    <x v="0"/>
    <m/>
    <x v="4"/>
    <x v="1"/>
    <x v="1"/>
    <x v="1"/>
    <x v="0"/>
  </r>
  <r>
    <n v="217"/>
    <s v="130453230"/>
    <s v="Association of National Advertisers"/>
    <s v="Bob Liodice"/>
    <x v="0"/>
    <d v="2003-01-01T00:00:00"/>
    <n v="10017"/>
    <x v="0"/>
    <x v="7"/>
    <x v="7"/>
    <x v="0"/>
    <x v="0"/>
    <n v="3.8441229726003091E-2"/>
    <n v="0.31937438470463131"/>
    <n v="0.31937438470463131"/>
    <x v="0"/>
    <x v="1"/>
    <n v="22418670"/>
    <s v="Bob Liodice"/>
    <x v="0"/>
    <x v="0"/>
    <s v="CEO &amp; President"/>
    <n v="485761"/>
    <n v="250000"/>
    <n v="735761"/>
    <m/>
    <n v="735761"/>
    <n v="14988"/>
    <n v="25972"/>
    <n v="776721"/>
    <x v="0"/>
    <m/>
    <x v="3"/>
    <x v="1"/>
    <x v="1"/>
    <x v="1"/>
    <x v="0"/>
  </r>
  <r>
    <n v="251"/>
    <s v="742385850"/>
    <s v="Certified Financial Planner Board of Standards"/>
    <s v="Kevin R. Keller"/>
    <x v="0"/>
    <d v="2007-05-01T00:00:00"/>
    <n v="20005"/>
    <x v="1"/>
    <x v="4"/>
    <x v="4"/>
    <x v="0"/>
    <x v="1"/>
    <n v="0.28555742520605765"/>
    <n v="0.28067839323545296"/>
    <n v="9.5698178871803458E-2"/>
    <x v="0"/>
    <x v="1"/>
    <n v="26385611"/>
    <s v="Kevin R. Keller"/>
    <x v="0"/>
    <x v="0"/>
    <s v="Chief Executive Officer"/>
    <n v="450755"/>
    <n v="104186"/>
    <n v="554941"/>
    <n v="178000"/>
    <n v="732941"/>
    <n v="132000"/>
    <n v="23327"/>
    <n v="888268"/>
    <x v="0"/>
    <s v="$178,000 SERP payout"/>
    <x v="3"/>
    <x v="1"/>
    <x v="1"/>
    <x v="1"/>
    <x v="0"/>
  </r>
  <r>
    <n v="561"/>
    <s v="521800187"/>
    <s v="Plasma Protein Therapeutics Association"/>
    <s v="Jan Bult"/>
    <x v="0"/>
    <m/>
    <n v="21401"/>
    <x v="1"/>
    <x v="2"/>
    <x v="2"/>
    <x v="0"/>
    <x v="0"/>
    <n v="4.5801146982951596E-2"/>
    <n v="7.698458580234889E-2"/>
    <n v="7.4257088898330839E-2"/>
    <x v="0"/>
    <x v="1"/>
    <n v="10421071"/>
    <s v="Jan Bult"/>
    <x v="0"/>
    <x v="0"/>
    <s v="President"/>
    <n v="441486"/>
    <n v="244075"/>
    <n v="685561"/>
    <n v="24900"/>
    <n v="710461"/>
    <n v="21997"/>
    <n v="38155"/>
    <n v="770613"/>
    <x v="0"/>
    <m/>
    <x v="4"/>
    <x v="1"/>
    <x v="1"/>
    <x v="1"/>
    <x v="0"/>
  </r>
  <r>
    <n v="155"/>
    <s v="530026315"/>
    <s v="American Public Power Association"/>
    <s v="Sue Kelly"/>
    <x v="1"/>
    <d v="2014-04-01T00:00:00"/>
    <n v="20009"/>
    <x v="0"/>
    <x v="3"/>
    <x v="3"/>
    <x v="0"/>
    <x v="0"/>
    <n v="0.11912310271639288"/>
    <n v="0.10636000021708338"/>
    <n v="0.11281801302104286"/>
    <x v="0"/>
    <x v="1"/>
    <n v="17938173"/>
    <s v="Mark Crisson"/>
    <x v="0"/>
    <x v="1"/>
    <s v="President &amp; CEO"/>
    <n v="501967"/>
    <n v="109610"/>
    <n v="611577"/>
    <n v="93835"/>
    <n v="705412"/>
    <n v="45000"/>
    <n v="13456"/>
    <n v="763868"/>
    <x v="0"/>
    <m/>
    <x v="4"/>
    <x v="1"/>
    <x v="1"/>
    <x v="1"/>
    <x v="0"/>
  </r>
  <r>
    <n v="82"/>
    <s v="362261602"/>
    <s v="American College of Radiology"/>
    <s v="William T. Thorwarth"/>
    <x v="0"/>
    <d v="2014-04-01T00:00:00"/>
    <n v="20191"/>
    <x v="1"/>
    <x v="2"/>
    <x v="2"/>
    <x v="0"/>
    <x v="0"/>
    <n v="-5.1108949203677187E-2"/>
    <n v="-3.5656025291814115E-2"/>
    <n v="-2.6195843080926953E-3"/>
    <x v="0"/>
    <x v="7"/>
    <n v="97477457"/>
    <s v="Harvey L. Neiman "/>
    <x v="0"/>
    <x v="1"/>
    <s v="CEO"/>
    <n v="434037"/>
    <n v="205000"/>
    <n v="639037"/>
    <n v="62286"/>
    <n v="701323"/>
    <n v="24500"/>
    <n v="23604"/>
    <n v="749427"/>
    <x v="0"/>
    <m/>
    <x v="2"/>
    <x v="1"/>
    <x v="1"/>
    <x v="1"/>
    <x v="0"/>
  </r>
  <r>
    <n v="425"/>
    <s v="530196932"/>
    <s v="National Academy of Sciences"/>
    <s v="Ralph J. Cicerone"/>
    <x v="0"/>
    <d v="2005-01-01T00:00:00"/>
    <n v="20001"/>
    <x v="3"/>
    <x v="9"/>
    <x v="11"/>
    <x v="0"/>
    <x v="0"/>
    <n v="2.6490591477802233E-2"/>
    <n v="2.6490591477802233E-2"/>
    <n v="2.6561314030428353E-2"/>
    <x v="0"/>
    <x v="1"/>
    <n v="321801169"/>
    <s v="Ralph J. Cicerone"/>
    <x v="0"/>
    <x v="0"/>
    <s v="President"/>
    <n v="621228"/>
    <m/>
    <n v="621228"/>
    <n v="78005"/>
    <n v="699233"/>
    <n v="46200"/>
    <n v="132114"/>
    <n v="877547"/>
    <x v="0"/>
    <m/>
    <x v="0"/>
    <x v="1"/>
    <x v="1"/>
    <x v="1"/>
    <x v="0"/>
  </r>
  <r>
    <n v="345"/>
    <s v="042694458"/>
    <s v="Heart Rhythm Society"/>
    <s v="James H. Youngblood"/>
    <x v="0"/>
    <d v="2001-01-01T00:00:00"/>
    <n v="20005"/>
    <x v="1"/>
    <x v="2"/>
    <x v="2"/>
    <x v="0"/>
    <x v="1"/>
    <n v="0.42368163542612036"/>
    <n v="0.39559484830468022"/>
    <n v="0.36711361613764459"/>
    <x v="0"/>
    <x v="6"/>
    <n v="16985557"/>
    <s v="James Youngblood"/>
    <x v="0"/>
    <x v="0"/>
    <s v="CEO"/>
    <n v="561594"/>
    <n v="105037"/>
    <n v="666631"/>
    <n v="24650"/>
    <n v="691281"/>
    <n v="42905"/>
    <n v="4199"/>
    <n v="738385"/>
    <x v="0"/>
    <m/>
    <x v="4"/>
    <x v="1"/>
    <x v="1"/>
    <x v="1"/>
    <x v="0"/>
  </r>
  <r>
    <n v="223"/>
    <s v="530193361"/>
    <s v="Association of the United States Army"/>
    <s v="Gordon R. Sullivan"/>
    <x v="0"/>
    <d v="1998-02-01T00:00:00"/>
    <n v="22201"/>
    <x v="1"/>
    <x v="13"/>
    <x v="21"/>
    <x v="0"/>
    <x v="0"/>
    <n v="3.3333333333333333E-2"/>
    <n v="7.8125E-2"/>
    <n v="7.8125E-2"/>
    <x v="0"/>
    <x v="1"/>
    <n v="40756696"/>
    <s v="Gordon R. Sullivan"/>
    <x v="0"/>
    <x v="0"/>
    <s v="President"/>
    <n v="465000"/>
    <n v="225000"/>
    <n v="690000"/>
    <m/>
    <n v="690000"/>
    <n v="37200"/>
    <n v="139500"/>
    <n v="866700"/>
    <x v="0"/>
    <m/>
    <x v="1"/>
    <x v="1"/>
    <x v="1"/>
    <x v="1"/>
    <x v="0"/>
  </r>
  <r>
    <n v="304"/>
    <s v="730531256"/>
    <s v="Endocrine Society"/>
    <s v="Barbara Byrd Keenan"/>
    <x v="1"/>
    <d v="2014-01-06T00:00:00"/>
    <n v="20815"/>
    <x v="1"/>
    <x v="2"/>
    <x v="2"/>
    <x v="0"/>
    <x v="0"/>
    <n v="-1.0325480450702489E-2"/>
    <n v="-9.1744006654704956E-3"/>
    <n v="0.10998641008652084"/>
    <x v="0"/>
    <x v="1"/>
    <n v="29690845"/>
    <s v="Scott Hunt"/>
    <x v="0"/>
    <x v="1"/>
    <s v="Executive Director &amp; CEO"/>
    <n v="449622"/>
    <n v="165000"/>
    <n v="614622"/>
    <n v="73917"/>
    <n v="688539"/>
    <n v="25000"/>
    <n v="34369"/>
    <n v="747908"/>
    <x v="0"/>
    <m/>
    <x v="3"/>
    <x v="1"/>
    <x v="1"/>
    <x v="1"/>
    <x v="0"/>
  </r>
  <r>
    <n v="17"/>
    <s v="520636210"/>
    <s v="Aircraft Owners and Pilots Association"/>
    <s v="Mark Baker"/>
    <x v="0"/>
    <d v="2013-09-06T00:00:00"/>
    <n v="21701"/>
    <x v="1"/>
    <x v="6"/>
    <x v="6"/>
    <x v="0"/>
    <x v="0"/>
    <n v="2.6079117261751609E-2"/>
    <n v="-9.4943810625003566E-2"/>
    <n v="-0.10087393143683111"/>
    <x v="2"/>
    <x v="1"/>
    <n v="37057234"/>
    <s v="Craig L. Fuller"/>
    <x v="0"/>
    <x v="1"/>
    <s v="President &amp; Chief Executive Officer"/>
    <n v="522421"/>
    <n v="113171"/>
    <n v="635592"/>
    <n v="52386"/>
    <n v="687978"/>
    <n v="36637"/>
    <n v="12689"/>
    <n v="737304"/>
    <x v="0"/>
    <m/>
    <x v="1"/>
    <x v="1"/>
    <x v="1"/>
    <x v="1"/>
    <x v="0"/>
  </r>
  <r>
    <n v="343"/>
    <s v="362318336"/>
    <s v="Healthcare Financial Management Association"/>
    <s v="Joseph J. Fifer"/>
    <x v="0"/>
    <d v="2012-06-01T00:00:00"/>
    <n v="60154"/>
    <x v="1"/>
    <x v="2"/>
    <x v="2"/>
    <x v="0"/>
    <x v="0"/>
    <n v="4.3183601645542531E-2"/>
    <n v="5.1712653822456829E-2"/>
    <n v="3.9668182484520677E-2"/>
    <x v="0"/>
    <x v="10"/>
    <n v="20015702"/>
    <s v="Richard L. Clarke"/>
    <x v="0"/>
    <x v="1"/>
    <s v="President &amp; CEO"/>
    <n v="438690"/>
    <n v="192895"/>
    <n v="631585"/>
    <n v="56352"/>
    <n v="687937"/>
    <n v="17150"/>
    <n v="55057"/>
    <n v="760144"/>
    <x v="0"/>
    <m/>
    <x v="3"/>
    <x v="1"/>
    <x v="1"/>
    <x v="1"/>
    <x v="0"/>
  </r>
  <r>
    <n v="65"/>
    <s v="360723150"/>
    <s v="American Bar Association"/>
    <s v="Jack L. Rives"/>
    <x v="0"/>
    <d v="2010-05-01T00:00:00"/>
    <n v="60610"/>
    <x v="1"/>
    <x v="5"/>
    <x v="18"/>
    <x v="0"/>
    <x v="0"/>
    <m/>
    <m/>
    <m/>
    <x v="0"/>
    <x v="2"/>
    <n v="146323790"/>
    <s v="Jack L. Rives"/>
    <x v="0"/>
    <x v="0"/>
    <s v="Executive Director"/>
    <n v="686969"/>
    <m/>
    <n v="686969"/>
    <n v="960"/>
    <n v="687929"/>
    <n v="10022"/>
    <n v="920"/>
    <n v="698871"/>
    <x v="0"/>
    <m/>
    <x v="0"/>
    <x v="1"/>
    <x v="1"/>
    <x v="1"/>
    <x v="0"/>
  </r>
  <r>
    <n v="598"/>
    <s v="760742496"/>
    <s v="SoundExchange"/>
    <s v="Michael Huppe"/>
    <x v="0"/>
    <d v="2011-02-09T00:00:00"/>
    <n v="20005"/>
    <x v="0"/>
    <x v="7"/>
    <x v="7"/>
    <x v="0"/>
    <x v="0"/>
    <m/>
    <m/>
    <m/>
    <x v="0"/>
    <x v="1"/>
    <n v="25681137"/>
    <s v="Michael Huppe"/>
    <x v="0"/>
    <x v="0"/>
    <s v="Executive Director"/>
    <n v="530430"/>
    <n v="150000"/>
    <n v="680430"/>
    <n v="5328"/>
    <n v="685758"/>
    <n v="11750"/>
    <n v="6349"/>
    <n v="703857"/>
    <x v="0"/>
    <m/>
    <x v="3"/>
    <x v="1"/>
    <x v="1"/>
    <x v="1"/>
    <x v="0"/>
  </r>
  <r>
    <n v="204"/>
    <s v="520579380"/>
    <s v="Associated Builders and Contractors"/>
    <s v="Michael D. Bellaman"/>
    <x v="0"/>
    <d v="2011-02-01T00:00:00"/>
    <n v="22203"/>
    <x v="0"/>
    <x v="11"/>
    <x v="14"/>
    <x v="0"/>
    <x v="0"/>
    <m/>
    <m/>
    <m/>
    <x v="0"/>
    <x v="1"/>
    <n v="16167890"/>
    <s v="Michael D. Bellaman"/>
    <x v="0"/>
    <x v="0"/>
    <s v="CEO &amp; President"/>
    <n v="554749"/>
    <n v="129492"/>
    <n v="684241"/>
    <m/>
    <n v="684241"/>
    <n v="17000"/>
    <n v="19811"/>
    <n v="721052"/>
    <x v="0"/>
    <m/>
    <x v="4"/>
    <x v="1"/>
    <x v="1"/>
    <x v="1"/>
    <x v="0"/>
  </r>
  <r>
    <n v="97"/>
    <s v="360725160"/>
    <s v="American Farm Bureau Federation"/>
    <s v="Bob Stallman"/>
    <x v="0"/>
    <d v="2000-01-13T00:00:00"/>
    <n v="20024"/>
    <x v="0"/>
    <x v="12"/>
    <x v="20"/>
    <x v="0"/>
    <x v="1"/>
    <n v="0.38162218530599379"/>
    <n v="0.38162218530599379"/>
    <n v="0.38162218530599379"/>
    <x v="0"/>
    <x v="11"/>
    <n v="26826609"/>
    <s v="Bob Stallman"/>
    <x v="0"/>
    <x v="0"/>
    <s v="President"/>
    <n v="683646"/>
    <m/>
    <n v="683646"/>
    <m/>
    <n v="683646"/>
    <n v="210000"/>
    <n v="12806"/>
    <n v="906452"/>
    <x v="0"/>
    <s v="$210,000 toward SERP"/>
    <x v="3"/>
    <x v="1"/>
    <x v="1"/>
    <x v="1"/>
    <x v="0"/>
  </r>
  <r>
    <n v="312"/>
    <s v="363235550"/>
    <s v="Federalist Society for Law and Public Policy Studies"/>
    <s v="Eugene B. Meyer"/>
    <x v="0"/>
    <m/>
    <n v="20036"/>
    <x v="1"/>
    <x v="9"/>
    <x v="18"/>
    <x v="0"/>
    <x v="1"/>
    <n v="0.15384615384615385"/>
    <n v="0"/>
    <n v="0.51744444444444448"/>
    <x v="0"/>
    <x v="6"/>
    <n v="13619720"/>
    <s v="Eugene B. Meyer"/>
    <x v="0"/>
    <x v="0"/>
    <s v="Director/President"/>
    <n v="450000"/>
    <m/>
    <n v="450000"/>
    <n v="232850"/>
    <n v="682850"/>
    <n v="17150"/>
    <n v="29185"/>
    <n v="729185"/>
    <x v="0"/>
    <m/>
    <x v="4"/>
    <x v="1"/>
    <x v="1"/>
    <x v="1"/>
    <x v="0"/>
  </r>
  <r>
    <n v="475"/>
    <s v="361521980"/>
    <s v="National Confectioners Association"/>
    <s v="Larry Graham"/>
    <x v="0"/>
    <d v="1992-01-01T00:00:00"/>
    <n v="20007"/>
    <x v="0"/>
    <x v="12"/>
    <x v="15"/>
    <x v="0"/>
    <x v="0"/>
    <n v="7.2293417784451586E-2"/>
    <n v="4.0743189035764793E-2"/>
    <n v="3.1480608605902065E-2"/>
    <x v="0"/>
    <x v="0"/>
    <n v="13076803"/>
    <s v="Larry Graham"/>
    <x v="0"/>
    <x v="0"/>
    <s v="President"/>
    <n v="530574"/>
    <m/>
    <n v="530574"/>
    <n v="150000"/>
    <n v="680574"/>
    <n v="31250"/>
    <n v="43275"/>
    <n v="755099"/>
    <x v="0"/>
    <s v="$150,000 SERP payout"/>
    <x v="4"/>
    <x v="1"/>
    <x v="1"/>
    <x v="1"/>
    <x v="0"/>
  </r>
  <r>
    <n v="195"/>
    <s v="530180161"/>
    <s v="Armed Forces Communications and Electronics Association"/>
    <s v="Kent Schneider"/>
    <x v="0"/>
    <d v="2007-08-01T00:00:00"/>
    <n v="22033"/>
    <x v="0"/>
    <x v="6"/>
    <x v="21"/>
    <x v="0"/>
    <x v="0"/>
    <n v="-1.3042428145881975E-2"/>
    <n v="-9.1607415498260406E-3"/>
    <n v="-8.9888034203010284E-3"/>
    <x v="0"/>
    <x v="6"/>
    <n v="22507771"/>
    <s v="Kent Schneider"/>
    <x v="0"/>
    <x v="0"/>
    <s v="President &amp; CEO"/>
    <n v="465842"/>
    <n v="200000"/>
    <n v="665842"/>
    <n v="12854"/>
    <n v="678696"/>
    <n v="19600"/>
    <n v="6676"/>
    <n v="704972"/>
    <x v="0"/>
    <m/>
    <x v="3"/>
    <x v="1"/>
    <x v="1"/>
    <x v="1"/>
    <x v="0"/>
  </r>
  <r>
    <n v="370"/>
    <s v="530246204"/>
    <s v="Insurance Institute for Highway Safety"/>
    <s v="Adrian K. Lund"/>
    <x v="0"/>
    <d v="2006-02-02T00:00:00"/>
    <n v="22201"/>
    <x v="3"/>
    <x v="9"/>
    <x v="11"/>
    <x v="0"/>
    <x v="0"/>
    <n v="3.7258782948789329E-2"/>
    <n v="7.1209106834879202E-2"/>
    <n v="6.3663195674246179E-2"/>
    <x v="0"/>
    <x v="1"/>
    <n v="44981210"/>
    <s v="Adrian Lund"/>
    <x v="0"/>
    <x v="0"/>
    <s v="President"/>
    <n v="611045"/>
    <n v="20000"/>
    <n v="631045"/>
    <n v="44663"/>
    <n v="675708"/>
    <n v="25000"/>
    <n v="14258"/>
    <n v="714966"/>
    <x v="0"/>
    <s v="$36,000 toward a SERP"/>
    <x v="1"/>
    <x v="1"/>
    <x v="1"/>
    <x v="1"/>
    <x v="0"/>
  </r>
  <r>
    <n v="520"/>
    <s v="520907625"/>
    <s v="National Public Radio"/>
    <s v="vacant 3/3/2014"/>
    <x v="2"/>
    <m/>
    <n v="20001"/>
    <x v="3"/>
    <x v="9"/>
    <x v="11"/>
    <x v="0"/>
    <x v="0"/>
    <m/>
    <m/>
    <m/>
    <x v="2"/>
    <x v="6"/>
    <n v="190468098"/>
    <s v="Vivian Schiller"/>
    <x v="1"/>
    <x v="1"/>
    <s v="CEO and President"/>
    <n v="99671"/>
    <n v="5712"/>
    <n v="105383"/>
    <n v="567542"/>
    <n v="672925"/>
    <m/>
    <n v="5944"/>
    <n v="678869"/>
    <x v="1"/>
    <s v="Two months’ salary; $532,212 severance"/>
    <x v="0"/>
    <x v="1"/>
    <x v="1"/>
    <x v="1"/>
    <x v="0"/>
  </r>
  <r>
    <n v="234"/>
    <s v="061242574"/>
    <s v="BSA—The Software Alliance"/>
    <s v="Victoria Espinel"/>
    <x v="1"/>
    <d v="2013-09-03T00:00:00"/>
    <n v="20001"/>
    <x v="0"/>
    <x v="7"/>
    <x v="8"/>
    <x v="0"/>
    <x v="0"/>
    <n v="8.7917128550131876E-4"/>
    <n v="7.3810211482301592E-4"/>
    <n v="1.3379358325974686E-5"/>
    <x v="0"/>
    <x v="1"/>
    <n v="60002607"/>
    <s v="Robert W. Holleyman, II"/>
    <x v="0"/>
    <x v="1"/>
    <s v="President &amp; CEO"/>
    <n v="523680"/>
    <n v="100000"/>
    <n v="623680"/>
    <n v="49007"/>
    <n v="672687"/>
    <n v="42000"/>
    <n v="24677"/>
    <n v="739364"/>
    <x v="0"/>
    <m/>
    <x v="2"/>
    <x v="1"/>
    <x v="1"/>
    <x v="1"/>
    <x v="0"/>
  </r>
  <r>
    <n v="274"/>
    <s v="131776434"/>
    <s v="Consumers Union of United States"/>
    <s v="James Guest"/>
    <x v="0"/>
    <d v="2001-01-11T00:00:00"/>
    <n v="10703"/>
    <x v="3"/>
    <x v="9"/>
    <x v="11"/>
    <x v="0"/>
    <x v="1"/>
    <n v="0.15384796513370266"/>
    <n v="0.37807713055167869"/>
    <n v="0.39493257304586699"/>
    <x v="0"/>
    <x v="10"/>
    <n v="263268350"/>
    <s v="James A. Guest"/>
    <x v="0"/>
    <x v="0"/>
    <s v="President &amp; CEO"/>
    <n v="539027"/>
    <n v="104750"/>
    <n v="643777"/>
    <n v="26516"/>
    <n v="670293"/>
    <n v="80208"/>
    <n v="34515"/>
    <n v="785016"/>
    <x v="0"/>
    <m/>
    <x v="0"/>
    <x v="1"/>
    <x v="1"/>
    <x v="1"/>
    <x v="0"/>
  </r>
  <r>
    <n v="613"/>
    <s v="131656692"/>
    <s v="U.S. Pharmacopeial Convention "/>
    <s v="Ron Piervincenzi"/>
    <x v="0"/>
    <d v="2014-02-01T00:00:00"/>
    <n v="20852"/>
    <x v="0"/>
    <x v="2"/>
    <x v="2"/>
    <x v="0"/>
    <x v="0"/>
    <n v="0.12691531589567723"/>
    <n v="0.18225505883358045"/>
    <n v="0.18225505883358045"/>
    <x v="0"/>
    <x v="7"/>
    <n v="162710337"/>
    <s v="Roger L. Williams"/>
    <x v="0"/>
    <x v="1"/>
    <s v="CEO"/>
    <n v="594769"/>
    <n v="69468"/>
    <n v="664237"/>
    <m/>
    <n v="664237"/>
    <n v="24500"/>
    <n v="4365"/>
    <n v="693102"/>
    <x v="0"/>
    <m/>
    <x v="0"/>
    <x v="1"/>
    <x v="1"/>
    <x v="1"/>
    <x v="0"/>
  </r>
  <r>
    <n v="178"/>
    <s v="751247887"/>
    <s v="American Society of Pension Professionals and Actuaries"/>
    <s v="Brian H. Graff"/>
    <x v="0"/>
    <d v="1996-11-08T00:00:00"/>
    <n v="22203"/>
    <x v="1"/>
    <x v="5"/>
    <x v="5"/>
    <x v="0"/>
    <x v="0"/>
    <n v="5.9033699617883899E-2"/>
    <n v="5.2015369690513784E-2"/>
    <n v="5.2000532461111325E-2"/>
    <x v="0"/>
    <x v="1"/>
    <n v="14029241"/>
    <s v="Brian H. Graff"/>
    <x v="0"/>
    <x v="0"/>
    <s v="Executive Director/CEO"/>
    <n v="588666"/>
    <n v="75000"/>
    <n v="663666"/>
    <n v="180"/>
    <n v="663846"/>
    <n v="26845"/>
    <n v="29652"/>
    <n v="720343"/>
    <x v="0"/>
    <m/>
    <x v="4"/>
    <x v="1"/>
    <x v="1"/>
    <x v="1"/>
    <x v="0"/>
  </r>
  <r>
    <n v="416"/>
    <s v="361505650"/>
    <s v="Mortgage Bankers Association"/>
    <s v="David H. Stevens "/>
    <x v="0"/>
    <d v="2011-06-01T00:00:00"/>
    <n v="20036"/>
    <x v="0"/>
    <x v="4"/>
    <x v="4"/>
    <x v="0"/>
    <x v="0"/>
    <m/>
    <m/>
    <m/>
    <x v="2"/>
    <x v="6"/>
    <n v="38368191"/>
    <s v="David Stevens"/>
    <x v="0"/>
    <x v="0"/>
    <s v="President &amp; CEO"/>
    <n v="662211"/>
    <m/>
    <n v="662211"/>
    <n v="1168"/>
    <n v="663379"/>
    <n v="4900"/>
    <n v="12260"/>
    <n v="680539"/>
    <x v="1"/>
    <s v="Seven months’ salary"/>
    <x v="1"/>
    <x v="1"/>
    <x v="1"/>
    <x v="1"/>
    <x v="0"/>
  </r>
  <r>
    <n v="257"/>
    <s v="510120256"/>
    <s v="Children’s Hospital Association"/>
    <s v="Mark Wietecha"/>
    <x v="0"/>
    <d v="2011-09-22T00:00:00"/>
    <n v="22314"/>
    <x v="0"/>
    <x v="2"/>
    <x v="2"/>
    <x v="0"/>
    <x v="1"/>
    <m/>
    <m/>
    <m/>
    <x v="2"/>
    <x v="1"/>
    <n v="21534842"/>
    <s v="Mark Wietecha"/>
    <x v="0"/>
    <x v="0"/>
    <s v="President &amp; CEO"/>
    <n v="554248"/>
    <n v="60000"/>
    <n v="614248"/>
    <n v="42815"/>
    <n v="657063"/>
    <n v="115000"/>
    <n v="23953"/>
    <n v="796016"/>
    <x v="0"/>
    <m/>
    <x v="3"/>
    <x v="1"/>
    <x v="1"/>
    <x v="1"/>
    <x v="0"/>
  </r>
  <r>
    <n v="44"/>
    <s v="131621786"/>
    <s v="American Association of Advertising Agencies"/>
    <s v="Nancy Hill"/>
    <x v="1"/>
    <d v="2008-02-01T00:00:00"/>
    <n v="10018"/>
    <x v="0"/>
    <x v="7"/>
    <x v="7"/>
    <x v="0"/>
    <x v="0"/>
    <n v="-5.5215561552300176E-3"/>
    <n v="3.5711534263812739E-2"/>
    <n v="3.5416769713611927E-2"/>
    <x v="0"/>
    <x v="0"/>
    <n v="15836364"/>
    <s v="Nancy Hill"/>
    <x v="1"/>
    <x v="0"/>
    <s v="CEO &amp; President"/>
    <n v="495298"/>
    <n v="150000"/>
    <n v="645298"/>
    <n v="3636"/>
    <n v="648934"/>
    <n v="23750"/>
    <n v="5803"/>
    <n v="678487"/>
    <x v="0"/>
    <m/>
    <x v="4"/>
    <x v="1"/>
    <x v="1"/>
    <x v="1"/>
    <x v="0"/>
  </r>
  <r>
    <n v="231"/>
    <s v="221576300"/>
    <s v="Boy Scouts of America National Council"/>
    <s v="Wayne Brock"/>
    <x v="0"/>
    <d v="2012-09-01T00:00:00"/>
    <n v="75015"/>
    <x v="3"/>
    <x v="9"/>
    <x v="11"/>
    <x v="0"/>
    <x v="0"/>
    <m/>
    <m/>
    <m/>
    <x v="2"/>
    <x v="1"/>
    <n v="191960296"/>
    <s v="Wayne Brock"/>
    <x v="0"/>
    <x v="0"/>
    <s v="Chief Scout Executive"/>
    <n v="392627"/>
    <n v="28438"/>
    <n v="421065"/>
    <n v="226692"/>
    <n v="647757"/>
    <n v="260863"/>
    <n v="20803"/>
    <n v="929423"/>
    <x v="1"/>
    <s v="Eight months’ salary as staff and four months’ salary as CEO"/>
    <x v="0"/>
    <x v="1"/>
    <x v="1"/>
    <x v="1"/>
    <x v="0"/>
  </r>
  <r>
    <n v="267"/>
    <s v="131624108"/>
    <s v="Conference Board"/>
    <s v="Jonathan Spector"/>
    <x v="0"/>
    <d v="2007-03-01T00:00:00"/>
    <n v="10022"/>
    <x v="4"/>
    <x v="14"/>
    <x v="17"/>
    <x v="0"/>
    <x v="1"/>
    <n v="-7.200298357580269E-2"/>
    <n v="-0.13023879381959649"/>
    <n v="-2.8835681173770198E-2"/>
    <x v="0"/>
    <x v="7"/>
    <n v="53450327"/>
    <s v="Jonathan Spector"/>
    <x v="0"/>
    <x v="0"/>
    <s v="CEO"/>
    <n v="574793"/>
    <m/>
    <n v="574793"/>
    <n v="72556"/>
    <n v="647349"/>
    <n v="74900"/>
    <n v="23641"/>
    <n v="745890"/>
    <x v="0"/>
    <m/>
    <x v="2"/>
    <x v="1"/>
    <x v="1"/>
    <x v="1"/>
    <x v="0"/>
  </r>
  <r>
    <n v="209"/>
    <s v="274379277"/>
    <s v="Association for the Advancement of Medical Instrumentation"/>
    <s v="Mary Logan"/>
    <x v="1"/>
    <d v="2009-03-05T00:00:00"/>
    <n v="22203"/>
    <x v="1"/>
    <x v="2"/>
    <x v="2"/>
    <x v="0"/>
    <x v="0"/>
    <n v="3.2402181606572059E-2"/>
    <n v="1.8637145692996199E-2"/>
    <n v="1.8383696193722369E-2"/>
    <x v="0"/>
    <x v="1"/>
    <n v="13499542"/>
    <s v="Mary K. Logan"/>
    <x v="1"/>
    <x v="0"/>
    <s v="President"/>
    <n v="500299"/>
    <n v="134971"/>
    <n v="635270"/>
    <n v="8598"/>
    <n v="643868"/>
    <n v="50743"/>
    <n v="22493"/>
    <n v="717104"/>
    <x v="0"/>
    <m/>
    <x v="4"/>
    <x v="1"/>
    <x v="1"/>
    <x v="1"/>
    <x v="0"/>
  </r>
  <r>
    <n v="569"/>
    <s v="520899215"/>
    <s v="Public Broadcasting Service (PBS)"/>
    <s v="Paula Kerger"/>
    <x v="1"/>
    <d v="2006-02-02T00:00:00"/>
    <n v="22314"/>
    <x v="3"/>
    <x v="9"/>
    <x v="11"/>
    <x v="0"/>
    <x v="0"/>
    <n v="4.3654401011817716E-2"/>
    <n v="6.875170277388172E-2"/>
    <n v="6.1052066363607736E-2"/>
    <x v="0"/>
    <x v="7"/>
    <n v="434409851"/>
    <s v="Paula A. Kerger"/>
    <x v="1"/>
    <x v="0"/>
    <s v="President &amp; CEO"/>
    <n v="475299"/>
    <n v="160200"/>
    <n v="635499"/>
    <n v="4743"/>
    <n v="640242"/>
    <n v="91500"/>
    <n v="26850"/>
    <n v="758592"/>
    <x v="0"/>
    <m/>
    <x v="0"/>
    <x v="1"/>
    <x v="1"/>
    <x v="1"/>
    <x v="0"/>
  </r>
  <r>
    <n v="96"/>
    <s v="530218495"/>
    <s v="American Enterprise Institute"/>
    <s v="Arthur C. Brooks"/>
    <x v="0"/>
    <d v="2009-01-01T00:00:00"/>
    <n v="20036"/>
    <x v="4"/>
    <x v="14"/>
    <x v="17"/>
    <x v="0"/>
    <x v="0"/>
    <n v="0.1267789851742398"/>
    <n v="0.1267789851742398"/>
    <n v="0.1267789851742398"/>
    <x v="0"/>
    <x v="5"/>
    <n v="45780708"/>
    <s v="Arthur C. Brooks"/>
    <x v="0"/>
    <x v="0"/>
    <s v="President"/>
    <n v="637500"/>
    <m/>
    <n v="637500"/>
    <m/>
    <n v="637500"/>
    <n v="76500"/>
    <n v="2908"/>
    <n v="716908"/>
    <x v="0"/>
    <m/>
    <x v="1"/>
    <x v="1"/>
    <x v="1"/>
    <x v="1"/>
    <x v="0"/>
  </r>
  <r>
    <n v="565"/>
    <s v="231887442"/>
    <s v="Project Management Institute"/>
    <s v="Mark Langley"/>
    <x v="0"/>
    <d v="2011-01-15T00:00:00"/>
    <n v="19073"/>
    <x v="1"/>
    <x v="1"/>
    <x v="1"/>
    <x v="0"/>
    <x v="0"/>
    <n v="8.2675569011191011E-2"/>
    <n v="0.40705249499918905"/>
    <n v="-0.58056954995077836"/>
    <x v="0"/>
    <x v="1"/>
    <n v="160797472"/>
    <s v="Mark Langley"/>
    <x v="0"/>
    <x v="0"/>
    <s v="President &amp; CEO"/>
    <n v="480630"/>
    <n v="144000"/>
    <n v="624630"/>
    <n v="12760"/>
    <n v="637390"/>
    <n v="295070"/>
    <n v="41660"/>
    <n v="974120"/>
    <x v="0"/>
    <s v="$295,070 toward SERP"/>
    <x v="0"/>
    <x v="1"/>
    <x v="1"/>
    <x v="1"/>
    <x v="0"/>
  </r>
  <r>
    <n v="67"/>
    <s v="390866228"/>
    <s v="American Board of Internal Medicine"/>
    <s v="Richard Baron"/>
    <x v="0"/>
    <d v="2013-06-01T00:00:00"/>
    <n v="19106"/>
    <x v="1"/>
    <x v="2"/>
    <x v="2"/>
    <x v="0"/>
    <x v="0"/>
    <n v="2.7641941453793884E-3"/>
    <n v="-1.3554307841239109E-2"/>
    <n v="-1.3554307841239109E-2"/>
    <x v="0"/>
    <x v="7"/>
    <n v="49304645"/>
    <s v="Christine K. Cassel"/>
    <x v="1"/>
    <x v="1"/>
    <s v="President &amp; CEO"/>
    <n v="593853"/>
    <n v="43021"/>
    <n v="636874"/>
    <m/>
    <n v="636874"/>
    <n v="105314"/>
    <n v="44564"/>
    <n v="786752"/>
    <x v="0"/>
    <s v="$105,314 toward SERP"/>
    <x v="1"/>
    <x v="1"/>
    <x v="1"/>
    <x v="1"/>
    <x v="0"/>
  </r>
  <r>
    <n v="84"/>
    <s v="362192800"/>
    <s v="American College of Surgeons"/>
    <s v="David B. Hoyt"/>
    <x v="0"/>
    <d v="2010-01-01T00:00:00"/>
    <n v="60611"/>
    <x v="1"/>
    <x v="2"/>
    <x v="2"/>
    <x v="0"/>
    <x v="0"/>
    <n v="4.1050903119868636E-2"/>
    <n v="4.1050903119868636E-2"/>
    <n v="4.1073105694901448E-2"/>
    <x v="0"/>
    <x v="7"/>
    <n v="72828660"/>
    <s v="David B. Hoyt"/>
    <x v="0"/>
    <x v="0"/>
    <s v="Executive Director"/>
    <n v="634000"/>
    <m/>
    <n v="634000"/>
    <n v="51"/>
    <n v="634051"/>
    <n v="178065"/>
    <n v="8447"/>
    <n v="820563"/>
    <x v="0"/>
    <m/>
    <x v="2"/>
    <x v="1"/>
    <x v="1"/>
    <x v="1"/>
    <x v="0"/>
  </r>
  <r>
    <n v="156"/>
    <s v="521007647"/>
    <s v="American Public Transportation Association"/>
    <s v="Michael P. Melaniphy"/>
    <x v="0"/>
    <d v="2011-11-01T00:00:00"/>
    <n v="20006"/>
    <x v="0"/>
    <x v="6"/>
    <x v="6"/>
    <x v="0"/>
    <x v="0"/>
    <m/>
    <m/>
    <m/>
    <x v="2"/>
    <x v="7"/>
    <n v="27528232"/>
    <s v="William Millar"/>
    <x v="0"/>
    <x v="1"/>
    <s v="President &amp; CEO"/>
    <n v="463272"/>
    <n v="45000"/>
    <n v="508272"/>
    <n v="121707"/>
    <n v="629979"/>
    <n v="12250"/>
    <n v="11321"/>
    <n v="653550"/>
    <x v="1"/>
    <s v="10 months’ salary"/>
    <x v="3"/>
    <x v="1"/>
    <x v="1"/>
    <x v="1"/>
    <x v="0"/>
  </r>
  <r>
    <n v="398"/>
    <s v="541650477"/>
    <s v="Internet Society"/>
    <s v="Kathryn C. Brown"/>
    <x v="1"/>
    <d v="2014-01-01T00:00:00"/>
    <n v="20190"/>
    <x v="0"/>
    <x v="7"/>
    <x v="8"/>
    <x v="0"/>
    <x v="0"/>
    <n v="-1.6234330922434089E-2"/>
    <n v="-2.4901431832330357E-3"/>
    <n v="-3.6088117658971243E-3"/>
    <x v="0"/>
    <x v="1"/>
    <n v="34509914"/>
    <s v="Lynn St. Amour"/>
    <x v="1"/>
    <x v="1"/>
    <s v="CEO &amp; President"/>
    <n v="463816"/>
    <n v="146673"/>
    <n v="610489"/>
    <n v="19294"/>
    <n v="629783"/>
    <n v="164500"/>
    <n v="8027"/>
    <n v="802310"/>
    <x v="0"/>
    <s v="$146,673 in deferred bonus"/>
    <x v="1"/>
    <x v="1"/>
    <x v="1"/>
    <x v="1"/>
    <x v="0"/>
  </r>
  <r>
    <n v="81"/>
    <s v="231520302"/>
    <s v="American College of Physicians"/>
    <s v="Steven Weinberger"/>
    <x v="0"/>
    <d v="2010-07-19T00:00:00"/>
    <n v="19106"/>
    <x v="1"/>
    <x v="2"/>
    <x v="2"/>
    <x v="0"/>
    <x v="0"/>
    <m/>
    <m/>
    <m/>
    <x v="2"/>
    <x v="7"/>
    <n v="61349206"/>
    <s v="Steven Weinberger"/>
    <x v="0"/>
    <x v="0"/>
    <s v="Executive Vice President &amp; CEO"/>
    <n v="540151"/>
    <n v="89040"/>
    <n v="629191"/>
    <m/>
    <n v="629191"/>
    <n v="47189"/>
    <n v="20329"/>
    <n v="696709"/>
    <x v="0"/>
    <m/>
    <x v="2"/>
    <x v="1"/>
    <x v="1"/>
    <x v="1"/>
    <x v="0"/>
  </r>
  <r>
    <n v="273"/>
    <s v="530175639"/>
    <s v="Consumer Healthcare Products Association"/>
    <s v="Scott M. Melville"/>
    <x v="0"/>
    <d v="2010-11-01T00:00:00"/>
    <n v="20006"/>
    <x v="0"/>
    <x v="2"/>
    <x v="2"/>
    <x v="0"/>
    <x v="0"/>
    <n v="5.5555555555555552E-2"/>
    <n v="6.7877215737137911E-2"/>
    <n v="6.4833055899166686E-2"/>
    <x v="0"/>
    <x v="1"/>
    <n v="27099823"/>
    <s v="Scott M. Melville"/>
    <x v="0"/>
    <x v="0"/>
    <s v="President &amp; CEO"/>
    <n v="475000"/>
    <n v="142500"/>
    <n v="617500"/>
    <n v="10037"/>
    <n v="627537"/>
    <n v="22000"/>
    <n v="30427"/>
    <n v="679964"/>
    <x v="0"/>
    <m/>
    <x v="3"/>
    <x v="1"/>
    <x v="1"/>
    <x v="1"/>
    <x v="0"/>
  </r>
  <r>
    <n v="78"/>
    <s v="131883814"/>
    <s v="American College of Gastroenterology"/>
    <s v="Bradley Stillman"/>
    <x v="0"/>
    <d v="2005-10-01T00:00:00"/>
    <n v="20817"/>
    <x v="1"/>
    <x v="2"/>
    <x v="2"/>
    <x v="0"/>
    <x v="0"/>
    <n v="4.2647655731927109E-2"/>
    <n v="4.2647655731927109E-2"/>
    <n v="4.2647655731927109E-2"/>
    <x v="0"/>
    <x v="1"/>
    <n v="21998233"/>
    <s v="Bradley Stillman"/>
    <x v="0"/>
    <x v="0"/>
    <s v="Executive Director"/>
    <n v="624205"/>
    <m/>
    <n v="624205"/>
    <m/>
    <n v="624205"/>
    <n v="17000"/>
    <m/>
    <n v="641205"/>
    <x v="0"/>
    <m/>
    <x v="3"/>
    <x v="1"/>
    <x v="1"/>
    <x v="1"/>
    <x v="0"/>
  </r>
  <r>
    <n v="205"/>
    <s v="530029260"/>
    <s v="Associated General Contractors of America "/>
    <s v="Stephen Sandherr"/>
    <x v="0"/>
    <d v="1991-01-01T00:00:00"/>
    <n v="22201"/>
    <x v="0"/>
    <x v="11"/>
    <x v="14"/>
    <x v="0"/>
    <x v="0"/>
    <n v="1.2962727412523422E-2"/>
    <n v="4.495752763761833E-2"/>
    <n v="4.495752763761833E-2"/>
    <x v="0"/>
    <x v="1"/>
    <n v="16468845"/>
    <s v="Stephen Sandherr"/>
    <x v="0"/>
    <x v="0"/>
    <s v="CEO"/>
    <n v="533569"/>
    <n v="90000"/>
    <n v="623569"/>
    <m/>
    <n v="623569"/>
    <n v="55200"/>
    <n v="5500"/>
    <n v="684269"/>
    <x v="0"/>
    <m/>
    <x v="4"/>
    <x v="1"/>
    <x v="1"/>
    <x v="1"/>
    <x v="0"/>
  </r>
  <r>
    <n v="596"/>
    <s v="363022713"/>
    <s v="Society of Thoracic Surgeons"/>
    <s v="Robert A. Wynbrandt"/>
    <x v="0"/>
    <d v="2002-08-22T00:00:00"/>
    <n v="60611"/>
    <x v="1"/>
    <x v="2"/>
    <x v="2"/>
    <x v="0"/>
    <x v="0"/>
    <n v="8.4343409051817045E-2"/>
    <n v="0.14781570535937985"/>
    <n v="-3.1168972654973308E-2"/>
    <x v="0"/>
    <x v="1"/>
    <n v="19177542"/>
    <s v="Robert A. Wynbrandt"/>
    <x v="0"/>
    <x v="0"/>
    <s v="Executive Director and General Counsel"/>
    <n v="498027"/>
    <n v="106702"/>
    <n v="604729"/>
    <n v="17774"/>
    <n v="622503"/>
    <n v="62500"/>
    <n v="29869"/>
    <n v="714872"/>
    <x v="0"/>
    <m/>
    <x v="4"/>
    <x v="1"/>
    <x v="1"/>
    <x v="1"/>
    <x v="0"/>
  </r>
  <r>
    <n v="207"/>
    <s v="522118793"/>
    <s v="Association for Advanced Life Underwriting"/>
    <s v="David J. Stertzer"/>
    <x v="0"/>
    <d v="2005-01-01T00:00:00"/>
    <n v="22042"/>
    <x v="0"/>
    <x v="5"/>
    <x v="5"/>
    <x v="0"/>
    <x v="0"/>
    <n v="3.6674374442908629E-2"/>
    <n v="0.18710672247177021"/>
    <n v="0.18710672247177021"/>
    <x v="0"/>
    <x v="2"/>
    <n v="10897554"/>
    <s v="David J. Stertzer"/>
    <x v="0"/>
    <x v="0"/>
    <s v="CEO"/>
    <n v="401250"/>
    <n v="218485"/>
    <n v="619735"/>
    <m/>
    <n v="619735"/>
    <n v="26333"/>
    <n v="10013"/>
    <n v="656081"/>
    <x v="0"/>
    <m/>
    <x v="4"/>
    <x v="1"/>
    <x v="1"/>
    <x v="1"/>
    <x v="0"/>
  </r>
  <r>
    <n v="628"/>
    <s v="520892064"/>
    <s v="Universities Space Research Association"/>
    <s v="Fred Tarantino"/>
    <x v="0"/>
    <d v="2006-12-08T00:00:00"/>
    <n v="21044"/>
    <x v="0"/>
    <x v="6"/>
    <x v="6"/>
    <x v="0"/>
    <x v="1"/>
    <n v="-0.1524780696228227"/>
    <n v="-7.7702992031851617E-2"/>
    <n v="4.2487372781085005E-2"/>
    <x v="0"/>
    <x v="6"/>
    <n v="92483433"/>
    <s v="Fred Tarantino"/>
    <x v="0"/>
    <x v="1"/>
    <s v="President and CEO"/>
    <n v="302695"/>
    <n v="225000"/>
    <n v="527695"/>
    <n v="91702"/>
    <n v="619397"/>
    <n v="25000"/>
    <n v="8154"/>
    <n v="652551"/>
    <x v="0"/>
    <s v="$90,000 toward SERP"/>
    <x v="2"/>
    <x v="1"/>
    <x v="1"/>
    <x v="1"/>
    <x v="0"/>
  </r>
  <r>
    <n v="451"/>
    <s v="362026009"/>
    <s v="National Association of Music Merchants"/>
    <s v="Joe Lamond"/>
    <x v="0"/>
    <d v="1998-01-01T00:00:00"/>
    <n v="92008"/>
    <x v="0"/>
    <x v="7"/>
    <x v="7"/>
    <x v="0"/>
    <x v="0"/>
    <n v="-4.9032939578634964E-2"/>
    <n v="3.4778963606334728E-2"/>
    <n v="3.4778963606334728E-2"/>
    <x v="0"/>
    <x v="6"/>
    <n v="21953709"/>
    <s v="Joe Lamond"/>
    <x v="0"/>
    <x v="0"/>
    <s v="President &amp; CEO"/>
    <n v="567152"/>
    <n v="49985"/>
    <n v="617137"/>
    <m/>
    <n v="617137"/>
    <n v="16500"/>
    <m/>
    <n v="633637"/>
    <x v="0"/>
    <m/>
    <x v="3"/>
    <x v="1"/>
    <x v="1"/>
    <x v="1"/>
    <x v="0"/>
  </r>
  <r>
    <n v="85"/>
    <s v="520745115"/>
    <s v="American Council of Engineering Companies"/>
    <s v="David A. Raymond"/>
    <x v="0"/>
    <d v="1999-03-01T00:00:00"/>
    <n v="20005"/>
    <x v="0"/>
    <x v="1"/>
    <x v="9"/>
    <x v="0"/>
    <x v="0"/>
    <n v="6.5182134777193118E-2"/>
    <n v="6.7448365369554023E-2"/>
    <n v="-1.1101997491074014E-2"/>
    <x v="0"/>
    <x v="5"/>
    <n v="12945817"/>
    <s v="David A. Raymond"/>
    <x v="0"/>
    <x v="0"/>
    <s v="President"/>
    <n v="419032"/>
    <n v="58000"/>
    <n v="477032"/>
    <n v="137845"/>
    <n v="614877"/>
    <n v="46125"/>
    <n v="35950"/>
    <n v="696952"/>
    <x v="0"/>
    <m/>
    <x v="4"/>
    <x v="1"/>
    <x v="1"/>
    <x v="1"/>
    <x v="0"/>
  </r>
  <r>
    <n v="317"/>
    <s v="237211935"/>
    <s v="Financial Accounting Foundation"/>
    <s v="Teresa S. Polley"/>
    <x v="1"/>
    <d v="2008-05-01T00:00:00"/>
    <n v="5116"/>
    <x v="0"/>
    <x v="4"/>
    <x v="4"/>
    <x v="0"/>
    <x v="0"/>
    <n v="3.0082987551867221E-2"/>
    <n v="7.2035745422842204E-2"/>
    <n v="8.8684333100739365E-2"/>
    <x v="0"/>
    <x v="1"/>
    <n v="52545827"/>
    <s v="Teresa S. Polley"/>
    <x v="1"/>
    <x v="0"/>
    <s v="President"/>
    <n v="446850"/>
    <n v="45000"/>
    <n v="491850"/>
    <n v="118191"/>
    <n v="610041"/>
    <n v="41497"/>
    <n v="4970"/>
    <n v="656508"/>
    <x v="0"/>
    <m/>
    <x v="2"/>
    <x v="1"/>
    <x v="1"/>
    <x v="1"/>
    <x v="0"/>
  </r>
  <r>
    <n v="106"/>
    <s v="530115970"/>
    <s v="American Fuel &amp; Petrochemical Manufacturers"/>
    <s v="Charles Drevna"/>
    <x v="0"/>
    <d v="2007-12-10T00:00:00"/>
    <n v="20006"/>
    <x v="0"/>
    <x v="3"/>
    <x v="3"/>
    <x v="0"/>
    <x v="0"/>
    <n v="3.4042553191489362E-2"/>
    <n v="2.7586206896551724E-2"/>
    <n v="2.0924167650411482E-2"/>
    <x v="0"/>
    <x v="1"/>
    <n v="19684615"/>
    <s v="Charles Drevna"/>
    <x v="0"/>
    <x v="0"/>
    <s v="President"/>
    <n v="486000"/>
    <n v="110000"/>
    <n v="596000"/>
    <n v="7650"/>
    <n v="603650"/>
    <n v="78970"/>
    <n v="12578"/>
    <n v="695198"/>
    <x v="0"/>
    <m/>
    <x v="4"/>
    <x v="1"/>
    <x v="1"/>
    <x v="1"/>
    <x v="0"/>
  </r>
  <r>
    <n v="118"/>
    <s v="521238026"/>
    <s v="American Institute for Cancer Research"/>
    <s v="Marilyn Gentry"/>
    <x v="1"/>
    <m/>
    <n v="20009"/>
    <x v="3"/>
    <x v="9"/>
    <x v="11"/>
    <x v="0"/>
    <x v="1"/>
    <n v="-6.620848103574932E-2"/>
    <n v="-6.620848103574932E-2"/>
    <n v="9.8443747599920653E-2"/>
    <x v="0"/>
    <x v="6"/>
    <n v="24489810"/>
    <s v="Marilyn Gentry"/>
    <x v="1"/>
    <x v="0"/>
    <s v="President"/>
    <n v="189400"/>
    <m/>
    <n v="189400"/>
    <n v="414152"/>
    <n v="603552"/>
    <m/>
    <n v="6687"/>
    <n v="610239"/>
    <x v="0"/>
    <s v="$137,207 SERP payout"/>
    <x v="3"/>
    <x v="1"/>
    <x v="1"/>
    <x v="1"/>
    <x v="0"/>
  </r>
  <r>
    <n v="403"/>
    <s v="530088501"/>
    <s v="Laborers' International Union of North America"/>
    <s v="Terry O’Sullivan"/>
    <x v="0"/>
    <d v="2001-01-01T00:00:00"/>
    <n v="20006"/>
    <x v="2"/>
    <x v="8"/>
    <x v="10"/>
    <x v="0"/>
    <x v="0"/>
    <n v="3.0000340139910882E-2"/>
    <n v="3.0000340139910882E-2"/>
    <n v="6.4360676993628227E-2"/>
    <x v="0"/>
    <x v="1"/>
    <n v="79410509"/>
    <s v="Terry O’Sullivan"/>
    <x v="0"/>
    <x v="0"/>
    <s v="General President"/>
    <n v="454225"/>
    <m/>
    <n v="454225"/>
    <n v="148300"/>
    <n v="602525"/>
    <n v="130598"/>
    <n v="25751"/>
    <n v="758874"/>
    <x v="0"/>
    <m/>
    <x v="2"/>
    <x v="1"/>
    <x v="1"/>
    <x v="1"/>
    <x v="0"/>
  </r>
  <r>
    <n v="549"/>
    <s v="530259696"/>
    <s v="Optical Society"/>
    <s v="Elizabeth A. Rogan"/>
    <x v="1"/>
    <d v="2002-01-01T00:00:00"/>
    <n v="20036"/>
    <x v="1"/>
    <x v="2"/>
    <x v="2"/>
    <x v="0"/>
    <x v="0"/>
    <n v="6.7632473193165302E-2"/>
    <n v="0.43294370962780682"/>
    <n v="0.41171517016211739"/>
    <x v="0"/>
    <x v="1"/>
    <n v="36018513"/>
    <s v="Elizabeth A. Rogan"/>
    <x v="1"/>
    <x v="0"/>
    <s v="Executive Director"/>
    <n v="355654"/>
    <n v="222000"/>
    <n v="577654"/>
    <n v="22500"/>
    <n v="600154"/>
    <n v="114000"/>
    <n v="10966"/>
    <n v="725120"/>
    <x v="0"/>
    <s v="$72,000 toward SERP"/>
    <x v="1"/>
    <x v="1"/>
    <x v="1"/>
    <x v="1"/>
    <x v="0"/>
  </r>
  <r>
    <n v="493"/>
    <s v="041653090"/>
    <s v="National Fire Protection Association"/>
    <s v="Jim Pauley"/>
    <x v="0"/>
    <d v="2014-07-01T00:00:00"/>
    <n v="2169"/>
    <x v="0"/>
    <x v="11"/>
    <x v="9"/>
    <x v="0"/>
    <x v="0"/>
    <n v="2.1972777252576799E-2"/>
    <n v="-6.5456790915506519E-2"/>
    <n v="-5.8968633438521448E-2"/>
    <x v="0"/>
    <x v="1"/>
    <n v="69185950"/>
    <s v="James Shannon"/>
    <x v="0"/>
    <x v="1"/>
    <m/>
    <n v="445388"/>
    <n v="137281"/>
    <n v="582669"/>
    <n v="17023"/>
    <n v="599692"/>
    <n v="343029"/>
    <n v="17315"/>
    <n v="960036"/>
    <x v="0"/>
    <m/>
    <x v="2"/>
    <x v="1"/>
    <x v="1"/>
    <x v="1"/>
    <x v="0"/>
  </r>
  <r>
    <n v="219"/>
    <s v="530183246"/>
    <s v="Association of Public and Land-grant Universities"/>
    <s v="M. Peter McPherson"/>
    <x v="0"/>
    <d v="2006-01-01T00:00:00"/>
    <n v="20005"/>
    <x v="0"/>
    <x v="13"/>
    <x v="16"/>
    <x v="0"/>
    <x v="0"/>
    <n v="1.2054428940126741E-2"/>
    <n v="0.22574334062249954"/>
    <n v="0.21559967880867217"/>
    <x v="0"/>
    <x v="1"/>
    <n v="15778218"/>
    <s v="M. Peter McPherson"/>
    <x v="0"/>
    <x v="0"/>
    <s v="President"/>
    <n v="426250"/>
    <n v="90000"/>
    <n v="516250"/>
    <n v="83240"/>
    <n v="599490"/>
    <n v="42000"/>
    <n v="12870"/>
    <n v="654360"/>
    <x v="0"/>
    <m/>
    <x v="4"/>
    <x v="1"/>
    <x v="1"/>
    <x v="1"/>
    <x v="0"/>
  </r>
  <r>
    <n v="329"/>
    <s v="362170137"/>
    <s v="Gas Technology Institute"/>
    <s v="David C. Carroll"/>
    <x v="0"/>
    <d v="2006-09-01T00:00:00"/>
    <n v="60018"/>
    <x v="0"/>
    <x v="3"/>
    <x v="3"/>
    <x v="0"/>
    <x v="0"/>
    <n v="3.0139080512735721E-2"/>
    <n v="-1.0115338385603587E-2"/>
    <n v="-9.5362929719533512E-3"/>
    <x v="0"/>
    <x v="1"/>
    <n v="57966616"/>
    <s v="David C. Carroll"/>
    <x v="0"/>
    <x v="0"/>
    <s v="President and CEO"/>
    <n v="380042"/>
    <n v="200560"/>
    <n v="580602"/>
    <n v="14842"/>
    <n v="595444"/>
    <n v="243808"/>
    <n v="23146"/>
    <n v="862398"/>
    <x v="0"/>
    <m/>
    <x v="2"/>
    <x v="1"/>
    <x v="1"/>
    <x v="1"/>
    <x v="0"/>
  </r>
  <r>
    <n v="93"/>
    <s v="911993281"/>
    <s v="American Dental Education Association"/>
    <s v="Richard W. Valachovic"/>
    <x v="0"/>
    <d v="1986-01-01T00:00:00"/>
    <n v="20005"/>
    <x v="1"/>
    <x v="2"/>
    <x v="2"/>
    <x v="0"/>
    <x v="0"/>
    <n v="0.11039433567399318"/>
    <n v="0.37597662585614056"/>
    <n v="0.37597662585614056"/>
    <x v="0"/>
    <x v="7"/>
    <n v="21470749"/>
    <s v="Richard W. Valachovic"/>
    <x v="0"/>
    <x v="0"/>
    <s v="Executive Director"/>
    <n v="418099"/>
    <n v="175756"/>
    <n v="593855"/>
    <m/>
    <n v="593855"/>
    <n v="24500"/>
    <n v="13153"/>
    <n v="631508"/>
    <x v="0"/>
    <m/>
    <x v="3"/>
    <x v="1"/>
    <x v="1"/>
    <x v="1"/>
    <x v="0"/>
  </r>
  <r>
    <n v="489"/>
    <s v="530115267"/>
    <s v="National Electrical Contractors Association"/>
    <s v="John Grau"/>
    <x v="0"/>
    <d v="1986-04-01T00:00:00"/>
    <n v="20814"/>
    <x v="1"/>
    <x v="11"/>
    <x v="14"/>
    <x v="0"/>
    <x v="1"/>
    <n v="-6.0686545144512175E-2"/>
    <n v="-2.7884521816495578E-2"/>
    <n v="0.12688357826114258"/>
    <x v="0"/>
    <x v="1"/>
    <n v="25092639"/>
    <s v="John Grau"/>
    <x v="0"/>
    <x v="0"/>
    <s v="CEO"/>
    <n v="449500"/>
    <n v="40000"/>
    <n v="489500"/>
    <n v="102710"/>
    <n v="592210"/>
    <n v="158044"/>
    <n v="33454"/>
    <n v="783708"/>
    <x v="0"/>
    <m/>
    <x v="3"/>
    <x v="1"/>
    <x v="1"/>
    <x v="1"/>
    <x v="0"/>
  </r>
  <r>
    <n v="136"/>
    <s v="530196605"/>
    <s v="American National Red Cross, National Headquarters"/>
    <s v="Gail J. McGovern"/>
    <x v="1"/>
    <d v="2008-06-23T00:00:00"/>
    <n v="20006"/>
    <x v="3"/>
    <x v="9"/>
    <x v="11"/>
    <x v="0"/>
    <x v="0"/>
    <n v="0"/>
    <n v="0.18043303929430635"/>
    <n v="0.17959698436708027"/>
    <x v="0"/>
    <x v="7"/>
    <n v="3154538043"/>
    <s v="Gail McGovern"/>
    <x v="1"/>
    <x v="0"/>
    <s v="President &amp; CEO"/>
    <n v="498800"/>
    <n v="90000"/>
    <n v="588800"/>
    <n v="2322"/>
    <n v="591122"/>
    <n v="29243"/>
    <n v="8143"/>
    <n v="628508"/>
    <x v="0"/>
    <m/>
    <x v="0"/>
    <x v="1"/>
    <x v="1"/>
    <x v="1"/>
    <x v="0"/>
  </r>
  <r>
    <n v="188"/>
    <s v="521121931"/>
    <s v="American Wind Energy Association"/>
    <s v="Tom Kiernan"/>
    <x v="0"/>
    <d v="2013-05-28T00:00:00"/>
    <n v="20005"/>
    <x v="0"/>
    <x v="3"/>
    <x v="3"/>
    <x v="0"/>
    <x v="0"/>
    <n v="2.9999723033591764E-2"/>
    <n v="2.9999378600786514E-2"/>
    <n v="4.7437615957531799E-2"/>
    <x v="0"/>
    <x v="1"/>
    <n v="30827764"/>
    <s v="Denise Bode"/>
    <x v="1"/>
    <x v="1"/>
    <s v="CEO"/>
    <n v="483452"/>
    <n v="96690"/>
    <n v="580142"/>
    <n v="9822"/>
    <n v="589964"/>
    <n v="31801"/>
    <n v="1434"/>
    <n v="623199"/>
    <x v="0"/>
    <m/>
    <x v="1"/>
    <x v="1"/>
    <x v="1"/>
    <x v="1"/>
    <x v="0"/>
  </r>
  <r>
    <n v="510"/>
    <s v="840865803"/>
    <s v="National Marrow Donor Program"/>
    <s v="Jeffrey W. Chell "/>
    <x v="0"/>
    <d v="2000-07-01T00:00:00"/>
    <n v="55413"/>
    <x v="3"/>
    <x v="9"/>
    <x v="11"/>
    <x v="0"/>
    <x v="0"/>
    <n v="7.5681852310695644E-2"/>
    <n v="9.1495755361446704E-2"/>
    <n v="9.5092907397125975E-2"/>
    <x v="0"/>
    <x v="6"/>
    <n v="351589511"/>
    <s v="Jeffrey W. Chell"/>
    <x v="0"/>
    <x v="0"/>
    <s v="Chief Executive Officer"/>
    <n v="458447"/>
    <n v="110362"/>
    <n v="568809"/>
    <n v="20950"/>
    <n v="589759"/>
    <n v="55950"/>
    <n v="31501"/>
    <n v="677210"/>
    <x v="0"/>
    <m/>
    <x v="0"/>
    <x v="1"/>
    <x v="1"/>
    <x v="1"/>
    <x v="0"/>
  </r>
  <r>
    <n v="32"/>
    <s v="362110592"/>
    <s v="American Academy of Orthopaedic Surgeons"/>
    <s v="Karen L. Hackett"/>
    <x v="1"/>
    <d v="2003-05-15T00:00:00"/>
    <n v="60018"/>
    <x v="1"/>
    <x v="2"/>
    <x v="2"/>
    <x v="0"/>
    <x v="0"/>
    <n v="2.2922830673715866E-2"/>
    <n v="0.1816874517609782"/>
    <n v="0.18763405612348139"/>
    <x v="0"/>
    <x v="1"/>
    <n v="46232309"/>
    <s v="Karen L. Hackett"/>
    <x v="1"/>
    <x v="0"/>
    <s v="CEO"/>
    <n v="421792"/>
    <n v="160000"/>
    <n v="581792"/>
    <n v="5132"/>
    <n v="586924"/>
    <n v="41500"/>
    <n v="10912"/>
    <n v="639336"/>
    <x v="0"/>
    <m/>
    <x v="1"/>
    <x v="1"/>
    <x v="1"/>
    <x v="1"/>
    <x v="0"/>
  </r>
  <r>
    <n v="237"/>
    <s v="840751854"/>
    <s v="C-SPAN"/>
    <s v="Rob Kennedy and Susan Swain "/>
    <x v="3"/>
    <d v="2012-04-01T00:00:00"/>
    <n v="20001"/>
    <x v="3"/>
    <x v="9"/>
    <x v="11"/>
    <x v="0"/>
    <x v="0"/>
    <m/>
    <m/>
    <m/>
    <x v="1"/>
    <x v="0"/>
    <n v="72737725"/>
    <s v="Susan Swain"/>
    <x v="1"/>
    <x v="0"/>
    <s v="Co-CEO"/>
    <n v="375785"/>
    <m/>
    <n v="375785"/>
    <n v="207109"/>
    <n v="582894"/>
    <n v="90150"/>
    <n v="33136"/>
    <n v="706180"/>
    <x v="1"/>
    <s v="Nine months’ salary as CEO; three months’ salary as staff"/>
    <x v="2"/>
    <x v="1"/>
    <x v="1"/>
    <x v="1"/>
    <x v="0"/>
  </r>
  <r>
    <n v="407"/>
    <s v="135644916"/>
    <s v="Leukemia and Lymphoma Society"/>
    <s v="Louis J. DeGennaro"/>
    <x v="0"/>
    <d v="2014-02-11T00:00:00"/>
    <n v="10605"/>
    <x v="3"/>
    <x v="9"/>
    <x v="11"/>
    <x v="0"/>
    <x v="0"/>
    <n v="8.8157894736842102E-2"/>
    <n v="0.10501949317738792"/>
    <n v="0.1197593956017516"/>
    <x v="0"/>
    <x v="7"/>
    <n v="292822993"/>
    <s v="John Walter"/>
    <x v="0"/>
    <x v="1"/>
    <s v="President &amp; Chief Executive Officer"/>
    <n v="516875"/>
    <n v="50000"/>
    <n v="566875"/>
    <n v="14868"/>
    <n v="581743"/>
    <n v="30870"/>
    <n v="22298"/>
    <n v="634911"/>
    <x v="0"/>
    <s v="DeGennaro is interim"/>
    <x v="0"/>
    <x v="1"/>
    <x v="1"/>
    <x v="1"/>
    <x v="0"/>
  </r>
  <r>
    <n v="33"/>
    <s v="362275597"/>
    <s v="American Academy of Pediatrics"/>
    <s v="Errol Alden"/>
    <x v="0"/>
    <d v="2004-06-01T00:00:00"/>
    <n v="60007"/>
    <x v="1"/>
    <x v="2"/>
    <x v="2"/>
    <x v="0"/>
    <x v="0"/>
    <n v="6.3585745582279599E-2"/>
    <n v="0.15250698261573048"/>
    <n v="0.159470273136676"/>
    <x v="0"/>
    <x v="7"/>
    <n v="104368887"/>
    <s v="Errol Alden"/>
    <x v="0"/>
    <x v="0"/>
    <s v="Executive Director"/>
    <n v="455387"/>
    <n v="98781"/>
    <n v="554168"/>
    <n v="27442"/>
    <n v="581610"/>
    <n v="45850"/>
    <n v="11272"/>
    <n v="638732"/>
    <x v="0"/>
    <m/>
    <x v="0"/>
    <x v="1"/>
    <x v="1"/>
    <x v="1"/>
    <x v="0"/>
  </r>
  <r>
    <n v="238"/>
    <s v="840751854"/>
    <s v="C-SPAN"/>
    <s v="Rob Kennedy and Susan Swain "/>
    <x v="3"/>
    <d v="2012-04-01T00:00:00"/>
    <n v="20001"/>
    <x v="3"/>
    <x v="9"/>
    <x v="11"/>
    <x v="0"/>
    <x v="0"/>
    <m/>
    <m/>
    <m/>
    <x v="2"/>
    <x v="0"/>
    <n v="72737725"/>
    <s v="Rob Kennedy"/>
    <x v="0"/>
    <x v="0"/>
    <s v="Co-CEO"/>
    <n v="371325"/>
    <m/>
    <n v="371325"/>
    <n v="208073"/>
    <n v="579398"/>
    <n v="90150"/>
    <n v="40579"/>
    <n v="710127"/>
    <x v="1"/>
    <s v="Nine months’ salary as CEO; three months’ salary as staff"/>
    <x v="2"/>
    <x v="1"/>
    <x v="1"/>
    <x v="1"/>
    <x v="0"/>
  </r>
  <r>
    <n v="94"/>
    <s v="131623888"/>
    <s v="American Diabetes Association"/>
    <s v="Larry Hausner"/>
    <x v="0"/>
    <d v="2007-10-08T00:00:00"/>
    <n v="22311"/>
    <x v="3"/>
    <x v="9"/>
    <x v="11"/>
    <x v="0"/>
    <x v="0"/>
    <n v="4.9340394238875041E-2"/>
    <n v="4.8697342739609871E-2"/>
    <n v="5.3451781298653724E-2"/>
    <x v="0"/>
    <x v="1"/>
    <n v="203808634"/>
    <s v="Larry Hausner"/>
    <x v="0"/>
    <x v="0"/>
    <s v="Chief Executive Officer"/>
    <n v="468031"/>
    <n v="81090"/>
    <n v="549121"/>
    <n v="26011"/>
    <n v="575132"/>
    <n v="236772"/>
    <n v="23469"/>
    <n v="835373"/>
    <x v="0"/>
    <s v="$76,919 toward SERP; $58,385 toward long term incentive plan"/>
    <x v="0"/>
    <x v="1"/>
    <x v="1"/>
    <x v="1"/>
    <x v="0"/>
  </r>
  <r>
    <n v="632"/>
    <s v="530159845"/>
    <s v="Urban Land Institute"/>
    <s v="Patrick L. Phillips"/>
    <x v="0"/>
    <d v="2009-09-14T00:00:00"/>
    <n v="20007"/>
    <x v="3"/>
    <x v="9"/>
    <x v="11"/>
    <x v="0"/>
    <x v="0"/>
    <n v="2.3357756032650147E-2"/>
    <n v="7.0494455427194666E-2"/>
    <n v="7.0436829222368671E-2"/>
    <x v="0"/>
    <x v="7"/>
    <n v="53368909"/>
    <s v="Patrick L. Phillips"/>
    <x v="0"/>
    <x v="0"/>
    <s v="CEO"/>
    <n v="504499"/>
    <n v="50000"/>
    <n v="554499"/>
    <n v="14010"/>
    <n v="568509"/>
    <n v="14700"/>
    <n v="21764"/>
    <n v="604973"/>
    <x v="0"/>
    <m/>
    <x v="2"/>
    <x v="1"/>
    <x v="1"/>
    <x v="1"/>
    <x v="0"/>
  </r>
  <r>
    <n v="469"/>
    <s v="521328557"/>
    <s v="National Center for Missing and Exploited Children"/>
    <s v="John Ryan"/>
    <x v="2"/>
    <d v="2012-07-01T00:00:00"/>
    <n v="22314"/>
    <x v="3"/>
    <x v="9"/>
    <x v="11"/>
    <x v="0"/>
    <x v="0"/>
    <m/>
    <m/>
    <m/>
    <x v="1"/>
    <x v="1"/>
    <n v="48006661"/>
    <s v="Ernie Allen"/>
    <x v="0"/>
    <x v="1"/>
    <m/>
    <n v="379507"/>
    <m/>
    <n v="379507"/>
    <n v="188515"/>
    <n v="568022"/>
    <n v="366150"/>
    <n v="52303"/>
    <n v="986475"/>
    <x v="1"/>
    <s v="Six months’ salary; $188,515 change in control payment (severance)."/>
    <x v="1"/>
    <x v="1"/>
    <x v="1"/>
    <x v="1"/>
    <x v="0"/>
  </r>
  <r>
    <n v="413"/>
    <s v="452766110"/>
    <s v="Medical Group Management Association"/>
    <s v="Susan Turney"/>
    <x v="1"/>
    <d v="2011-10-01T00:00:00"/>
    <n v="80112"/>
    <x v="1"/>
    <x v="2"/>
    <x v="2"/>
    <x v="0"/>
    <x v="0"/>
    <m/>
    <m/>
    <m/>
    <x v="0"/>
    <x v="5"/>
    <n v="25833253"/>
    <s v="Susan Turney"/>
    <x v="1"/>
    <x v="0"/>
    <s v="President and CEO"/>
    <n v="446064"/>
    <n v="87599"/>
    <n v="533663"/>
    <n v="30988"/>
    <n v="564651"/>
    <n v="33000"/>
    <n v="25158"/>
    <n v="622809"/>
    <x v="0"/>
    <m/>
    <x v="3"/>
    <x v="1"/>
    <x v="1"/>
    <x v="1"/>
    <x v="0"/>
  </r>
  <r>
    <n v="130"/>
    <s v="911956621"/>
    <s v="American Legacy Foundation"/>
    <s v="Cheryl Healton "/>
    <x v="1"/>
    <d v="1999-12-30T00:00:00"/>
    <n v="20036"/>
    <x v="3"/>
    <x v="9"/>
    <x v="11"/>
    <x v="0"/>
    <x v="0"/>
    <n v="1.1921635327096917E-2"/>
    <n v="1.0941658340575377E-2"/>
    <n v="1.0895084438703457E-2"/>
    <x v="0"/>
    <x v="5"/>
    <n v="90153399"/>
    <s v="Cheryl Healton "/>
    <x v="1"/>
    <x v="0"/>
    <s v="Chief Executive Officer"/>
    <n v="514040"/>
    <n v="45497"/>
    <n v="559537"/>
    <n v="2366"/>
    <n v="561903"/>
    <n v="117500"/>
    <n v="64634"/>
    <n v="744037"/>
    <x v="0"/>
    <s v="$80,000 toward SERP"/>
    <x v="2"/>
    <x v="1"/>
    <x v="1"/>
    <x v="1"/>
    <x v="0"/>
  </r>
  <r>
    <n v="539"/>
    <s v="530242652"/>
    <s v="Nature Conservancy"/>
    <s v="Mark Tercek"/>
    <x v="0"/>
    <d v="2008-07-01T00:00:00"/>
    <n v="22203"/>
    <x v="3"/>
    <x v="9"/>
    <x v="11"/>
    <x v="0"/>
    <x v="0"/>
    <n v="0.10072197222602594"/>
    <n v="0.1508420240680218"/>
    <n v="0.1377307776507504"/>
    <x v="0"/>
    <x v="7"/>
    <n v="949132306"/>
    <s v="Mark Tercek"/>
    <x v="0"/>
    <x v="0"/>
    <s v="President &amp; CEO"/>
    <n v="466224"/>
    <n v="50000"/>
    <n v="516224"/>
    <n v="45055"/>
    <n v="561279"/>
    <n v="17769"/>
    <n v="11690"/>
    <n v="590738"/>
    <x v="0"/>
    <m/>
    <x v="0"/>
    <x v="1"/>
    <x v="1"/>
    <x v="1"/>
    <x v="0"/>
  </r>
  <r>
    <n v="643"/>
    <s v="521693387"/>
    <s v="World Wildlife Fund"/>
    <s v="Carter S. Roberts"/>
    <x v="0"/>
    <d v="2005-07-21T00:00:00"/>
    <n v="20037"/>
    <x v="3"/>
    <x v="9"/>
    <x v="11"/>
    <x v="0"/>
    <x v="0"/>
    <n v="0.12207098400832202"/>
    <n v="0.13243514752823371"/>
    <n v="0.13188222812955067"/>
    <x v="0"/>
    <x v="5"/>
    <n v="229248747"/>
    <s v="Carter S. Roberts"/>
    <x v="0"/>
    <x v="0"/>
    <s v="Chief Executive Officer"/>
    <n v="509124"/>
    <n v="50000"/>
    <n v="559124"/>
    <n v="2070"/>
    <n v="561194"/>
    <n v="40000"/>
    <n v="37347"/>
    <n v="638541"/>
    <x v="0"/>
    <m/>
    <x v="0"/>
    <x v="1"/>
    <x v="1"/>
    <x v="1"/>
    <x v="0"/>
  </r>
  <r>
    <n v="268"/>
    <s v="522080072"/>
    <s v="Conference of State Bank Supervisors"/>
    <s v="John W. Ryan"/>
    <x v="0"/>
    <d v="2012-01-01T00:00:00"/>
    <n v="20036"/>
    <x v="1"/>
    <x v="4"/>
    <x v="4"/>
    <x v="0"/>
    <x v="0"/>
    <n v="-1.8905511423319327E-2"/>
    <n v="5.2062021394750691E-4"/>
    <n v="-6.5511106354801382E-2"/>
    <x v="0"/>
    <x v="1"/>
    <n v="80155872"/>
    <s v="John W. Ryan"/>
    <x v="0"/>
    <x v="0"/>
    <s v="President"/>
    <n v="478209"/>
    <n v="69500"/>
    <n v="547709"/>
    <n v="11149"/>
    <n v="558858"/>
    <n v="47709"/>
    <n v="9341"/>
    <n v="615908"/>
    <x v="0"/>
    <m/>
    <x v="2"/>
    <x v="1"/>
    <x v="1"/>
    <x v="1"/>
    <x v="0"/>
  </r>
  <r>
    <n v="128"/>
    <s v="530217164"/>
    <s v="American Israel Public Affairs Committee"/>
    <s v="Howard Kohr"/>
    <x v="0"/>
    <d v="1996-01-01T00:00:00"/>
    <n v="20001"/>
    <x v="3"/>
    <x v="9"/>
    <x v="11"/>
    <x v="0"/>
    <x v="0"/>
    <n v="9.1633875377297364E-2"/>
    <n v="9.1633875377297364E-2"/>
    <n v="9.8768943883436849E-2"/>
    <x v="0"/>
    <x v="6"/>
    <n v="74237179"/>
    <s v="Howard Kohr"/>
    <x v="0"/>
    <x v="0"/>
    <s v="Executive Director"/>
    <n v="552620"/>
    <m/>
    <n v="552620"/>
    <n v="3612"/>
    <n v="556232"/>
    <n v="151521"/>
    <n v="32889"/>
    <n v="740642"/>
    <x v="0"/>
    <s v="$125,925 toward SERP"/>
    <x v="2"/>
    <x v="1"/>
    <x v="1"/>
    <x v="1"/>
    <x v="0"/>
  </r>
  <r>
    <n v="501"/>
    <s v="541096334"/>
    <s v="National Hospice and Palliative Care Organization"/>
    <s v="Donald Schumacher"/>
    <x v="0"/>
    <d v="2002-10-03T00:00:00"/>
    <n v="22314"/>
    <x v="1"/>
    <x v="2"/>
    <x v="2"/>
    <x v="0"/>
    <x v="0"/>
    <n v="0.10167555306387181"/>
    <n v="0.17100363124132784"/>
    <n v="0.17100363124132784"/>
    <x v="0"/>
    <x v="1"/>
    <n v="12229430"/>
    <s v="Donald Schumacher"/>
    <x v="0"/>
    <x v="0"/>
    <s v="President"/>
    <n v="469652"/>
    <n v="85659"/>
    <n v="555311"/>
    <m/>
    <n v="555311"/>
    <n v="17500"/>
    <n v="17842"/>
    <n v="590653"/>
    <x v="0"/>
    <m/>
    <x v="4"/>
    <x v="1"/>
    <x v="1"/>
    <x v="1"/>
    <x v="0"/>
  </r>
  <r>
    <n v="30"/>
    <s v="410726167"/>
    <s v="American Academy of Neurology"/>
    <s v="Catherine M. Rydell"/>
    <x v="1"/>
    <d v="1999-02-01T00:00:00"/>
    <n v="55415"/>
    <x v="1"/>
    <x v="2"/>
    <x v="2"/>
    <x v="0"/>
    <x v="0"/>
    <n v="1.5667786905650984E-2"/>
    <n v="-3.1332463107399303E-2"/>
    <n v="-1.9865879113558645E-2"/>
    <x v="0"/>
    <x v="1"/>
    <n v="22816635"/>
    <s v="Catherine M. Rydell"/>
    <x v="1"/>
    <x v="0"/>
    <s v="Executive Director/CEO"/>
    <n v="391674"/>
    <n v="55801"/>
    <n v="447475"/>
    <n v="104267"/>
    <n v="551742"/>
    <n v="24693"/>
    <n v="6425"/>
    <n v="582860"/>
    <x v="0"/>
    <m/>
    <x v="3"/>
    <x v="1"/>
    <x v="1"/>
    <x v="1"/>
    <x v="0"/>
  </r>
  <r>
    <n v="430"/>
    <s v="530191129"/>
    <s v="National Apartment Association"/>
    <s v="Doug Culkin"/>
    <x v="0"/>
    <d v="1999-08-26T00:00:00"/>
    <n v="22203"/>
    <x v="0"/>
    <x v="11"/>
    <x v="19"/>
    <x v="0"/>
    <x v="0"/>
    <n v="-2.2586428379847259E-4"/>
    <n v="-1.7613580070234151E-4"/>
    <n v="9.1030628328682486E-2"/>
    <x v="0"/>
    <x v="1"/>
    <n v="18227692"/>
    <s v="Doug Culkin"/>
    <x v="0"/>
    <x v="0"/>
    <s v="President"/>
    <n v="354115"/>
    <n v="100000"/>
    <n v="454115"/>
    <n v="97557"/>
    <n v="551672"/>
    <n v="12500"/>
    <n v="23830"/>
    <n v="588002"/>
    <x v="0"/>
    <m/>
    <x v="4"/>
    <x v="1"/>
    <x v="1"/>
    <x v="1"/>
    <x v="0"/>
  </r>
  <r>
    <n v="29"/>
    <s v="440536051"/>
    <s v="American Academy of Family Physicians"/>
    <s v="Douglas E. Henley"/>
    <x v="0"/>
    <d v="2000-01-01T00:00:00"/>
    <n v="66211"/>
    <x v="1"/>
    <x v="2"/>
    <x v="2"/>
    <x v="0"/>
    <x v="0"/>
    <n v="2.6700933720191833E-2"/>
    <n v="6.021607914492013E-2"/>
    <n v="1.8284541068978933E-3"/>
    <x v="0"/>
    <x v="10"/>
    <n v="80082801"/>
    <s v="Douglas E. Henley"/>
    <x v="0"/>
    <x v="0"/>
    <s v="CEO"/>
    <n v="480187"/>
    <n v="15675"/>
    <n v="495862"/>
    <n v="52596"/>
    <n v="548458"/>
    <n v="29400"/>
    <n v="67966"/>
    <n v="645824"/>
    <x v="0"/>
    <m/>
    <x v="2"/>
    <x v="1"/>
    <x v="1"/>
    <x v="1"/>
    <x v="0"/>
  </r>
  <r>
    <n v="80"/>
    <s v="362217981"/>
    <s v="American College of Obstetricians and Gynecologists"/>
    <s v="Hal C. Lawrence"/>
    <x v="0"/>
    <d v="2011-07-01T00:00:00"/>
    <n v="20024"/>
    <x v="1"/>
    <x v="2"/>
    <x v="2"/>
    <x v="0"/>
    <x v="0"/>
    <m/>
    <m/>
    <m/>
    <x v="2"/>
    <x v="1"/>
    <n v="30976204"/>
    <s v="Hal C. Lawrence"/>
    <x v="0"/>
    <x v="0"/>
    <s v="Executive Vice President"/>
    <n v="444850"/>
    <n v="93730"/>
    <n v="538580"/>
    <n v="9503"/>
    <n v="548083"/>
    <n v="42000"/>
    <n v="37416"/>
    <n v="627499"/>
    <x v="0"/>
    <m/>
    <x v="1"/>
    <x v="1"/>
    <x v="1"/>
    <x v="1"/>
    <x v="0"/>
  </r>
  <r>
    <n v="145"/>
    <s v="530026265"/>
    <s v="American Pharmacists Association"/>
    <s v="Thomas E. Menighan"/>
    <x v="0"/>
    <d v="2009-07-01T00:00:00"/>
    <n v="20037"/>
    <x v="1"/>
    <x v="2"/>
    <x v="2"/>
    <x v="0"/>
    <x v="0"/>
    <n v="1.9514706687845759E-2"/>
    <n v="3.1625535840683332E-2"/>
    <n v="4.4551452043086248E-2"/>
    <x v="0"/>
    <x v="1"/>
    <n v="36453141"/>
    <s v="Thomas E. Menighan"/>
    <x v="0"/>
    <x v="0"/>
    <s v="Chief Executive Officer"/>
    <n v="465332"/>
    <n v="53522"/>
    <n v="518854"/>
    <n v="28656"/>
    <n v="547510"/>
    <n v="27350"/>
    <n v="27392"/>
    <n v="602252"/>
    <x v="0"/>
    <m/>
    <x v="1"/>
    <x v="1"/>
    <x v="1"/>
    <x v="1"/>
    <x v="0"/>
  </r>
  <r>
    <n v="543"/>
    <s v="520741336"/>
    <s v="NTCA, The Rural Broadband Association"/>
    <s v="Shirley Bloomfield"/>
    <x v="1"/>
    <d v="2010-07-01T00:00:00"/>
    <n v="22203"/>
    <x v="0"/>
    <x v="3"/>
    <x v="8"/>
    <x v="0"/>
    <x v="0"/>
    <n v="4.2538341019460982E-2"/>
    <n v="4.3215380809655576E-2"/>
    <n v="4.3215380809655576E-2"/>
    <x v="2"/>
    <x v="1"/>
    <n v="14581523"/>
    <s v="Shirley Bloomfield"/>
    <x v="1"/>
    <x v="0"/>
    <s v="CEO"/>
    <n v="494404"/>
    <n v="49613"/>
    <n v="544017"/>
    <m/>
    <n v="544017"/>
    <n v="104416"/>
    <n v="25613"/>
    <n v="674046"/>
    <x v="0"/>
    <m/>
    <x v="4"/>
    <x v="1"/>
    <x v="1"/>
    <x v="1"/>
    <x v="0"/>
  </r>
  <r>
    <n v="588"/>
    <s v="941751440"/>
    <s v="Semiconductor Equipment and Materials International"/>
    <s v="Denny McGuirk"/>
    <x v="0"/>
    <d v="2011-11-14T00:00:00"/>
    <n v="95134"/>
    <x v="0"/>
    <x v="6"/>
    <x v="8"/>
    <x v="0"/>
    <x v="0"/>
    <m/>
    <m/>
    <m/>
    <x v="0"/>
    <x v="1"/>
    <n v="46369633"/>
    <s v="Denny McGuirk"/>
    <x v="0"/>
    <x v="0"/>
    <s v="Presdient &amp; CEO"/>
    <n v="471121"/>
    <n v="42984"/>
    <n v="514105"/>
    <n v="27207"/>
    <n v="541312"/>
    <n v="200000"/>
    <n v="14404"/>
    <n v="755716"/>
    <x v="0"/>
    <s v="$71,250 toward SERP"/>
    <x v="1"/>
    <x v="1"/>
    <x v="1"/>
    <x v="1"/>
    <x v="0"/>
  </r>
  <r>
    <n v="64"/>
    <s v="521295453"/>
    <s v="American Bankruptcy Institute"/>
    <s v="Samuel J. Gerdano"/>
    <x v="0"/>
    <d v="1991-05-01T00:00:00"/>
    <n v="22314"/>
    <x v="0"/>
    <x v="4"/>
    <x v="4"/>
    <x v="0"/>
    <x v="1"/>
    <n v="0.27180306559064071"/>
    <n v="0.23693668913033511"/>
    <n v="0.19021844617366293"/>
    <x v="0"/>
    <x v="1"/>
    <n v="10191337"/>
    <s v="Samuel J. Gerdano"/>
    <x v="0"/>
    <x v="0"/>
    <s v="Executive Director"/>
    <n v="469626"/>
    <n v="70000"/>
    <n v="539626"/>
    <m/>
    <n v="539626"/>
    <n v="110649"/>
    <n v="17774"/>
    <n v="668049"/>
    <x v="0"/>
    <m/>
    <x v="4"/>
    <x v="1"/>
    <x v="1"/>
    <x v="1"/>
    <x v="0"/>
  </r>
  <r>
    <n v="166"/>
    <s v="420943164"/>
    <s v="American Society for Radiation Oncology"/>
    <s v="Laura Thevenot"/>
    <x v="1"/>
    <d v="2002-09-05T00:00:00"/>
    <n v="22031"/>
    <x v="1"/>
    <x v="2"/>
    <x v="2"/>
    <x v="0"/>
    <x v="1"/>
    <n v="0.26089462408261704"/>
    <n v="0.11217114652587803"/>
    <n v="0.11217114652587803"/>
    <x v="0"/>
    <x v="1"/>
    <n v="18573791"/>
    <s v="Laura I. Thevenot"/>
    <x v="1"/>
    <x v="0"/>
    <s v="CEO"/>
    <n v="533801"/>
    <m/>
    <n v="533801"/>
    <m/>
    <n v="533801"/>
    <n v="74422"/>
    <m/>
    <n v="608223"/>
    <x v="0"/>
    <m/>
    <x v="4"/>
    <x v="1"/>
    <x v="1"/>
    <x v="1"/>
    <x v="0"/>
  </r>
  <r>
    <n v="335"/>
    <s v="530196517"/>
    <s v="Goodwill Industries International"/>
    <s v="Jim Gibbons"/>
    <x v="0"/>
    <d v="2008-04-07T00:00:00"/>
    <n v="20855"/>
    <x v="3"/>
    <x v="9"/>
    <x v="11"/>
    <x v="0"/>
    <x v="0"/>
    <n v="5.0750342384545025E-2"/>
    <n v="5.3824602030941644E-2"/>
    <n v="5.0364936212416687E-2"/>
    <x v="0"/>
    <x v="1"/>
    <n v="50770992"/>
    <s v="James Gibbons"/>
    <x v="0"/>
    <x v="0"/>
    <s v="President &amp; CEO"/>
    <n v="434252"/>
    <n v="64500"/>
    <n v="498752"/>
    <n v="35013"/>
    <n v="533765"/>
    <n v="82110"/>
    <n v="21444"/>
    <n v="637319"/>
    <x v="0"/>
    <s v="$55,500 toward SERP"/>
    <x v="2"/>
    <x v="1"/>
    <x v="1"/>
    <x v="1"/>
    <x v="0"/>
  </r>
  <r>
    <n v="412"/>
    <s v="130831270"/>
    <s v="Mechanical Contractors Association of America"/>
    <s v="John Gentille"/>
    <x v="0"/>
    <m/>
    <n v="20850"/>
    <x v="0"/>
    <x v="11"/>
    <x v="14"/>
    <x v="0"/>
    <x v="0"/>
    <n v="0.06"/>
    <n v="0.15777777777777777"/>
    <n v="0.14453833134295019"/>
    <x v="0"/>
    <x v="1"/>
    <n v="12575103"/>
    <s v="John Gentille"/>
    <x v="0"/>
    <x v="0"/>
    <s v="Executive Vice President &amp; CEO"/>
    <n v="371000"/>
    <n v="150000"/>
    <n v="521000"/>
    <n v="11865"/>
    <n v="532865"/>
    <n v="107000"/>
    <n v="19917"/>
    <n v="659782"/>
    <x v="0"/>
    <s v="$40,000 toward SERP"/>
    <x v="4"/>
    <x v="1"/>
    <x v="1"/>
    <x v="1"/>
    <x v="0"/>
  </r>
  <r>
    <n v="165"/>
    <s v="381616141"/>
    <s v="American Society for Microbiology"/>
    <s v="Michael I. Goldberg"/>
    <x v="0"/>
    <m/>
    <n v="20036"/>
    <x v="1"/>
    <x v="2"/>
    <x v="2"/>
    <x v="0"/>
    <x v="1"/>
    <n v="0.16823959030146179"/>
    <n v="0.16823959030146179"/>
    <n v="0.16823959030146179"/>
    <x v="0"/>
    <x v="1"/>
    <n v="46568172"/>
    <s v="Michael Goldberg"/>
    <x v="0"/>
    <x v="0"/>
    <s v="Executive Director"/>
    <n v="532653"/>
    <m/>
    <n v="532653"/>
    <m/>
    <n v="532653"/>
    <n v="33162"/>
    <n v="21945"/>
    <n v="587760"/>
    <x v="0"/>
    <m/>
    <x v="1"/>
    <x v="1"/>
    <x v="1"/>
    <x v="1"/>
    <x v="0"/>
  </r>
  <r>
    <n v="201"/>
    <s v="530234507"/>
    <s v="ASIS International"/>
    <s v="Michael J. Stack"/>
    <x v="0"/>
    <d v="1993-12-01T00:00:00"/>
    <n v="22314"/>
    <x v="1"/>
    <x v="10"/>
    <x v="9"/>
    <x v="0"/>
    <x v="0"/>
    <n v="2.7928461888068211E-2"/>
    <n v="5.8434519342403192E-3"/>
    <n v="-7.4911830321963788E-2"/>
    <x v="0"/>
    <x v="1"/>
    <n v="29240221"/>
    <s v="Michael J. Stack"/>
    <x v="0"/>
    <x v="0"/>
    <s v="CEO"/>
    <n v="386755"/>
    <n v="83681"/>
    <n v="470436"/>
    <n v="57843"/>
    <n v="528279"/>
    <n v="45000"/>
    <n v="50720"/>
    <n v="623999"/>
    <x v="0"/>
    <m/>
    <x v="3"/>
    <x v="1"/>
    <x v="1"/>
    <x v="1"/>
    <x v="0"/>
  </r>
  <r>
    <n v="564"/>
    <s v="361638940"/>
    <s v="Portland Cement Association"/>
    <s v="Greg Scott"/>
    <x v="0"/>
    <d v="2013-01-01T00:00:00"/>
    <n v="60077"/>
    <x v="0"/>
    <x v="11"/>
    <x v="14"/>
    <x v="0"/>
    <x v="0"/>
    <n v="2.5135922500923745E-6"/>
    <n v="1.7977921991574171E-2"/>
    <n v="2.7782101773011006E-2"/>
    <x v="0"/>
    <x v="1"/>
    <n v="38860576"/>
    <s v="Brian McCarthy"/>
    <x v="0"/>
    <x v="1"/>
    <s v="Chief Executive Officer"/>
    <n v="397838"/>
    <n v="107416"/>
    <n v="505254"/>
    <n v="22952"/>
    <n v="528206"/>
    <n v="126200"/>
    <n v="10837"/>
    <n v="665243"/>
    <x v="0"/>
    <s v="$125,000 toward SERP"/>
    <x v="1"/>
    <x v="1"/>
    <x v="1"/>
    <x v="1"/>
    <x v="0"/>
  </r>
  <r>
    <n v="185"/>
    <s v="430691437"/>
    <s v="American Urological Association"/>
    <s v="Michael Sheppard"/>
    <x v="0"/>
    <m/>
    <n v="21090"/>
    <x v="1"/>
    <x v="2"/>
    <x v="2"/>
    <x v="0"/>
    <x v="0"/>
    <n v="9.6705565882894917E-2"/>
    <n v="0.12513905169413539"/>
    <n v="0.12513905169413539"/>
    <x v="0"/>
    <x v="1"/>
    <n v="27862049"/>
    <s v="Michael Sheppard"/>
    <x v="0"/>
    <x v="0"/>
    <s v="Executive Director &amp; CEO"/>
    <n v="473745"/>
    <n v="53215"/>
    <n v="526960"/>
    <n v="0"/>
    <n v="526960"/>
    <n v="33256"/>
    <n v="4525"/>
    <n v="564741"/>
    <x v="0"/>
    <m/>
    <x v="3"/>
    <x v="1"/>
    <x v="1"/>
    <x v="1"/>
    <x v="0"/>
  </r>
  <r>
    <n v="176"/>
    <s v="131623899"/>
    <s v="American Society of Mechanical Engineers"/>
    <s v="Thomas G. Loughlin"/>
    <x v="0"/>
    <d v="2008-07-01T00:00:00"/>
    <n v="10016"/>
    <x v="1"/>
    <x v="6"/>
    <x v="9"/>
    <x v="0"/>
    <x v="0"/>
    <n v="8.0655195516467618E-2"/>
    <n v="4.436454310123808E-2"/>
    <n v="7.2944627107996318E-2"/>
    <x v="0"/>
    <x v="7"/>
    <n v="99233137"/>
    <s v="Thomas G. Loughlin"/>
    <x v="0"/>
    <x v="0"/>
    <s v="Executive Director"/>
    <n v="406469"/>
    <n v="98640"/>
    <n v="505109"/>
    <n v="20930"/>
    <n v="526039"/>
    <n v="291826"/>
    <n v="26572"/>
    <n v="844437"/>
    <x v="0"/>
    <m/>
    <x v="2"/>
    <x v="1"/>
    <x v="1"/>
    <x v="1"/>
    <x v="0"/>
  </r>
  <r>
    <n v="331"/>
    <s v="520954751"/>
    <s v="German Marshall Fund of the United States"/>
    <s v="Craig Kennedy"/>
    <x v="0"/>
    <d v="1995-01-01T00:00:00"/>
    <n v="20009"/>
    <x v="4"/>
    <x v="14"/>
    <x v="17"/>
    <x v="0"/>
    <x v="1"/>
    <n v="0.18642459085300539"/>
    <n v="0.18642459085300539"/>
    <n v="0.18642459085300539"/>
    <x v="0"/>
    <x v="10"/>
    <n v="29523143"/>
    <s v="Craig Kennedy"/>
    <x v="0"/>
    <x v="0"/>
    <s v="President"/>
    <n v="525000"/>
    <m/>
    <n v="525000"/>
    <m/>
    <n v="525000"/>
    <n v="29840"/>
    <n v="17118"/>
    <n v="571958"/>
    <x v="0"/>
    <m/>
    <x v="3"/>
    <x v="1"/>
    <x v="1"/>
    <x v="1"/>
    <x v="0"/>
  </r>
  <r>
    <n v="387"/>
    <s v="366108621"/>
    <s v="International Franchise Association"/>
    <s v="Stephen Caldeira"/>
    <x v="0"/>
    <d v="2010-06-15T00:00:00"/>
    <n v="20005"/>
    <x v="0"/>
    <x v="10"/>
    <x v="12"/>
    <x v="0"/>
    <x v="0"/>
    <m/>
    <m/>
    <m/>
    <x v="0"/>
    <x v="3"/>
    <n v="12637739"/>
    <s v="Stephen Caldeira"/>
    <x v="0"/>
    <x v="0"/>
    <s v="President &amp; Chief Executive Officer"/>
    <n v="371259"/>
    <n v="148750"/>
    <n v="520009"/>
    <n v="4408"/>
    <n v="524417"/>
    <n v="24500"/>
    <n v="18360"/>
    <n v="567277"/>
    <x v="0"/>
    <m/>
    <x v="4"/>
    <x v="1"/>
    <x v="1"/>
    <x v="1"/>
    <x v="0"/>
  </r>
  <r>
    <n v="531"/>
    <s v="362167809"/>
    <s v="National Safety Council"/>
    <s v="vacant 3/3/2014"/>
    <x v="2"/>
    <m/>
    <n v="60143"/>
    <x v="3"/>
    <x v="9"/>
    <x v="11"/>
    <x v="0"/>
    <x v="0"/>
    <n v="3.2379863922326779E-2"/>
    <n v="4.5402737841480335E-2"/>
    <n v="4.5402737841480335E-2"/>
    <x v="0"/>
    <x v="7"/>
    <n v="41435860"/>
    <s v="Janet Froetscher"/>
    <x v="1"/>
    <x v="1"/>
    <s v="President &amp; CEO"/>
    <n v="386618"/>
    <n v="136190"/>
    <n v="522808"/>
    <m/>
    <n v="522808"/>
    <n v="8142"/>
    <n v="11941"/>
    <n v="542891"/>
    <x v="0"/>
    <m/>
    <x v="1"/>
    <x v="1"/>
    <x v="1"/>
    <x v="1"/>
    <x v="0"/>
  </r>
  <r>
    <n v="87"/>
    <s v="530196573"/>
    <s v="American Council on Education"/>
    <s v="Molly Broad"/>
    <x v="1"/>
    <d v="2008-05-01T00:00:00"/>
    <n v="20036"/>
    <x v="0"/>
    <x v="13"/>
    <x v="16"/>
    <x v="0"/>
    <x v="0"/>
    <n v="5.2752238112972111E-2"/>
    <n v="0.16483925729956134"/>
    <n v="0.15045778117284975"/>
    <x v="0"/>
    <x v="6"/>
    <n v="52733849"/>
    <s v="Molly Broad"/>
    <x v="1"/>
    <x v="0"/>
    <s v="President"/>
    <n v="435332"/>
    <n v="46350"/>
    <n v="481682"/>
    <n v="37905"/>
    <n v="519587"/>
    <n v="69400"/>
    <n v="221211"/>
    <n v="810198"/>
    <x v="0"/>
    <s v="$40,000 toward SERP"/>
    <x v="2"/>
    <x v="1"/>
    <x v="1"/>
    <x v="1"/>
    <x v="0"/>
  </r>
  <r>
    <n v="264"/>
    <s v="133506107"/>
    <s v="Community Health Accreditation Program"/>
    <s v="Karen Collishaw"/>
    <x v="1"/>
    <d v="2013-07-24T00:00:00"/>
    <n v="20036"/>
    <x v="1"/>
    <x v="2"/>
    <x v="2"/>
    <x v="0"/>
    <x v="1"/>
    <n v="0.2129623829594299"/>
    <n v="0.31236668598857248"/>
    <n v="0.47137861427799732"/>
    <x v="0"/>
    <x v="1"/>
    <n v="13713241"/>
    <s v="Terry A. Duncombe"/>
    <x v="1"/>
    <x v="1"/>
    <s v="President &amp; CEO"/>
    <n v="406642"/>
    <n v="52958"/>
    <n v="459600"/>
    <n v="57928"/>
    <n v="517528"/>
    <n v="364463"/>
    <n v="14424"/>
    <n v="896415"/>
    <x v="0"/>
    <s v="$364,463 in severance to be paid in 2013"/>
    <x v="4"/>
    <x v="1"/>
    <x v="1"/>
    <x v="1"/>
    <x v="0"/>
  </r>
  <r>
    <n v="582"/>
    <s v="251494402"/>
    <s v="SAE International"/>
    <s v="David L. Schutt"/>
    <x v="0"/>
    <d v="2007-10-29T00:00:00"/>
    <n v="15096"/>
    <x v="1"/>
    <x v="6"/>
    <x v="6"/>
    <x v="0"/>
    <x v="0"/>
    <n v="4.3377594674203032E-2"/>
    <n v="-2.2495796827917077E-2"/>
    <n v="-0.10515868881155313"/>
    <x v="0"/>
    <x v="1"/>
    <n v="60200574"/>
    <s v="David L. Schutt"/>
    <x v="0"/>
    <x v="0"/>
    <s v="CEO"/>
    <n v="375834"/>
    <n v="136387"/>
    <n v="512221"/>
    <n v="3068"/>
    <n v="515289"/>
    <n v="53273"/>
    <n v="16552"/>
    <n v="585114"/>
    <x v="0"/>
    <m/>
    <x v="2"/>
    <x v="1"/>
    <x v="1"/>
    <x v="1"/>
    <x v="0"/>
  </r>
  <r>
    <n v="270"/>
    <s v="521497470"/>
    <s v="Conservation International"/>
    <s v="Peter Seligmann"/>
    <x v="0"/>
    <d v="1987-01-01T00:00:00"/>
    <n v="22202"/>
    <x v="3"/>
    <x v="9"/>
    <x v="11"/>
    <x v="0"/>
    <x v="0"/>
    <n v="6.7620194632229486E-2"/>
    <n v="0.10372811596573896"/>
    <n v="0.10372811596573896"/>
    <x v="0"/>
    <x v="7"/>
    <n v="132795704"/>
    <s v="Peter Seligmann"/>
    <x v="0"/>
    <x v="0"/>
    <s v="CEO"/>
    <n v="364335"/>
    <n v="148403"/>
    <n v="512738"/>
    <m/>
    <n v="512738"/>
    <n v="14700"/>
    <n v="17512"/>
    <n v="544950"/>
    <x v="0"/>
    <m/>
    <x v="0"/>
    <x v="1"/>
    <x v="1"/>
    <x v="1"/>
    <x v="0"/>
  </r>
  <r>
    <n v="121"/>
    <s v="530025930"/>
    <s v="American Institute of Architects"/>
    <s v="Robert Ivy"/>
    <x v="0"/>
    <d v="2011-02-01T00:00:00"/>
    <n v="20006"/>
    <x v="1"/>
    <x v="11"/>
    <x v="9"/>
    <x v="0"/>
    <x v="0"/>
    <m/>
    <m/>
    <m/>
    <x v="0"/>
    <x v="1"/>
    <n v="58426573"/>
    <s v="Robert Ivy"/>
    <x v="0"/>
    <x v="0"/>
    <s v="President &amp; CEO"/>
    <n v="503968"/>
    <m/>
    <n v="503968"/>
    <n v="8392"/>
    <n v="512360"/>
    <n v="20000"/>
    <n v="16898"/>
    <n v="549258"/>
    <x v="0"/>
    <m/>
    <x v="2"/>
    <x v="1"/>
    <x v="1"/>
    <x v="1"/>
    <x v="0"/>
  </r>
  <r>
    <n v="174"/>
    <s v="237080568"/>
    <s v="American Society of Hematology"/>
    <s v="Martha L. Liggett"/>
    <x v="1"/>
    <d v="1996-12-01T00:00:00"/>
    <n v="20036"/>
    <x v="1"/>
    <x v="2"/>
    <x v="2"/>
    <x v="0"/>
    <x v="1"/>
    <m/>
    <n v="-1.1897819188256657E-3"/>
    <n v="-1.1897819188256657E-3"/>
    <x v="0"/>
    <x v="7"/>
    <n v="40693972"/>
    <s v="Martha Liggett"/>
    <x v="1"/>
    <x v="0"/>
    <s v="Executive Director"/>
    <n v="459374"/>
    <n v="52715"/>
    <n v="512089"/>
    <m/>
    <n v="512089"/>
    <n v="24500"/>
    <n v="35466"/>
    <n v="572055"/>
    <x v="0"/>
    <m/>
    <x v="1"/>
    <x v="1"/>
    <x v="1"/>
    <x v="1"/>
    <x v="0"/>
  </r>
  <r>
    <n v="40"/>
    <s v="042114561"/>
    <s v="American Association for Justice"/>
    <s v="Linda Lipsen"/>
    <x v="1"/>
    <d v="2010-05-03T00:00:00"/>
    <n v="20001"/>
    <x v="1"/>
    <x v="5"/>
    <x v="18"/>
    <x v="0"/>
    <x v="0"/>
    <m/>
    <m/>
    <m/>
    <x v="0"/>
    <x v="8"/>
    <n v="23647640"/>
    <s v="Linda Lipsen"/>
    <x v="1"/>
    <x v="0"/>
    <s v="CEO"/>
    <n v="453700"/>
    <n v="54000"/>
    <n v="507700"/>
    <n v="4206"/>
    <n v="511906"/>
    <n v="10475"/>
    <n v="18583"/>
    <n v="540964"/>
    <x v="0"/>
    <s v="$78,643 toward SERP"/>
    <x v="3"/>
    <x v="1"/>
    <x v="1"/>
    <x v="1"/>
    <x v="0"/>
  </r>
  <r>
    <n v="623"/>
    <s v="131610451"/>
    <s v="United Service Organization  (USO)"/>
    <s v="John I. Pray, Jr."/>
    <x v="0"/>
    <d v="2014-01-01T00:00:00"/>
    <n v="22201"/>
    <x v="3"/>
    <x v="9"/>
    <x v="11"/>
    <x v="0"/>
    <x v="1"/>
    <n v="0.25586468963492287"/>
    <n v="0.28713204856658581"/>
    <n v="0.27391410504915614"/>
    <x v="0"/>
    <x v="1"/>
    <n v="129530280"/>
    <s v="Sloan Gibson"/>
    <x v="0"/>
    <x v="1"/>
    <s v="President &amp; CEO"/>
    <n v="367839"/>
    <n v="125000"/>
    <n v="492839"/>
    <n v="18477"/>
    <n v="511316"/>
    <n v="25050"/>
    <n v="23035"/>
    <n v="559401"/>
    <x v="0"/>
    <m/>
    <x v="0"/>
    <x v="1"/>
    <x v="1"/>
    <x v="1"/>
    <x v="0"/>
  </r>
  <r>
    <n v="76"/>
    <s v="135641985"/>
    <s v="American College of Cardiology "/>
    <s v="Shalom Jacobovitz"/>
    <x v="0"/>
    <d v="2013-04-22T00:00:00"/>
    <n v="20037"/>
    <x v="1"/>
    <x v="2"/>
    <x v="2"/>
    <x v="0"/>
    <x v="0"/>
    <m/>
    <m/>
    <m/>
    <x v="0"/>
    <x v="1"/>
    <n v="80978067"/>
    <s v="Jack Lewin"/>
    <x v="0"/>
    <x v="1"/>
    <s v="Chief Executive Officer"/>
    <n v="173171"/>
    <m/>
    <n v="173171"/>
    <n v="337891"/>
    <n v="511062"/>
    <m/>
    <n v="17495"/>
    <n v="528557"/>
    <x v="1"/>
    <s v="Four months salary; $299,570 severance"/>
    <x v="2"/>
    <x v="1"/>
    <x v="1"/>
    <x v="1"/>
    <x v="0"/>
  </r>
  <r>
    <n v="168"/>
    <s v="362181944"/>
    <s v="American Society of Anesthesiologists"/>
    <s v="Paul Pomerantz"/>
    <x v="0"/>
    <d v="2013-03-03T00:00:00"/>
    <n v="60068"/>
    <x v="1"/>
    <x v="2"/>
    <x v="2"/>
    <x v="0"/>
    <x v="0"/>
    <m/>
    <m/>
    <m/>
    <x v="0"/>
    <x v="1"/>
    <n v="41557251"/>
    <s v="John A. Thorner"/>
    <x v="0"/>
    <x v="1"/>
    <s v="Executive Vice President"/>
    <n v="212679"/>
    <n v="53544"/>
    <n v="266223"/>
    <n v="241156"/>
    <n v="507379"/>
    <n v="24329"/>
    <n v="10636"/>
    <n v="542344"/>
    <x v="1"/>
    <s v="Six months’ salary; $237,622 severance"/>
    <x v="1"/>
    <x v="1"/>
    <x v="1"/>
    <x v="1"/>
    <x v="0"/>
  </r>
  <r>
    <n v="193"/>
    <s v="366066976"/>
    <s v="APICS The Association for Operations Management"/>
    <s v="Abe Eshkenazi"/>
    <x v="0"/>
    <d v="2006-05-11T00:00:00"/>
    <n v="60631"/>
    <x v="1"/>
    <x v="1"/>
    <x v="1"/>
    <x v="0"/>
    <x v="0"/>
    <n v="8.0775340780977756E-2"/>
    <n v="0.29893666085887055"/>
    <n v="0.29893666085887055"/>
    <x v="0"/>
    <x v="1"/>
    <n v="22246192"/>
    <s v="Abe Eshkenazi"/>
    <x v="0"/>
    <x v="0"/>
    <s v="CEO"/>
    <n v="421805"/>
    <n v="85144"/>
    <n v="506949"/>
    <m/>
    <n v="506949"/>
    <n v="31000"/>
    <n v="24482"/>
    <n v="562431"/>
    <x v="0"/>
    <m/>
    <x v="3"/>
    <x v="1"/>
    <x v="1"/>
    <x v="1"/>
    <x v="0"/>
  </r>
  <r>
    <n v="593"/>
    <s v="520895843"/>
    <s v="Society for Neuroscience"/>
    <s v="Marty Saggese"/>
    <x v="0"/>
    <d v="2002-01-01T00:00:00"/>
    <n v="20005"/>
    <x v="1"/>
    <x v="2"/>
    <x v="2"/>
    <x v="0"/>
    <x v="0"/>
    <n v="2.6413403682308302E-2"/>
    <n v="0.20209278870398387"/>
    <n v="0.19372840629576443"/>
    <x v="0"/>
    <x v="7"/>
    <n v="26542720"/>
    <s v="Marty Saggese"/>
    <x v="0"/>
    <x v="0"/>
    <s v="Executive Director and CEO"/>
    <n v="410085"/>
    <n v="76200"/>
    <n v="486285"/>
    <n v="17466"/>
    <n v="503751"/>
    <n v="61250"/>
    <n v="13802"/>
    <n v="578803"/>
    <x v="0"/>
    <m/>
    <x v="3"/>
    <x v="1"/>
    <x v="1"/>
    <x v="1"/>
    <x v="0"/>
  </r>
  <r>
    <n v="600"/>
    <s v="952544340"/>
    <s v="Specialty Equipment Market Association"/>
    <s v="Chris Kersting"/>
    <x v="0"/>
    <d v="2002-07-01T00:00:00"/>
    <n v="91765"/>
    <x v="0"/>
    <x v="6"/>
    <x v="13"/>
    <x v="0"/>
    <x v="0"/>
    <n v="-1.360791573008947E-3"/>
    <n v="4.9319811914515189E-3"/>
    <n v="2.2850966920137415E-2"/>
    <x v="0"/>
    <x v="7"/>
    <n v="29087734"/>
    <s v="Chris Kersting"/>
    <x v="0"/>
    <x v="0"/>
    <s v="President"/>
    <n v="362530"/>
    <n v="105299"/>
    <n v="467829"/>
    <n v="35652"/>
    <n v="503481"/>
    <n v="20976"/>
    <n v="27029"/>
    <n v="551486"/>
    <x v="0"/>
    <m/>
    <x v="3"/>
    <x v="1"/>
    <x v="1"/>
    <x v="1"/>
    <x v="0"/>
  </r>
  <r>
    <n v="46"/>
    <s v="362384118"/>
    <s v="American Association of Blood Banks"/>
    <s v="Miriam A. Markowitz"/>
    <x v="1"/>
    <d v="2013-05-20T00:00:00"/>
    <n v="20814"/>
    <x v="1"/>
    <x v="2"/>
    <x v="2"/>
    <x v="0"/>
    <x v="0"/>
    <n v="3.2883824481625919E-2"/>
    <n v="-0.12481555246577231"/>
    <n v="0.26050129645635262"/>
    <x v="0"/>
    <x v="6"/>
    <n v="21342309"/>
    <s v="Karen Shoos Lipton"/>
    <x v="1"/>
    <x v="1"/>
    <s v="CEO"/>
    <n v="349343"/>
    <m/>
    <n v="349343"/>
    <n v="153805"/>
    <n v="503148"/>
    <n v="31656"/>
    <n v="12423"/>
    <n v="547227"/>
    <x v="0"/>
    <s v="$153,805 SERP payout"/>
    <x v="3"/>
    <x v="1"/>
    <x v="1"/>
    <x v="1"/>
    <x v="0"/>
  </r>
  <r>
    <n v="612"/>
    <s v="521822816"/>
    <s v="U.S. Green Building Council"/>
    <s v="S. Richard Fedrizzi"/>
    <x v="0"/>
    <d v="2004-04-01T00:00:00"/>
    <n v="20036"/>
    <x v="0"/>
    <x v="11"/>
    <x v="14"/>
    <x v="0"/>
    <x v="0"/>
    <n v="6.13107822410148E-2"/>
    <n v="6.13107822410148E-2"/>
    <n v="6.13107822410148E-2"/>
    <x v="0"/>
    <x v="1"/>
    <n v="53594792"/>
    <s v="S. Richard Fedrizzi"/>
    <x v="0"/>
    <x v="0"/>
    <s v="President, CEO &amp; Founding Chairman"/>
    <n v="502000"/>
    <m/>
    <n v="502000"/>
    <m/>
    <n v="502000"/>
    <n v="25667"/>
    <n v="9280"/>
    <n v="536947"/>
    <x v="0"/>
    <m/>
    <x v="2"/>
    <x v="1"/>
    <x v="1"/>
    <x v="1"/>
    <x v="0"/>
  </r>
  <r>
    <n v="432"/>
    <s v="840617736"/>
    <s v="National Association for Home Care and Hospice"/>
    <s v="Val J. Halamandaris"/>
    <x v="0"/>
    <d v="1982-07-01T00:00:00"/>
    <n v="20003"/>
    <x v="0"/>
    <x v="2"/>
    <x v="2"/>
    <x v="0"/>
    <x v="0"/>
    <n v="0"/>
    <n v="-0.19606005109842314"/>
    <n v="-0.19606005109842314"/>
    <x v="0"/>
    <x v="1"/>
    <n v="11653005"/>
    <s v="Val J. Halamandaris"/>
    <x v="0"/>
    <x v="0"/>
    <s v="President"/>
    <n v="500000"/>
    <m/>
    <n v="500000"/>
    <m/>
    <n v="500000"/>
    <n v="15000"/>
    <n v="14880"/>
    <n v="529880"/>
    <x v="0"/>
    <m/>
    <x v="4"/>
    <x v="1"/>
    <x v="1"/>
    <x v="1"/>
    <x v="0"/>
  </r>
  <r>
    <n v="629"/>
    <s v="521740069"/>
    <s v="URAC"/>
    <s v="Kylanne Green"/>
    <x v="1"/>
    <d v="2013-07-22T00:00:00"/>
    <n v="20005"/>
    <x v="1"/>
    <x v="2"/>
    <x v="2"/>
    <x v="0"/>
    <x v="1"/>
    <n v="-6.2652332503283781E-2"/>
    <n v="4.0799907815757222E-2"/>
    <n v="4.0799907815757222E-2"/>
    <x v="0"/>
    <x v="1"/>
    <n v="15642368"/>
    <s v="Alan Spielman"/>
    <x v="0"/>
    <x v="1"/>
    <s v="President and CEO"/>
    <n v="390350"/>
    <n v="106429"/>
    <n v="496779"/>
    <m/>
    <n v="496779"/>
    <n v="15000"/>
    <n v="31003"/>
    <n v="542782"/>
    <x v="0"/>
    <m/>
    <x v="4"/>
    <x v="1"/>
    <x v="1"/>
    <x v="1"/>
    <x v="0"/>
  </r>
  <r>
    <n v="358"/>
    <s v="730296927"/>
    <s v="Independent Petroleum Association of America"/>
    <s v="Barry Russell"/>
    <x v="0"/>
    <d v="2000-01-01T00:00:00"/>
    <n v="20005"/>
    <x v="0"/>
    <x v="3"/>
    <x v="3"/>
    <x v="0"/>
    <x v="1"/>
    <n v="-8.4327511535202626E-2"/>
    <n v="1.8253214367046147E-2"/>
    <n v="1.8253214367046147E-2"/>
    <x v="0"/>
    <x v="1"/>
    <n v="12779961"/>
    <s v="Barry Russell"/>
    <x v="0"/>
    <x v="0"/>
    <s v="President"/>
    <n v="446318"/>
    <n v="50000"/>
    <n v="496318"/>
    <m/>
    <n v="496318"/>
    <n v="33826"/>
    <n v="27071"/>
    <n v="557215"/>
    <x v="0"/>
    <m/>
    <x v="4"/>
    <x v="1"/>
    <x v="1"/>
    <x v="1"/>
    <x v="0"/>
  </r>
  <r>
    <n v="218"/>
    <s v="621469595"/>
    <s v="Association of Private Sector Colleges and Universities"/>
    <s v="Steve Gunderson"/>
    <x v="0"/>
    <d v="2012-01-23T00:00:00"/>
    <n v="20036"/>
    <x v="0"/>
    <x v="13"/>
    <x v="16"/>
    <x v="0"/>
    <x v="0"/>
    <m/>
    <m/>
    <m/>
    <x v="0"/>
    <x v="7"/>
    <n v="14962266"/>
    <s v="Harris Miller"/>
    <x v="0"/>
    <x v="1"/>
    <s v="CEO and President"/>
    <n v="176925"/>
    <m/>
    <n v="176925"/>
    <n v="318659"/>
    <n v="495584"/>
    <n v="9167"/>
    <n v="19762"/>
    <n v="524513"/>
    <x v="1"/>
    <s v="5.5 months’ salary; $315,780 in severance"/>
    <x v="4"/>
    <x v="1"/>
    <x v="1"/>
    <x v="1"/>
    <x v="0"/>
  </r>
  <r>
    <n v="49"/>
    <s v="530196569"/>
    <s v="American Association of Community Colleges"/>
    <s v="Walter G. Bumphus"/>
    <x v="0"/>
    <d v="2011-01-01T00:00:00"/>
    <n v="20036"/>
    <x v="0"/>
    <x v="13"/>
    <x v="16"/>
    <x v="0"/>
    <x v="0"/>
    <n v="0.11459512098355777"/>
    <n v="0.11459512098355777"/>
    <n v="0.11459512098355777"/>
    <x v="0"/>
    <x v="1"/>
    <n v="20156772"/>
    <s v="Walter Bumphus"/>
    <x v="0"/>
    <x v="0"/>
    <s v="President"/>
    <n v="494450"/>
    <m/>
    <n v="494450"/>
    <m/>
    <n v="494450"/>
    <n v="57160"/>
    <n v="17368"/>
    <n v="568978"/>
    <x v="0"/>
    <m/>
    <x v="3"/>
    <x v="1"/>
    <x v="1"/>
    <x v="1"/>
    <x v="0"/>
  </r>
  <r>
    <n v="240"/>
    <s v="130552040"/>
    <s v="Carnegie Endowment for International Peace"/>
    <s v="Jessica T. Mathews"/>
    <x v="1"/>
    <d v="1997-01-01T00:00:00"/>
    <n v="20036"/>
    <x v="4"/>
    <x v="14"/>
    <x v="17"/>
    <x v="0"/>
    <x v="0"/>
    <n v="4.7341375333413489E-2"/>
    <n v="-2.7521226424544517E-2"/>
    <n v="-2.0773573420647454E-2"/>
    <x v="0"/>
    <x v="7"/>
    <n v="26625124"/>
    <s v="Jessica T. Mathews"/>
    <x v="1"/>
    <x v="0"/>
    <s v="President"/>
    <n v="470405"/>
    <n v="15000"/>
    <n v="485405"/>
    <n v="6858"/>
    <n v="492263"/>
    <n v="36750"/>
    <n v="8991"/>
    <n v="538004"/>
    <x v="0"/>
    <m/>
    <x v="3"/>
    <x v="1"/>
    <x v="1"/>
    <x v="1"/>
    <x v="0"/>
  </r>
  <r>
    <n v="112"/>
    <s v="237333380"/>
    <s v="American Health Lawyers Association"/>
    <s v="Peter M. Leibold"/>
    <x v="0"/>
    <d v="1999-06-04T00:00:00"/>
    <n v="20036"/>
    <x v="1"/>
    <x v="5"/>
    <x v="18"/>
    <x v="0"/>
    <x v="0"/>
    <n v="3.3189937255169548E-2"/>
    <n v="7.7058685365473889E-2"/>
    <n v="0.19838596782178822"/>
    <x v="0"/>
    <x v="10"/>
    <n v="10191237"/>
    <s v="Peter M. Leibold"/>
    <x v="0"/>
    <x v="0"/>
    <s v="Executive Vice President &amp; CEO"/>
    <n v="333118"/>
    <n v="75000"/>
    <n v="408118"/>
    <n v="83255"/>
    <n v="491373"/>
    <n v="44917"/>
    <n v="34156"/>
    <n v="570446"/>
    <x v="0"/>
    <m/>
    <x v="4"/>
    <x v="1"/>
    <x v="1"/>
    <x v="1"/>
    <x v="0"/>
  </r>
  <r>
    <n v="123"/>
    <s v="131667053"/>
    <s v="American Institute of Physics"/>
    <s v="H. Frederick Dylla"/>
    <x v="0"/>
    <d v="2007-02-16T00:00:00"/>
    <n v="20740"/>
    <x v="1"/>
    <x v="13"/>
    <x v="16"/>
    <x v="0"/>
    <x v="0"/>
    <n v="0.10486512103563099"/>
    <n v="0.16722247858024769"/>
    <n v="0.17499826615998679"/>
    <x v="0"/>
    <x v="1"/>
    <n v="79303687"/>
    <s v="H. Frederick Dylla"/>
    <x v="0"/>
    <x v="0"/>
    <s v="Executive Director &amp; CEO"/>
    <n v="442957"/>
    <n v="25000"/>
    <n v="467957"/>
    <n v="23365"/>
    <n v="491322"/>
    <n v="25000"/>
    <n v="24420"/>
    <n v="540742"/>
    <x v="0"/>
    <m/>
    <x v="2"/>
    <x v="1"/>
    <x v="1"/>
    <x v="1"/>
    <x v="0"/>
  </r>
  <r>
    <n v="396"/>
    <s v="530088590"/>
    <s v="International Union of Operating Engineers"/>
    <s v="James T. Callahan"/>
    <x v="0"/>
    <d v="2011-11-01T00:00:00"/>
    <n v="20036"/>
    <x v="2"/>
    <x v="8"/>
    <x v="10"/>
    <x v="0"/>
    <x v="1"/>
    <m/>
    <m/>
    <m/>
    <x v="0"/>
    <x v="1"/>
    <n v="67530096"/>
    <s v="James T. Callahan"/>
    <x v="0"/>
    <x v="0"/>
    <s v="General President"/>
    <n v="352101"/>
    <m/>
    <n v="352101"/>
    <n v="139203"/>
    <n v="491304"/>
    <n v="100263"/>
    <n v="21437"/>
    <n v="613004"/>
    <x v="0"/>
    <m/>
    <x v="2"/>
    <x v="1"/>
    <x v="1"/>
    <x v="1"/>
    <x v="0"/>
  </r>
  <r>
    <n v="437"/>
    <s v="530259954"/>
    <s v="National Association of College and University Business Officers"/>
    <s v="John Walda"/>
    <x v="0"/>
    <d v="2006-03-22T00:00:00"/>
    <n v="20005"/>
    <x v="1"/>
    <x v="13"/>
    <x v="16"/>
    <x v="0"/>
    <x v="0"/>
    <n v="4.597431902433783E-2"/>
    <n v="4.597431902433783E-2"/>
    <n v="4.5589285143472102E-2"/>
    <x v="0"/>
    <x v="10"/>
    <n v="13660194"/>
    <s v="John Walda"/>
    <x v="0"/>
    <x v="0"/>
    <s v="President &amp; CEO"/>
    <n v="486718"/>
    <m/>
    <n v="486718"/>
    <n v="3930"/>
    <n v="490648"/>
    <m/>
    <n v="51063"/>
    <n v="541711"/>
    <x v="0"/>
    <m/>
    <x v="4"/>
    <x v="1"/>
    <x v="1"/>
    <x v="1"/>
    <x v="0"/>
  </r>
  <r>
    <n v="60"/>
    <s v="520747578"/>
    <s v="American Association of State Colleges and Universities"/>
    <s v="Muriel A. Howard, Ph.D."/>
    <x v="1"/>
    <d v="2009-08-01T00:00:00"/>
    <n v="20005"/>
    <x v="0"/>
    <x v="13"/>
    <x v="16"/>
    <x v="0"/>
    <x v="0"/>
    <n v="9.3725779134412046E-2"/>
    <n v="9.3725779134412046E-2"/>
    <n v="1.5788334197981218E-3"/>
    <x v="0"/>
    <x v="7"/>
    <n v="14209546"/>
    <s v="Muriel Howard"/>
    <x v="1"/>
    <x v="0"/>
    <s v="President, AASCU"/>
    <n v="457208"/>
    <m/>
    <n v="457208"/>
    <n v="33167"/>
    <n v="490375"/>
    <n v="51344"/>
    <n v="1378"/>
    <n v="543097"/>
    <x v="0"/>
    <m/>
    <x v="4"/>
    <x v="1"/>
    <x v="1"/>
    <x v="1"/>
    <x v="0"/>
  </r>
  <r>
    <n v="479"/>
    <s v="237092671"/>
    <s v="National Council for Behavioral Health"/>
    <s v="Linda Rosenberg"/>
    <x v="1"/>
    <d v="2004-06-02T00:00:00"/>
    <n v="20006"/>
    <x v="1"/>
    <x v="2"/>
    <x v="2"/>
    <x v="0"/>
    <x v="1"/>
    <n v="0.12525252525252525"/>
    <n v="0.19871441689623509"/>
    <n v="0.19871441689623509"/>
    <x v="0"/>
    <x v="6"/>
    <n v="20574141"/>
    <s v="Linda Rosenberg"/>
    <x v="1"/>
    <x v="0"/>
    <s v="President &amp; CEO"/>
    <n v="459525"/>
    <n v="30000"/>
    <n v="489525"/>
    <m/>
    <n v="489525"/>
    <n v="32500"/>
    <n v="2565"/>
    <n v="524590"/>
    <x v="0"/>
    <m/>
    <x v="3"/>
    <x v="1"/>
    <x v="1"/>
    <x v="1"/>
    <x v="0"/>
  </r>
  <r>
    <n v="571"/>
    <s v="951958142"/>
    <s v="RAND Corporation"/>
    <s v="Michael Rich"/>
    <x v="0"/>
    <d v="2011-11-01T00:00:00"/>
    <n v="90401"/>
    <x v="4"/>
    <x v="14"/>
    <x v="17"/>
    <x v="0"/>
    <x v="0"/>
    <m/>
    <m/>
    <m/>
    <x v="2"/>
    <x v="6"/>
    <n v="287428038"/>
    <s v="Michael D. Rich"/>
    <x v="0"/>
    <x v="0"/>
    <s v="President &amp; Chief Executive Officer"/>
    <n v="366951"/>
    <n v="96178"/>
    <n v="463129"/>
    <n v="25937"/>
    <n v="489066"/>
    <n v="60014"/>
    <n v="20138"/>
    <n v="569218"/>
    <x v="1"/>
    <s v="Two months' salary as CEO; 10 months' salary as staff"/>
    <x v="0"/>
    <x v="1"/>
    <x v="1"/>
    <x v="1"/>
    <x v="0"/>
  </r>
  <r>
    <n v="390"/>
    <s v="541889077"/>
    <s v="International Relief and Development"/>
    <s v="Arthur B. Keys, Jr."/>
    <x v="0"/>
    <d v="1998-01-01T00:00:00"/>
    <n v="22209"/>
    <x v="3"/>
    <x v="9"/>
    <x v="11"/>
    <x v="0"/>
    <x v="1"/>
    <n v="-1.7315713979522859E-2"/>
    <n v="-0.12395115077155985"/>
    <n v="-0.11296481349107937"/>
    <x v="0"/>
    <x v="1"/>
    <n v="336018740"/>
    <s v="Arthur B. Keys, Jr."/>
    <x v="0"/>
    <x v="0"/>
    <s v="CEO"/>
    <n v="476822"/>
    <m/>
    <n v="476822"/>
    <n v="9621"/>
    <n v="486443"/>
    <n v="184275"/>
    <n v="8223"/>
    <n v="678941"/>
    <x v="0"/>
    <s v="$119,775 toward SERP"/>
    <x v="0"/>
    <x v="1"/>
    <x v="1"/>
    <x v="1"/>
    <x v="0"/>
  </r>
  <r>
    <n v="438"/>
    <s v="340711559"/>
    <s v="National Association of College Stores"/>
    <s v="Brian E. Cartier"/>
    <x v="0"/>
    <d v="1998-06-18T00:00:00"/>
    <n v="44074"/>
    <x v="0"/>
    <x v="10"/>
    <x v="12"/>
    <x v="0"/>
    <x v="0"/>
    <n v="3.7661259340958944E-2"/>
    <n v="4.6589690055713839E-2"/>
    <n v="4.3401445640189058E-2"/>
    <x v="0"/>
    <x v="0"/>
    <n v="31978827"/>
    <s v="Brian E. Cartier"/>
    <x v="0"/>
    <x v="0"/>
    <s v="CEO"/>
    <n v="418660"/>
    <n v="35000"/>
    <n v="453660"/>
    <n v="31794"/>
    <n v="485454"/>
    <n v="16337"/>
    <n v="12182"/>
    <n v="513973"/>
    <x v="0"/>
    <m/>
    <x v="1"/>
    <x v="1"/>
    <x v="1"/>
    <x v="1"/>
    <x v="0"/>
  </r>
  <r>
    <n v="389"/>
    <s v="136400405"/>
    <s v="International Longshoremen's Association"/>
    <s v="Harold J. Daggett"/>
    <x v="0"/>
    <d v="2011-07-01T00:00:00"/>
    <n v="10004"/>
    <x v="2"/>
    <x v="8"/>
    <x v="10"/>
    <x v="0"/>
    <x v="0"/>
    <n v="0.10977548318528936"/>
    <n v="0.10977548318528936"/>
    <n v="0.10977548318528936"/>
    <x v="0"/>
    <x v="1"/>
    <n v="24657774"/>
    <s v="Harold Daggett"/>
    <x v="0"/>
    <x v="0"/>
    <s v="President"/>
    <n v="484508"/>
    <m/>
    <n v="484508"/>
    <m/>
    <n v="484508"/>
    <m/>
    <m/>
    <n v="484508"/>
    <x v="0"/>
    <m/>
    <x v="3"/>
    <x v="1"/>
    <x v="1"/>
    <x v="1"/>
    <x v="0"/>
  </r>
  <r>
    <n v="310"/>
    <s v="390917537"/>
    <s v="Experimental Aircraft Association"/>
    <s v="Jack Pelton"/>
    <x v="0"/>
    <d v="2012-10-01T00:00:00"/>
    <n v="54902"/>
    <x v="1"/>
    <x v="6"/>
    <x v="6"/>
    <x v="0"/>
    <x v="0"/>
    <m/>
    <m/>
    <m/>
    <x v="0"/>
    <x v="9"/>
    <n v="33367304"/>
    <s v="Rod Hightower"/>
    <x v="0"/>
    <x v="1"/>
    <m/>
    <n v="339640"/>
    <n v="98000"/>
    <n v="437640"/>
    <n v="44793"/>
    <n v="482433"/>
    <m/>
    <n v="15949"/>
    <n v="498382"/>
    <x v="1"/>
    <s v="10 months’ salary"/>
    <x v="1"/>
    <x v="1"/>
    <x v="1"/>
    <x v="1"/>
    <x v="0"/>
  </r>
  <r>
    <n v="228"/>
    <s v="731628382"/>
    <s v="Bipartisan Policy Center"/>
    <s v="Jason Grumet"/>
    <x v="0"/>
    <m/>
    <n v="20005"/>
    <x v="4"/>
    <x v="14"/>
    <x v="17"/>
    <x v="0"/>
    <x v="1"/>
    <n v="0.14972083877542233"/>
    <n v="0.14972083877542233"/>
    <n v="0.14972083877542233"/>
    <x v="0"/>
    <x v="1"/>
    <n v="22119298"/>
    <s v="Jason Grumet"/>
    <x v="0"/>
    <x v="0"/>
    <s v="President &amp; CEO"/>
    <n v="480627"/>
    <m/>
    <n v="480627"/>
    <m/>
    <n v="480627"/>
    <n v="29687"/>
    <n v="19021"/>
    <n v="529335"/>
    <x v="0"/>
    <m/>
    <x v="3"/>
    <x v="1"/>
    <x v="1"/>
    <x v="1"/>
    <x v="0"/>
  </r>
  <r>
    <n v="563"/>
    <s v="131687001"/>
    <s v="Population Council"/>
    <s v="Peter J. Donaldson"/>
    <x v="0"/>
    <d v="2005-01-01T00:00:00"/>
    <n v="10017"/>
    <x v="3"/>
    <x v="9"/>
    <x v="11"/>
    <x v="0"/>
    <x v="0"/>
    <n v="3.1221265349229452E-2"/>
    <n v="3.1221265349229452E-2"/>
    <n v="2.6491426224458364E-2"/>
    <x v="0"/>
    <x v="1"/>
    <n v="66071100"/>
    <s v="Peter J. Donaldson"/>
    <x v="0"/>
    <x v="0"/>
    <s v="President"/>
    <n v="392522"/>
    <m/>
    <n v="392522"/>
    <n v="87334"/>
    <n v="479856"/>
    <n v="29100"/>
    <n v="19768"/>
    <n v="528724"/>
    <x v="0"/>
    <m/>
    <x v="2"/>
    <x v="1"/>
    <x v="1"/>
    <x v="1"/>
    <x v="0"/>
  </r>
  <r>
    <n v="401"/>
    <s v="362027076"/>
    <s v="ISSA-The Worldwide Cleaning Industry Association"/>
    <s v="John Garfinkel"/>
    <x v="0"/>
    <d v="1990-01-01T00:00:00"/>
    <n v="60646"/>
    <x v="0"/>
    <x v="10"/>
    <x v="12"/>
    <x v="0"/>
    <x v="0"/>
    <n v="4.5443016281062551E-2"/>
    <n v="0.46886360093530788"/>
    <n v="-2.4224665037814617E-3"/>
    <x v="0"/>
    <x v="11"/>
    <n v="12534426"/>
    <s v="John P. Garfinkel"/>
    <x v="0"/>
    <x v="0"/>
    <s v="Executive Director"/>
    <n v="305008"/>
    <n v="166130"/>
    <n v="471138"/>
    <n v="8200"/>
    <n v="479338"/>
    <n v="42372"/>
    <n v="15227"/>
    <n v="536937"/>
    <x v="0"/>
    <m/>
    <x v="4"/>
    <x v="1"/>
    <x v="1"/>
    <x v="1"/>
    <x v="0"/>
  </r>
  <r>
    <n v="468"/>
    <s v="840738973"/>
    <s v="National Cattlemen's Beef Association"/>
    <s v="Forrest Roberts"/>
    <x v="0"/>
    <d v="2009-01-20T00:00:00"/>
    <n v="20004"/>
    <x v="0"/>
    <x v="12"/>
    <x v="20"/>
    <x v="0"/>
    <x v="0"/>
    <n v="4.3770393456535418E-2"/>
    <n v="-0.10857851223145287"/>
    <n v="0.18620262110522856"/>
    <x v="0"/>
    <x v="6"/>
    <n v="59424552"/>
    <s v="Forrest L. Roberts"/>
    <x v="0"/>
    <x v="0"/>
    <s v="CEO"/>
    <n v="356672"/>
    <m/>
    <n v="356672"/>
    <n v="121682"/>
    <n v="478354"/>
    <n v="19600"/>
    <n v="18744"/>
    <n v="516698"/>
    <x v="0"/>
    <m/>
    <x v="2"/>
    <x v="1"/>
    <x v="1"/>
    <x v="1"/>
    <x v="0"/>
  </r>
  <r>
    <n v="53"/>
    <s v="362958324"/>
    <s v="American Association of Neurological Surgeons"/>
    <s v="Thomas A. Marshall"/>
    <x v="0"/>
    <d v="2001-01-01T00:00:00"/>
    <n v="60008"/>
    <x v="1"/>
    <x v="2"/>
    <x v="2"/>
    <x v="0"/>
    <x v="0"/>
    <n v="6.1285393258426968E-2"/>
    <n v="4.8340425531914893E-3"/>
    <n v="6.2589906687996744E-3"/>
    <x v="0"/>
    <x v="7"/>
    <n v="16368924"/>
    <s v="Thomas A. Marshall"/>
    <x v="0"/>
    <x v="0"/>
    <s v="Executive Director"/>
    <n v="472272"/>
    <m/>
    <n v="472272"/>
    <n v="2000"/>
    <n v="474272"/>
    <n v="41000"/>
    <n v="7611"/>
    <n v="522883"/>
    <x v="0"/>
    <m/>
    <x v="4"/>
    <x v="1"/>
    <x v="1"/>
    <x v="1"/>
    <x v="0"/>
  </r>
  <r>
    <n v="16"/>
    <s v="261558777"/>
    <s v="Air-Conditioning, Heating, and Refrigeration Institute"/>
    <s v="Stephen Yurek"/>
    <x v="0"/>
    <d v="2009-06-01T00:00:00"/>
    <n v="22201"/>
    <x v="0"/>
    <x v="6"/>
    <x v="6"/>
    <x v="0"/>
    <x v="0"/>
    <n v="4.0654612998610784E-2"/>
    <n v="3.4421277891310678E-2"/>
    <n v="3.5521257460819092E-2"/>
    <x v="0"/>
    <x v="1"/>
    <n v="24269829"/>
    <s v="Stephen Yurek"/>
    <x v="0"/>
    <x v="0"/>
    <s v="President &amp; Chief Executive Officer"/>
    <n v="402264"/>
    <n v="70000"/>
    <n v="472264"/>
    <n v="1546"/>
    <n v="473810"/>
    <n v="82010"/>
    <n v="6365"/>
    <n v="562185"/>
    <x v="0"/>
    <m/>
    <x v="3"/>
    <x v="1"/>
    <x v="1"/>
    <x v="1"/>
    <x v="0"/>
  </r>
  <r>
    <n v="621"/>
    <s v="582368165"/>
    <s v="United Nations Foundation"/>
    <s v="Timothy E. Wirth"/>
    <x v="0"/>
    <d v="1998-01-01T00:00:00"/>
    <n v="20036"/>
    <x v="3"/>
    <x v="9"/>
    <x v="11"/>
    <x v="0"/>
    <x v="0"/>
    <n v="2.6470984738911775E-2"/>
    <n v="2.6470984738911775E-2"/>
    <n v="2.6288255012388219E-2"/>
    <x v="0"/>
    <x v="1"/>
    <n v="134808629"/>
    <s v="Timothy E. Wirth"/>
    <x v="0"/>
    <x v="0"/>
    <s v="President"/>
    <n v="449234"/>
    <m/>
    <n v="449234"/>
    <n v="22562"/>
    <n v="471796"/>
    <n v="14700"/>
    <n v="8749"/>
    <n v="495245"/>
    <x v="0"/>
    <m/>
    <x v="0"/>
    <x v="1"/>
    <x v="1"/>
    <x v="1"/>
    <x v="0"/>
  </r>
  <r>
    <n v="359"/>
    <s v="521081024"/>
    <s v="Independent Sector"/>
    <s v="Diana Aviv"/>
    <x v="1"/>
    <d v="2003-03-06T00:00:00"/>
    <n v="20036"/>
    <x v="0"/>
    <x v="1"/>
    <x v="1"/>
    <x v="0"/>
    <x v="0"/>
    <n v="3.1876674445714438E-2"/>
    <n v="3.1876674445714438E-2"/>
    <n v="3.1819804586800303E-2"/>
    <x v="0"/>
    <x v="1"/>
    <n v="13856928"/>
    <s v="Diana Aviv"/>
    <x v="1"/>
    <x v="0"/>
    <s v="President &amp; CEO"/>
    <n v="454099"/>
    <m/>
    <n v="454099"/>
    <n v="17000"/>
    <n v="471099"/>
    <n v="99500"/>
    <n v="15984"/>
    <n v="586583"/>
    <x v="0"/>
    <m/>
    <x v="4"/>
    <x v="1"/>
    <x v="1"/>
    <x v="1"/>
    <x v="0"/>
  </r>
  <r>
    <n v="348"/>
    <s v="742466103"/>
    <s v="Hispanic Association of Colleges and Universities"/>
    <s v="Antonio R. Flores"/>
    <x v="0"/>
    <d v="1996-02-26T00:00:00"/>
    <n v="78229"/>
    <x v="0"/>
    <x v="13"/>
    <x v="16"/>
    <x v="0"/>
    <x v="0"/>
    <n v="3.0917170802251048E-2"/>
    <n v="3.0917170802251048E-2"/>
    <n v="2.9264877990090456E-2"/>
    <x v="0"/>
    <x v="1"/>
    <n v="11023539"/>
    <s v="Antonio R. Flores"/>
    <x v="0"/>
    <x v="0"/>
    <s v="President &amp; CEO"/>
    <n v="400634"/>
    <m/>
    <n v="400634"/>
    <n v="69879"/>
    <n v="470513"/>
    <n v="30000"/>
    <n v="608"/>
    <n v="501121"/>
    <x v="0"/>
    <m/>
    <x v="4"/>
    <x v="1"/>
    <x v="1"/>
    <x v="1"/>
    <x v="0"/>
  </r>
  <r>
    <n v="361"/>
    <s v="540621493"/>
    <s v="InfoComm International"/>
    <s v="David Labuskes"/>
    <x v="0"/>
    <d v="2013-01-01T00:00:00"/>
    <n v="22030"/>
    <x v="0"/>
    <x v="10"/>
    <x v="8"/>
    <x v="0"/>
    <x v="0"/>
    <n v="3.6725824652373E-2"/>
    <n v="1.3682180600713367E-2"/>
    <n v="0.10799916783689603"/>
    <x v="0"/>
    <x v="1"/>
    <n v="28616206"/>
    <s v="Randy Lemke"/>
    <x v="0"/>
    <x v="1"/>
    <s v="Executive Director"/>
    <n v="333495"/>
    <n v="64949"/>
    <n v="398444"/>
    <n v="70233"/>
    <n v="468677"/>
    <n v="21320"/>
    <n v="13918"/>
    <n v="503915"/>
    <x v="0"/>
    <m/>
    <x v="3"/>
    <x v="1"/>
    <x v="1"/>
    <x v="1"/>
    <x v="0"/>
  </r>
  <r>
    <n v="560"/>
    <s v="131644147"/>
    <s v="Planned Parenthood Federation of America"/>
    <s v="Cecile Richards"/>
    <x v="1"/>
    <d v="2006-01-19T00:00:00"/>
    <n v="10001"/>
    <x v="3"/>
    <x v="9"/>
    <x v="11"/>
    <x v="0"/>
    <x v="1"/>
    <n v="0.14926727317432997"/>
    <n v="0.14926727317432997"/>
    <n v="0.14921373374533914"/>
    <x v="0"/>
    <x v="7"/>
    <n v="159461880"/>
    <s v="Cecile Richards"/>
    <x v="1"/>
    <x v="0"/>
    <s v="President"/>
    <n v="467407"/>
    <m/>
    <n v="467407"/>
    <n v="454"/>
    <n v="467861"/>
    <n v="113995"/>
    <n v="1467"/>
    <n v="583323"/>
    <x v="0"/>
    <s v="$101,600 toward SERP"/>
    <x v="0"/>
    <x v="1"/>
    <x v="1"/>
    <x v="1"/>
    <x v="0"/>
  </r>
  <r>
    <n v="610"/>
    <s v="131760110"/>
    <s v="U.S. Fund for UNICEF"/>
    <s v="Caryl M. Stern"/>
    <x v="1"/>
    <d v="2007-05-01T00:00:00"/>
    <n v="10016"/>
    <x v="3"/>
    <x v="9"/>
    <x v="11"/>
    <x v="0"/>
    <x v="0"/>
    <n v="0.10723641304347827"/>
    <n v="3.4210176991150441E-2"/>
    <n v="2.7720982996741812E-2"/>
    <x v="0"/>
    <x v="7"/>
    <n v="211543386"/>
    <s v="Caryl M. Stern"/>
    <x v="1"/>
    <x v="0"/>
    <s v="Chief Executive Officer"/>
    <n v="407463"/>
    <n v="60000"/>
    <n v="467463"/>
    <m/>
    <n v="467463"/>
    <n v="30894"/>
    <n v="33934"/>
    <n v="532291"/>
    <x v="0"/>
    <m/>
    <x v="0"/>
    <x v="1"/>
    <x v="1"/>
    <x v="1"/>
    <x v="0"/>
  </r>
  <r>
    <n v="303"/>
    <s v="954191698"/>
    <s v="Elizabeth Glaser Pediatric AIDS Foundation"/>
    <s v="Charles (Chip) Lyons"/>
    <x v="0"/>
    <d v="2010-01-04T00:00:00"/>
    <n v="20036"/>
    <x v="3"/>
    <x v="9"/>
    <x v="11"/>
    <x v="0"/>
    <x v="0"/>
    <n v="2.7559143026202677E-2"/>
    <n v="2.872437230723518E-2"/>
    <n v="2.8456466938142331E-2"/>
    <x v="0"/>
    <x v="1"/>
    <n v="121579564"/>
    <s v="Charles (Chip) Lyons"/>
    <x v="0"/>
    <x v="0"/>
    <s v="President and CEO"/>
    <n v="368158"/>
    <n v="75000"/>
    <n v="443158"/>
    <n v="23572"/>
    <n v="466730"/>
    <n v="77500"/>
    <n v="14352"/>
    <n v="558582"/>
    <x v="0"/>
    <m/>
    <x v="0"/>
    <x v="1"/>
    <x v="1"/>
    <x v="1"/>
    <x v="0"/>
  </r>
  <r>
    <n v="225"/>
    <s v="522172219"/>
    <s v="Automotive Aftermarket Industry Association"/>
    <s v="Kathleen Schmatz"/>
    <x v="1"/>
    <d v="2004-01-01T00:00:00"/>
    <n v="20814"/>
    <x v="0"/>
    <x v="6"/>
    <x v="6"/>
    <x v="0"/>
    <x v="0"/>
    <n v="5.6176073837415692E-2"/>
    <n v="3.9531825106209846E-2"/>
    <n v="3.6967668027271409E-2"/>
    <x v="0"/>
    <x v="7"/>
    <n v="15345720"/>
    <s v="Kathleen Schmatz"/>
    <x v="1"/>
    <x v="0"/>
    <s v="President &amp; CEO"/>
    <n v="371906"/>
    <n v="67554"/>
    <n v="439460"/>
    <n v="26714"/>
    <n v="466174"/>
    <n v="24500"/>
    <n v="11755"/>
    <n v="502429"/>
    <x v="0"/>
    <m/>
    <x v="4"/>
    <x v="1"/>
    <x v="1"/>
    <x v="1"/>
    <x v="0"/>
  </r>
  <r>
    <n v="212"/>
    <s v="132660200"/>
    <s v="Association of American Publishers"/>
    <s v="Tom Allen"/>
    <x v="0"/>
    <d v="2009-05-01T00:00:00"/>
    <n v="10003"/>
    <x v="1"/>
    <x v="7"/>
    <x v="7"/>
    <x v="0"/>
    <x v="0"/>
    <n v="4.6927652260442813E-2"/>
    <n v="4.6927652260442813E-2"/>
    <n v="4.6927652260442813E-2"/>
    <x v="0"/>
    <x v="0"/>
    <n v="15579727"/>
    <s v="Tom Allen"/>
    <x v="0"/>
    <x v="0"/>
    <s v="CEO &amp; President"/>
    <n v="462920"/>
    <m/>
    <n v="462920"/>
    <m/>
    <n v="462920"/>
    <m/>
    <m/>
    <n v="462920"/>
    <x v="0"/>
    <m/>
    <x v="4"/>
    <x v="1"/>
    <x v="1"/>
    <x v="1"/>
    <x v="0"/>
  </r>
  <r>
    <n v="196"/>
    <s v="581341679"/>
    <s v="Arthritis Foundation"/>
    <s v="Ann M. Palmer"/>
    <x v="1"/>
    <d v="2013-09-23T00:00:00"/>
    <n v="30309"/>
    <x v="3"/>
    <x v="9"/>
    <x v="11"/>
    <x v="0"/>
    <x v="0"/>
    <n v="3.6758598321339764E-3"/>
    <n v="9.7811593589934801E-3"/>
    <n v="9.5995246116168664E-3"/>
    <x v="0"/>
    <x v="1"/>
    <n v="46196400"/>
    <s v="John H. Klippel"/>
    <x v="0"/>
    <x v="1"/>
    <s v="President &amp; CEO"/>
    <n v="380625"/>
    <n v="73000"/>
    <n v="453625"/>
    <n v="8500"/>
    <n v="462125"/>
    <n v="42000"/>
    <n v="10405"/>
    <n v="514530"/>
    <x v="0"/>
    <m/>
    <x v="1"/>
    <x v="1"/>
    <x v="1"/>
    <x v="1"/>
    <x v="0"/>
  </r>
  <r>
    <n v="150"/>
    <s v="530239502"/>
    <s v="American Podiatric Medical Association"/>
    <s v="Glenn Gastwirth"/>
    <x v="0"/>
    <d v="1998-01-01T00:00:00"/>
    <n v="20814"/>
    <x v="1"/>
    <x v="2"/>
    <x v="2"/>
    <x v="0"/>
    <x v="0"/>
    <n v="1.7398413128303893E-2"/>
    <n v="-1.0781512490887109E-2"/>
    <n v="4.5820296050099393E-2"/>
    <x v="0"/>
    <x v="10"/>
    <n v="13355632"/>
    <s v="Glenn Gastwirth"/>
    <x v="0"/>
    <x v="0"/>
    <s v="Executive Director"/>
    <n v="405710"/>
    <n v="31210"/>
    <n v="436920"/>
    <n v="25000"/>
    <n v="461920"/>
    <n v="68412"/>
    <n v="19565"/>
    <n v="549897"/>
    <x v="0"/>
    <m/>
    <x v="4"/>
    <x v="1"/>
    <x v="1"/>
    <x v="1"/>
    <x v="0"/>
  </r>
  <r>
    <n v="333"/>
    <s v="521273585"/>
    <s v="Global Impact"/>
    <s v="Scott Jackson"/>
    <x v="0"/>
    <d v="2013-05-01T00:00:00"/>
    <n v="22314"/>
    <x v="3"/>
    <x v="9"/>
    <x v="11"/>
    <x v="0"/>
    <x v="1"/>
    <m/>
    <n v="-4.2538188857763733E-2"/>
    <n v="-1.6361006232866029E-2"/>
    <x v="0"/>
    <x v="7"/>
    <n v="101128558"/>
    <s v="Renee Acosta"/>
    <x v="1"/>
    <x v="1"/>
    <s v="President"/>
    <n v="308425"/>
    <n v="139670"/>
    <n v="448095"/>
    <n v="12251"/>
    <n v="460346"/>
    <n v="36751"/>
    <n v="6408"/>
    <n v="503505"/>
    <x v="0"/>
    <m/>
    <x v="0"/>
    <x v="1"/>
    <x v="1"/>
    <x v="1"/>
    <x v="0"/>
  </r>
  <r>
    <n v="456"/>
    <s v="526006937"/>
    <s v="National Association of Secondary School Principals"/>
    <s v="JoAnn Bartoletti"/>
    <x v="1"/>
    <d v="2011-08-01T00:00:00"/>
    <n v="20191"/>
    <x v="1"/>
    <x v="13"/>
    <x v="16"/>
    <x v="0"/>
    <x v="0"/>
    <m/>
    <m/>
    <m/>
    <x v="2"/>
    <x v="7"/>
    <n v="19987988"/>
    <s v="Gerald N. Tirozzi"/>
    <x v="0"/>
    <x v="1"/>
    <s v="Executive Director"/>
    <n v="389749"/>
    <n v="27428"/>
    <n v="417177"/>
    <n v="41882"/>
    <n v="459059"/>
    <m/>
    <n v="1750"/>
    <n v="460809"/>
    <x v="1"/>
    <s v="Seven months’ salary"/>
    <x v="4"/>
    <x v="1"/>
    <x v="1"/>
    <x v="1"/>
    <x v="0"/>
  </r>
  <r>
    <n v="597"/>
    <s v="521329859"/>
    <s v="Software and Information Industry Association"/>
    <s v="Kenneth Wasch"/>
    <x v="0"/>
    <d v="1999-01-01T00:00:00"/>
    <n v="20005"/>
    <x v="0"/>
    <x v="7"/>
    <x v="8"/>
    <x v="0"/>
    <x v="0"/>
    <n v="0"/>
    <n v="6.5005769262022006E-2"/>
    <n v="6.5005769262022006E-2"/>
    <x v="0"/>
    <x v="7"/>
    <n v="10925767"/>
    <s v="Kenneth Wasch"/>
    <x v="0"/>
    <x v="0"/>
    <s v="President"/>
    <n v="395731"/>
    <n v="63000"/>
    <n v="458731"/>
    <m/>
    <n v="458731"/>
    <n v="41499"/>
    <n v="27866"/>
    <n v="528096"/>
    <x v="0"/>
    <m/>
    <x v="4"/>
    <x v="1"/>
    <x v="1"/>
    <x v="1"/>
    <x v="0"/>
  </r>
  <r>
    <n v="169"/>
    <s v="953877992"/>
    <s v="American Society of Cataract and Refractive Surgery"/>
    <s v="David Karcher"/>
    <x v="0"/>
    <d v="1981-01-01T00:00:00"/>
    <n v="22033"/>
    <x v="1"/>
    <x v="2"/>
    <x v="2"/>
    <x v="0"/>
    <x v="1"/>
    <n v="-0.1805973313784045"/>
    <n v="-0.1805973313784045"/>
    <n v="-0.82592229212053159"/>
    <x v="0"/>
    <x v="2"/>
    <n v="15555043"/>
    <s v="David Karcher"/>
    <x v="0"/>
    <x v="0"/>
    <s v="Executive Director"/>
    <n v="456032"/>
    <m/>
    <n v="456032"/>
    <n v="1905"/>
    <n v="457937"/>
    <n v="243549"/>
    <n v="17150"/>
    <n v="718636"/>
    <x v="0"/>
    <s v="$232,000 toward SERP"/>
    <x v="4"/>
    <x v="1"/>
    <x v="1"/>
    <x v="1"/>
    <x v="0"/>
  </r>
  <r>
    <n v="640"/>
    <s v="430590389"/>
    <s v="Wine and Spirits Wholesalers of America"/>
    <s v="Craig Wolf"/>
    <x v="0"/>
    <d v="2006-11-23T00:00:00"/>
    <n v="20005"/>
    <x v="0"/>
    <x v="12"/>
    <x v="15"/>
    <x v="0"/>
    <x v="0"/>
    <n v="0.12106659214151934"/>
    <n v="5.6327324469412077E-2"/>
    <n v="5.6327324469412077E-2"/>
    <x v="0"/>
    <x v="1"/>
    <n v="10106708"/>
    <s v="Craig Wolf"/>
    <x v="0"/>
    <x v="0"/>
    <s v="President and CEO"/>
    <n v="457301"/>
    <m/>
    <n v="457301"/>
    <m/>
    <n v="457301"/>
    <n v="21072"/>
    <n v="28774"/>
    <n v="507147"/>
    <x v="0"/>
    <m/>
    <x v="4"/>
    <x v="1"/>
    <x v="1"/>
    <x v="1"/>
    <x v="0"/>
  </r>
  <r>
    <n v="241"/>
    <s v="530196523"/>
    <s v="Carnegie Institution for Science"/>
    <s v="Richard A. Meserve"/>
    <x v="0"/>
    <d v="2003-04-01T00:00:00"/>
    <n v="20005"/>
    <x v="4"/>
    <x v="14"/>
    <x v="17"/>
    <x v="0"/>
    <x v="1"/>
    <n v="0"/>
    <n v="0"/>
    <n v="0"/>
    <x v="0"/>
    <x v="7"/>
    <n v="121689317"/>
    <s v="Richard Meserve"/>
    <x v="0"/>
    <x v="0"/>
    <s v="President"/>
    <n v="457000"/>
    <m/>
    <n v="457000"/>
    <m/>
    <n v="457000"/>
    <m/>
    <n v="58570"/>
    <n v="515570"/>
    <x v="0"/>
    <m/>
    <x v="0"/>
    <x v="1"/>
    <x v="1"/>
    <x v="1"/>
    <x v="0"/>
  </r>
  <r>
    <n v="104"/>
    <s v="360725240"/>
    <s v="American Federation of Teachers"/>
    <s v="Randi Weingarten"/>
    <x v="1"/>
    <d v="2008-07-01T00:00:00"/>
    <n v="20001"/>
    <x v="2"/>
    <x v="8"/>
    <x v="10"/>
    <x v="0"/>
    <x v="0"/>
    <n v="3.7274065990964031E-3"/>
    <n v="3.7274065990964031E-3"/>
    <n v="-3.6907360701947736E-2"/>
    <x v="0"/>
    <x v="7"/>
    <n v="178303994"/>
    <s v="Randi Weingarten"/>
    <x v="1"/>
    <x v="0"/>
    <s v="President"/>
    <n v="360570"/>
    <m/>
    <n v="360570"/>
    <n v="93846"/>
    <n v="454416"/>
    <n v="88431"/>
    <n v="6775"/>
    <n v="549622"/>
    <x v="0"/>
    <m/>
    <x v="0"/>
    <x v="1"/>
    <x v="1"/>
    <x v="1"/>
    <x v="0"/>
  </r>
  <r>
    <n v="258"/>
    <s v="911433368"/>
    <s v="Citizens United"/>
    <s v="David Bossie"/>
    <x v="0"/>
    <m/>
    <n v="20003"/>
    <x v="3"/>
    <x v="9"/>
    <x v="11"/>
    <x v="0"/>
    <x v="0"/>
    <n v="0.10727272727272727"/>
    <n v="0.10727272727272727"/>
    <n v="0.10727272727272727"/>
    <x v="0"/>
    <x v="1"/>
    <n v="11633688"/>
    <s v="David Bossie"/>
    <x v="0"/>
    <x v="0"/>
    <s v="President &amp; CEO"/>
    <n v="453705"/>
    <m/>
    <n v="453705"/>
    <m/>
    <n v="453705"/>
    <n v="37985"/>
    <n v="12605"/>
    <n v="504295"/>
    <x v="0"/>
    <m/>
    <x v="4"/>
    <x v="1"/>
    <x v="1"/>
    <x v="1"/>
    <x v="0"/>
  </r>
  <r>
    <n v="605"/>
    <s v="135591570"/>
    <s v="Toy Industry Association"/>
    <s v="Carter Keithley"/>
    <x v="0"/>
    <d v="2006-05-01T00:00:00"/>
    <n v="10010"/>
    <x v="0"/>
    <x v="6"/>
    <x v="13"/>
    <x v="0"/>
    <x v="0"/>
    <n v="8.6291029697685942E-2"/>
    <n v="7.5142096314862197E-2"/>
    <n v="7.5142096314862197E-2"/>
    <x v="0"/>
    <x v="1"/>
    <n v="17182919"/>
    <s v="Carter Keithley"/>
    <x v="0"/>
    <x v="0"/>
    <s v="President"/>
    <n v="398923"/>
    <n v="54487"/>
    <n v="453410"/>
    <m/>
    <n v="453410"/>
    <n v="43775"/>
    <n v="31615"/>
    <n v="528800"/>
    <x v="0"/>
    <m/>
    <x v="4"/>
    <x v="1"/>
    <x v="1"/>
    <x v="1"/>
    <x v="0"/>
  </r>
  <r>
    <n v="315"/>
    <s v="630946217"/>
    <s v="Federation of State Boards of Physical Therapy"/>
    <s v="William Hatherill"/>
    <x v="0"/>
    <m/>
    <n v="22314"/>
    <x v="1"/>
    <x v="2"/>
    <x v="2"/>
    <x v="0"/>
    <x v="0"/>
    <n v="5.192987348696524E-2"/>
    <n v="4.7571183072625957E-2"/>
    <n v="4.7571183072625957E-2"/>
    <x v="0"/>
    <x v="1"/>
    <n v="13536600"/>
    <s v="William Hatherill"/>
    <x v="0"/>
    <x v="0"/>
    <s v="Chief Executive Officer"/>
    <n v="392292"/>
    <n v="60022"/>
    <n v="452314"/>
    <m/>
    <n v="452314"/>
    <n v="35000"/>
    <n v="5473"/>
    <n v="492787"/>
    <x v="0"/>
    <s v="$17,000 toward a SERP"/>
    <x v="4"/>
    <x v="1"/>
    <x v="1"/>
    <x v="1"/>
    <x v="1"/>
  </r>
  <r>
    <n v="254"/>
    <s v="943060756"/>
    <s v="Child Care Aware of America"/>
    <s v="Lynette M. Fraga"/>
    <x v="1"/>
    <d v="2012-09-20T00:00:00"/>
    <n v="22201"/>
    <x v="1"/>
    <x v="13"/>
    <x v="16"/>
    <x v="0"/>
    <x v="0"/>
    <m/>
    <m/>
    <m/>
    <x v="0"/>
    <x v="6"/>
    <n v="64539260"/>
    <s v="Linda K. Smith"/>
    <x v="1"/>
    <x v="1"/>
    <s v="Executive Director"/>
    <n v="352787"/>
    <n v="99339"/>
    <n v="452126"/>
    <m/>
    <n v="452126"/>
    <n v="29725"/>
    <n v="7200"/>
    <n v="489051"/>
    <x v="1"/>
    <s v="10.5 months’ salary"/>
    <x v="2"/>
    <x v="1"/>
    <x v="1"/>
    <x v="1"/>
    <x v="1"/>
  </r>
  <r>
    <n v="92"/>
    <s v="360724690"/>
    <s v="American Dental Association"/>
    <s v="Kathleen T. O'Loughlin"/>
    <x v="1"/>
    <d v="2009-06-01T00:00:00"/>
    <n v="60611"/>
    <x v="1"/>
    <x v="2"/>
    <x v="2"/>
    <x v="0"/>
    <x v="0"/>
    <n v="-2.24961143075287E-4"/>
    <n v="-3.3179073385544391E-2"/>
    <n v="-2.9171501009840575E-2"/>
    <x v="0"/>
    <x v="1"/>
    <n v="112569752"/>
    <s v="Kathleen T. O'Loughlin"/>
    <x v="1"/>
    <x v="0"/>
    <s v="Executive Director"/>
    <n v="439977"/>
    <m/>
    <n v="439977"/>
    <n v="11866"/>
    <n v="451843"/>
    <n v="93310"/>
    <n v="25066"/>
    <n v="570219"/>
    <x v="0"/>
    <s v="$76,021 toward a SERP"/>
    <x v="0"/>
    <x v="1"/>
    <x v="1"/>
    <x v="1"/>
    <x v="1"/>
  </r>
  <r>
    <n v="363"/>
    <s v="521744337"/>
    <s v="Institute for Justice"/>
    <s v="William H. Mellor"/>
    <x v="0"/>
    <d v="1991-01-01T00:00:00"/>
    <n v="22203"/>
    <x v="3"/>
    <x v="9"/>
    <x v="11"/>
    <x v="0"/>
    <x v="0"/>
    <n v="3.4660425374232327E-2"/>
    <n v="3.5029619026139311E-2"/>
    <n v="3.5029619026139311E-2"/>
    <x v="0"/>
    <x v="7"/>
    <n v="19781236"/>
    <s v="William H. Mellor"/>
    <x v="0"/>
    <x v="0"/>
    <s v="President &amp; General Counsel"/>
    <n v="379739"/>
    <n v="70000"/>
    <n v="449739"/>
    <m/>
    <n v="449739"/>
    <n v="49000"/>
    <n v="15392"/>
    <n v="514131"/>
    <x v="0"/>
    <m/>
    <x v="4"/>
    <x v="1"/>
    <x v="1"/>
    <x v="1"/>
    <x v="1"/>
  </r>
  <r>
    <n v="179"/>
    <s v="941535436"/>
    <s v="American Society of Plastic Surgeons"/>
    <s v="Michael D. Costelloe"/>
    <x v="0"/>
    <d v="2010-08-02T00:00:00"/>
    <n v="60005"/>
    <x v="1"/>
    <x v="2"/>
    <x v="2"/>
    <x v="0"/>
    <x v="0"/>
    <m/>
    <m/>
    <m/>
    <x v="0"/>
    <x v="7"/>
    <n v="20303535"/>
    <s v="Michael D. Costelloe"/>
    <x v="0"/>
    <x v="0"/>
    <s v="Executive Vice President"/>
    <n v="350000"/>
    <n v="93042"/>
    <n v="443042"/>
    <m/>
    <n v="443042"/>
    <n v="22050"/>
    <n v="19360"/>
    <n v="484452"/>
    <x v="0"/>
    <m/>
    <x v="3"/>
    <x v="1"/>
    <x v="1"/>
    <x v="1"/>
    <x v="1"/>
  </r>
  <r>
    <n v="509"/>
    <s v="362369301"/>
    <s v="National Marine Manufacturers Association"/>
    <s v="Thomas Dammrich"/>
    <x v="0"/>
    <d v="1999-08-12T00:00:00"/>
    <n v="60601"/>
    <x v="0"/>
    <x v="6"/>
    <x v="13"/>
    <x v="0"/>
    <x v="0"/>
    <n v="4.3367582575811088E-2"/>
    <n v="5.1369074165739576E-2"/>
    <n v="5.5902919620329207E-2"/>
    <x v="0"/>
    <x v="6"/>
    <n v="41040251"/>
    <s v="Thomas Dammrich"/>
    <x v="0"/>
    <x v="0"/>
    <s v="President"/>
    <n v="384049"/>
    <n v="45000"/>
    <n v="429049"/>
    <n v="10365"/>
    <n v="439414"/>
    <n v="253764"/>
    <n v="15325"/>
    <n v="708503"/>
    <x v="0"/>
    <m/>
    <x v="1"/>
    <x v="1"/>
    <x v="1"/>
    <x v="1"/>
    <x v="1"/>
  </r>
  <r>
    <n v="233"/>
    <s v="530196577"/>
    <s v="Brookings Institution"/>
    <s v="Strobe Talbott"/>
    <x v="0"/>
    <d v="2002-02-07T00:00:00"/>
    <n v="20036"/>
    <x v="4"/>
    <x v="14"/>
    <x v="17"/>
    <x v="0"/>
    <x v="0"/>
    <n v="7.7083706800905047E-3"/>
    <n v="5.7853962470748407E-2"/>
    <n v="6.3328795197651153E-2"/>
    <x v="0"/>
    <x v="7"/>
    <n v="130784440"/>
    <s v="Strobe Talbott"/>
    <x v="0"/>
    <x v="0"/>
    <s v="President"/>
    <n v="415980"/>
    <n v="20700"/>
    <n v="436680"/>
    <n v="2260"/>
    <n v="438940"/>
    <n v="29400"/>
    <n v="12457"/>
    <n v="480797"/>
    <x v="0"/>
    <m/>
    <x v="0"/>
    <x v="1"/>
    <x v="1"/>
    <x v="1"/>
    <x v="1"/>
  </r>
  <r>
    <n v="280"/>
    <s v="521221301"/>
    <s v="Council for Opportunity in Education"/>
    <s v="Maureen Hoyler"/>
    <x v="1"/>
    <d v="2013-10-01T00:00:00"/>
    <n v="20005"/>
    <x v="3"/>
    <x v="9"/>
    <x v="11"/>
    <x v="0"/>
    <x v="1"/>
    <n v="-0.20541022646150045"/>
    <n v="-0.20541022646150045"/>
    <n v="-0.20541022646150045"/>
    <x v="0"/>
    <x v="7"/>
    <n v="12187724"/>
    <s v="Arnold L. Mitchem"/>
    <x v="0"/>
    <x v="1"/>
    <s v="President"/>
    <n v="437432"/>
    <m/>
    <n v="437432"/>
    <m/>
    <n v="437432"/>
    <n v="53109"/>
    <n v="43450"/>
    <n v="533991"/>
    <x v="0"/>
    <s v="$35,255 toward SERP"/>
    <x v="4"/>
    <x v="1"/>
    <x v="1"/>
    <x v="1"/>
    <x v="1"/>
  </r>
  <r>
    <n v="326"/>
    <s v="521349353"/>
    <s v="FreedomWorks"/>
    <s v="Matt Kibbe"/>
    <x v="0"/>
    <d v="2004-06-01T00:00:00"/>
    <n v="20004"/>
    <x v="3"/>
    <x v="9"/>
    <x v="11"/>
    <x v="0"/>
    <x v="1"/>
    <n v="0.21456895779191684"/>
    <n v="0.58545622284387833"/>
    <n v="0.56160744652286765"/>
    <x v="0"/>
    <x v="1"/>
    <n v="15060009"/>
    <s v="Matt Kibbe"/>
    <x v="0"/>
    <x v="0"/>
    <s v="President &amp; CEO"/>
    <n v="325281"/>
    <n v="100915"/>
    <n v="426196"/>
    <n v="10000"/>
    <n v="436196"/>
    <n v="13323"/>
    <n v="16378"/>
    <n v="465897"/>
    <x v="0"/>
    <m/>
    <x v="4"/>
    <x v="1"/>
    <x v="1"/>
    <x v="1"/>
    <x v="1"/>
  </r>
  <r>
    <n v="307"/>
    <s v="116107128"/>
    <s v="Environmental Defense Fund"/>
    <s v="Frederic D. Krupp_x000d_"/>
    <x v="0"/>
    <d v="1984-01-01T00:00:00"/>
    <n v="10010"/>
    <x v="3"/>
    <x v="9"/>
    <x v="11"/>
    <x v="0"/>
    <x v="0"/>
    <n v="1.8693504519638429E-2"/>
    <n v="1.7552672099748375E-2"/>
    <n v="1.7552672099748375E-2"/>
    <x v="0"/>
    <x v="6"/>
    <n v="111915138"/>
    <s v="Frederic D. Krupp"/>
    <x v="0"/>
    <x v="0"/>
    <s v="President"/>
    <n v="407510"/>
    <n v="26000"/>
    <n v="433510"/>
    <m/>
    <n v="433510"/>
    <n v="35904"/>
    <n v="17670"/>
    <n v="487084"/>
    <x v="0"/>
    <m/>
    <x v="0"/>
    <x v="1"/>
    <x v="1"/>
    <x v="1"/>
    <x v="1"/>
  </r>
  <r>
    <n v="369"/>
    <s v="311205596"/>
    <s v="Institute of Scrap Recycling Industries"/>
    <s v="Robin K. Wiener"/>
    <x v="1"/>
    <d v="1997-06-02T00:00:00"/>
    <n v="20036"/>
    <x v="0"/>
    <x v="6"/>
    <x v="22"/>
    <x v="0"/>
    <x v="0"/>
    <n v="0.12014720781929793"/>
    <n v="2.9409732233705146E-2"/>
    <n v="2.9409732233705146E-2"/>
    <x v="0"/>
    <x v="1"/>
    <n v="17252450"/>
    <s v="Robin K. Wiener"/>
    <x v="1"/>
    <x v="0"/>
    <s v="President"/>
    <n v="375899"/>
    <n v="56100"/>
    <n v="431999"/>
    <m/>
    <n v="431999"/>
    <n v="60200"/>
    <n v="40620"/>
    <n v="532819"/>
    <x v="0"/>
    <m/>
    <x v="4"/>
    <x v="1"/>
    <x v="1"/>
    <x v="1"/>
    <x v="1"/>
  </r>
  <r>
    <n v="170"/>
    <s v="131635293"/>
    <s v="American Society of Civil Engineers"/>
    <s v="Patrick J. Natale"/>
    <x v="0"/>
    <d v="2002-11-01T00:00:00"/>
    <n v="20191"/>
    <x v="1"/>
    <x v="11"/>
    <x v="9"/>
    <x v="0"/>
    <x v="1"/>
    <n v="0.31956545277366732"/>
    <n v="0.21327720403404102"/>
    <n v="0.15789233503164879"/>
    <x v="0"/>
    <x v="6"/>
    <n v="50778075"/>
    <s v="Patrick J. Natale"/>
    <x v="0"/>
    <x v="0"/>
    <s v="Executive Director &amp; Secretary"/>
    <n v="365612"/>
    <n v="35000"/>
    <n v="400612"/>
    <n v="30733"/>
    <n v="431345"/>
    <n v="33497"/>
    <n v="18039"/>
    <n v="482881"/>
    <x v="0"/>
    <m/>
    <x v="2"/>
    <x v="1"/>
    <x v="1"/>
    <x v="1"/>
    <x v="1"/>
  </r>
  <r>
    <n v="269"/>
    <s v="521388917"/>
    <s v="Conservation Fund"/>
    <s v="Lawrence A. Selzer"/>
    <x v="0"/>
    <d v="2001-12-01T00:00:00"/>
    <n v="22209"/>
    <x v="3"/>
    <x v="9"/>
    <x v="11"/>
    <x v="0"/>
    <x v="0"/>
    <n v="5.8028240774437731E-2"/>
    <n v="5.0759619480335088E-3"/>
    <n v="3.8287245110520964E-3"/>
    <x v="0"/>
    <x v="1"/>
    <n v="179382974"/>
    <s v="Lawrence A. Selzer"/>
    <x v="0"/>
    <x v="0"/>
    <s v="President &amp; CEO"/>
    <n v="290725"/>
    <n v="134000"/>
    <n v="424725"/>
    <n v="6567"/>
    <n v="431292"/>
    <n v="54410"/>
    <n v="24049"/>
    <n v="509751"/>
    <x v="0"/>
    <s v="$25,000 toward SERP"/>
    <x v="0"/>
    <x v="1"/>
    <x v="1"/>
    <x v="1"/>
    <x v="1"/>
  </r>
  <r>
    <n v="534"/>
    <s v="060860132"/>
    <s v="National Shooting Sports Foundation"/>
    <s v="Steve Sanetti"/>
    <x v="0"/>
    <d v="2008-05-01T00:00:00"/>
    <n v="6470"/>
    <x v="0"/>
    <x v="6"/>
    <x v="13"/>
    <x v="0"/>
    <x v="0"/>
    <n v="3.4643459717860994E-2"/>
    <n v="2.2186435517326686E-2"/>
    <n v="2.2186435517326686E-2"/>
    <x v="0"/>
    <x v="0"/>
    <n v="28289901"/>
    <s v="Steve Sanetti"/>
    <x v="0"/>
    <x v="0"/>
    <s v="President &amp; CEO"/>
    <n v="353219"/>
    <n v="76500"/>
    <n v="429719"/>
    <m/>
    <n v="429719"/>
    <m/>
    <n v="6169"/>
    <n v="435888"/>
    <x v="0"/>
    <m/>
    <x v="3"/>
    <x v="1"/>
    <x v="1"/>
    <x v="1"/>
    <x v="1"/>
  </r>
  <r>
    <n v="366"/>
    <s v="362136957"/>
    <s v="Institute of Food Technologists"/>
    <s v="Vacant 3/3/2014"/>
    <x v="2"/>
    <m/>
    <n v="60607"/>
    <x v="1"/>
    <x v="12"/>
    <x v="15"/>
    <x v="0"/>
    <x v="0"/>
    <n v="9.8016160437968559E-3"/>
    <n v="9.8016160437968559E-3"/>
    <n v="9.8016160437968559E-3"/>
    <x v="0"/>
    <x v="2"/>
    <n v="18115051"/>
    <s v="Barbara Byrd Keenan"/>
    <x v="1"/>
    <x v="1"/>
    <s v="CEO &amp; Secretary"/>
    <n v="429404"/>
    <m/>
    <n v="429404"/>
    <m/>
    <n v="429404"/>
    <n v="33758"/>
    <m/>
    <n v="463162"/>
    <x v="0"/>
    <m/>
    <x v="4"/>
    <x v="1"/>
    <x v="1"/>
    <x v="1"/>
    <x v="1"/>
  </r>
  <r>
    <n v="405"/>
    <s v="136213525"/>
    <s v="LeadingAge"/>
    <s v="William L. Minnix Jr."/>
    <x v="0"/>
    <d v="2001-01-01T00:00:00"/>
    <n v="20008"/>
    <x v="0"/>
    <x v="2"/>
    <x v="2"/>
    <x v="0"/>
    <x v="0"/>
    <n v="-2.1965383798457243E-2"/>
    <n v="-8.9558273300943764E-2"/>
    <n v="-8.4671529724747494E-2"/>
    <x v="0"/>
    <x v="6"/>
    <n v="19533926"/>
    <s v="William L. Minnix Jr."/>
    <x v="0"/>
    <x v="0"/>
    <s v="President &amp; Chief Executive Officer"/>
    <n v="377582"/>
    <n v="30000"/>
    <n v="407582"/>
    <n v="20432"/>
    <n v="428014"/>
    <n v="17150"/>
    <n v="19709"/>
    <n v="464873"/>
    <x v="0"/>
    <m/>
    <x v="4"/>
    <x v="1"/>
    <x v="1"/>
    <x v="1"/>
    <x v="1"/>
  </r>
  <r>
    <n v="55"/>
    <s v="362405828"/>
    <s v="American Association of Oral and Maxillofacial Surgeons"/>
    <s v="Robert C. Rinaldi"/>
    <x v="0"/>
    <d v="1997-09-25T00:00:00"/>
    <n v="60018"/>
    <x v="1"/>
    <x v="2"/>
    <x v="2"/>
    <x v="0"/>
    <x v="0"/>
    <n v="0"/>
    <n v="-3.6119258108487817E-2"/>
    <n v="-4.7950519950769668E-2"/>
    <x v="0"/>
    <x v="1"/>
    <n v="16094212"/>
    <s v="Robert Rinaldi"/>
    <x v="0"/>
    <x v="0"/>
    <s v="Executive Director"/>
    <n v="335000"/>
    <n v="80075"/>
    <n v="415075"/>
    <n v="11923"/>
    <n v="426998"/>
    <n v="50377"/>
    <n v="45299"/>
    <n v="522674"/>
    <x v="0"/>
    <m/>
    <x v="4"/>
    <x v="1"/>
    <x v="1"/>
    <x v="1"/>
    <x v="1"/>
  </r>
  <r>
    <n v="27"/>
    <s v="366142798"/>
    <s v="American Academy of Actuaries"/>
    <s v="Mary Downs"/>
    <x v="1"/>
    <d v="2009-08-11T00:00:00"/>
    <n v="20036"/>
    <x v="1"/>
    <x v="5"/>
    <x v="5"/>
    <x v="0"/>
    <x v="0"/>
    <n v="3.0007368145841751E-2"/>
    <n v="0.11819153842928425"/>
    <n v="0.11819153842928425"/>
    <x v="0"/>
    <x v="1"/>
    <n v="11104310"/>
    <s v="Mary Downs"/>
    <x v="1"/>
    <x v="0"/>
    <s v="Executive Director "/>
    <n v="346684"/>
    <n v="80000"/>
    <n v="426684"/>
    <m/>
    <n v="426684"/>
    <n v="45921"/>
    <n v="2688"/>
    <n v="475293"/>
    <x v="0"/>
    <m/>
    <x v="4"/>
    <x v="1"/>
    <x v="1"/>
    <x v="1"/>
    <x v="1"/>
  </r>
  <r>
    <n v="575"/>
    <s v="381776441"/>
    <s v="Recreation Vehicle Industry Association"/>
    <s v="Richard A. Coon"/>
    <x v="0"/>
    <d v="2005-03-17T00:00:00"/>
    <n v="20191"/>
    <x v="0"/>
    <x v="6"/>
    <x v="6"/>
    <x v="0"/>
    <x v="0"/>
    <n v="5.2868165045286818E-2"/>
    <n v="6.2118830556428799E-2"/>
    <n v="3.6826409935833505E-2"/>
    <x v="0"/>
    <x v="6"/>
    <n v="12918731"/>
    <s v="Richard Coon"/>
    <x v="0"/>
    <x v="0"/>
    <s v="President"/>
    <n v="392325"/>
    <n v="30000"/>
    <n v="422325"/>
    <n v="3933"/>
    <n v="426258"/>
    <n v="17195"/>
    <n v="24236"/>
    <n v="467689"/>
    <x v="0"/>
    <m/>
    <x v="4"/>
    <x v="1"/>
    <x v="1"/>
    <x v="1"/>
    <x v="1"/>
  </r>
  <r>
    <n v="590"/>
    <s v="536001972"/>
    <s v="Sheet Metal Workers' International Association"/>
    <s v="Joseph J. Nigro"/>
    <x v="0"/>
    <d v="2011-07-01T00:00:00"/>
    <n v="20006"/>
    <x v="2"/>
    <x v="8"/>
    <x v="10"/>
    <x v="0"/>
    <x v="0"/>
    <m/>
    <m/>
    <m/>
    <x v="3"/>
    <x v="12"/>
    <n v="50081439"/>
    <s v="Joseph Nigro"/>
    <x v="0"/>
    <x v="2"/>
    <s v="President"/>
    <m/>
    <m/>
    <m/>
    <m/>
    <n v="425133"/>
    <n v="30071"/>
    <n v="22776"/>
    <n v="477980"/>
    <x v="0"/>
    <m/>
    <x v="2"/>
    <x v="1"/>
    <x v="1"/>
    <x v="1"/>
    <x v="1"/>
  </r>
  <r>
    <n v="200"/>
    <s v="941191246"/>
    <s v="Asia Foundation"/>
    <s v="David Arnold"/>
    <x v="0"/>
    <d v="2011-01-01T00:00:00"/>
    <n v="20036"/>
    <x v="3"/>
    <x v="9"/>
    <x v="11"/>
    <x v="0"/>
    <x v="0"/>
    <m/>
    <m/>
    <m/>
    <x v="0"/>
    <x v="6"/>
    <n v="149080344"/>
    <s v="David Arnold"/>
    <x v="0"/>
    <x v="0"/>
    <s v="President &amp; Chief Executive Officer"/>
    <n v="339152"/>
    <n v="15000"/>
    <n v="354152"/>
    <n v="70536"/>
    <n v="424688"/>
    <n v="20865"/>
    <n v="23641"/>
    <n v="469194"/>
    <x v="0"/>
    <m/>
    <x v="0"/>
    <x v="1"/>
    <x v="1"/>
    <x v="1"/>
    <x v="1"/>
  </r>
  <r>
    <n v="322"/>
    <s v="133240109"/>
    <s v="FINCA International"/>
    <s v="Rupert Scofield"/>
    <x v="0"/>
    <d v="1994-01-01T00:00:00"/>
    <n v="20005"/>
    <x v="3"/>
    <x v="9"/>
    <x v="11"/>
    <x v="0"/>
    <x v="0"/>
    <n v="8.3560170570006462E-2"/>
    <n v="-5.888283614737698E-2"/>
    <n v="-5.7124012604902054E-2"/>
    <x v="0"/>
    <x v="1"/>
    <n v="43260083"/>
    <s v="Rupert W. Scofield"/>
    <x v="0"/>
    <x v="0"/>
    <s v="President &amp; CEO"/>
    <n v="373786"/>
    <n v="50000"/>
    <n v="423786"/>
    <n v="792"/>
    <n v="424578"/>
    <n v="93256"/>
    <n v="9783"/>
    <n v="527617"/>
    <x v="0"/>
    <s v="$73,249 toward SERP"/>
    <x v="1"/>
    <x v="1"/>
    <x v="1"/>
    <x v="1"/>
    <x v="1"/>
  </r>
  <r>
    <n v="494"/>
    <s v="521384139"/>
    <s v="National Fish And Wildlife Foundation"/>
    <s v="Jeff Trandahl"/>
    <x v="0"/>
    <d v="2005-11-18T00:00:00"/>
    <n v="20036"/>
    <x v="3"/>
    <x v="9"/>
    <x v="11"/>
    <x v="0"/>
    <x v="1"/>
    <n v="0.10256585582659533"/>
    <n v="5.7580808147088547E-2"/>
    <n v="9.7282519204280216E-2"/>
    <x v="0"/>
    <x v="6"/>
    <n v="100354142"/>
    <s v="Jeffrey Trandahl"/>
    <x v="0"/>
    <x v="0"/>
    <s v="Executive Director"/>
    <n v="322495"/>
    <n v="80438"/>
    <n v="402933"/>
    <n v="16884"/>
    <n v="419817"/>
    <n v="24500"/>
    <n v="8327"/>
    <n v="452644"/>
    <x v="0"/>
    <m/>
    <x v="0"/>
    <x v="1"/>
    <x v="1"/>
    <x v="1"/>
    <x v="1"/>
  </r>
  <r>
    <n v="618"/>
    <s v="350723065"/>
    <s v="United Brotherhood of Carpenters and Joiners of America"/>
    <s v="Douglas J. McCarron"/>
    <x v="0"/>
    <d v="1995-01-01T00:00:00"/>
    <n v="20001"/>
    <x v="2"/>
    <x v="8"/>
    <x v="10"/>
    <x v="0"/>
    <x v="0"/>
    <n v="-3.8104399189864607E-2"/>
    <n v="-3.8104399189864607E-2"/>
    <n v="1.2219703304830359E-2"/>
    <x v="0"/>
    <x v="1"/>
    <n v="99163503"/>
    <s v="Douglas J. McCarron"/>
    <x v="0"/>
    <x v="0"/>
    <s v="General President &amp; Chair"/>
    <n v="397992"/>
    <m/>
    <n v="397992"/>
    <n v="20822"/>
    <n v="418814"/>
    <n v="100578"/>
    <n v="9100"/>
    <n v="528492"/>
    <x v="0"/>
    <m/>
    <x v="2"/>
    <x v="1"/>
    <x v="1"/>
    <x v="1"/>
    <x v="1"/>
  </r>
  <r>
    <n v="354"/>
    <s v="132875808"/>
    <s v="Human Rights Watch"/>
    <s v="Kenneth Roth"/>
    <x v="0"/>
    <d v="1993-01-01T00:00:00"/>
    <n v="10118"/>
    <x v="3"/>
    <x v="9"/>
    <x v="11"/>
    <x v="0"/>
    <x v="0"/>
    <n v="4.6399006386700165E-2"/>
    <n v="4.0614200008976614E-2"/>
    <n v="4.0614200008976614E-2"/>
    <x v="0"/>
    <x v="7"/>
    <n v="73210162"/>
    <s v="Kenneth Roth"/>
    <x v="0"/>
    <x v="0"/>
    <s v="Executive Director"/>
    <n v="367330"/>
    <n v="50000"/>
    <n v="417330"/>
    <m/>
    <n v="417330"/>
    <n v="37000"/>
    <n v="23040"/>
    <n v="477370"/>
    <x v="0"/>
    <m/>
    <x v="2"/>
    <x v="1"/>
    <x v="1"/>
    <x v="1"/>
    <x v="1"/>
  </r>
  <r>
    <n v="163"/>
    <s v="362406080"/>
    <s v="American Society for Clinical Pathology"/>
    <s v="E. Blair Holladay"/>
    <x v="0"/>
    <d v="2010-07-01T00:00:00"/>
    <n v="60606"/>
    <x v="1"/>
    <x v="2"/>
    <x v="2"/>
    <x v="0"/>
    <x v="0"/>
    <m/>
    <m/>
    <m/>
    <x v="0"/>
    <x v="7"/>
    <n v="28929775"/>
    <s v="E. Blair Holladay"/>
    <x v="0"/>
    <x v="0"/>
    <s v="Executive Vice President"/>
    <n v="331500"/>
    <n v="36930"/>
    <n v="368430"/>
    <n v="48788"/>
    <n v="417218"/>
    <n v="17150"/>
    <n v="11672"/>
    <n v="446040"/>
    <x v="0"/>
    <m/>
    <x v="3"/>
    <x v="1"/>
    <x v="1"/>
    <x v="1"/>
    <x v="1"/>
  </r>
  <r>
    <n v="603"/>
    <s v="363032798"/>
    <s v="Telecommunications Industry Association"/>
    <s v="Grant Seiffert"/>
    <x v="0"/>
    <d v="2006-09-14T00:00:00"/>
    <n v="22201"/>
    <x v="0"/>
    <x v="3"/>
    <x v="8"/>
    <x v="0"/>
    <x v="1"/>
    <n v="-0.18936088295687886"/>
    <n v="-0.18936088295687886"/>
    <n v="-0.18936088295687886"/>
    <x v="0"/>
    <x v="1"/>
    <n v="10122857"/>
    <s v="Grant Seiffert"/>
    <x v="0"/>
    <x v="0"/>
    <s v="President"/>
    <n v="416889"/>
    <m/>
    <n v="416889"/>
    <m/>
    <n v="416889"/>
    <m/>
    <m/>
    <n v="416889"/>
    <x v="0"/>
    <m/>
    <x v="4"/>
    <x v="1"/>
    <x v="1"/>
    <x v="1"/>
    <x v="1"/>
  </r>
  <r>
    <n v="160"/>
    <s v="541860956"/>
    <s v="American Registry for Internet Numbers"/>
    <s v="John Curran"/>
    <x v="0"/>
    <d v="2009-07-01T00:00:00"/>
    <n v="20151"/>
    <x v="0"/>
    <x v="1"/>
    <x v="8"/>
    <x v="0"/>
    <x v="0"/>
    <n v="-3.9175634889180204E-3"/>
    <n v="1.2463332079729222E-2"/>
    <n v="4.3301291679182938E-2"/>
    <x v="0"/>
    <x v="1"/>
    <n v="15462377"/>
    <s v="John Curran"/>
    <x v="0"/>
    <x v="0"/>
    <s v="CEO &amp; President"/>
    <n v="326725"/>
    <n v="77096"/>
    <n v="403821"/>
    <n v="12957"/>
    <n v="416778"/>
    <n v="33000"/>
    <n v="29274"/>
    <n v="479052"/>
    <x v="0"/>
    <m/>
    <x v="4"/>
    <x v="1"/>
    <x v="1"/>
    <x v="1"/>
    <x v="1"/>
  </r>
  <r>
    <n v="446"/>
    <s v="042104741"/>
    <s v="National Association of Independent Schools"/>
    <s v="John Chubb"/>
    <x v="0"/>
    <d v="2013-07-01T00:00:00"/>
    <n v="20036"/>
    <x v="0"/>
    <x v="13"/>
    <x v="16"/>
    <x v="0"/>
    <x v="0"/>
    <n v="2.3672610699258665E-2"/>
    <n v="2.5937277775162356E-2"/>
    <n v="2.5988797931925895E-2"/>
    <x v="0"/>
    <x v="7"/>
    <n v="21249873"/>
    <s v="Patrick F. Bassett"/>
    <x v="0"/>
    <x v="1"/>
    <s v="President"/>
    <n v="408732"/>
    <n v="5325"/>
    <n v="414057"/>
    <n v="2674"/>
    <n v="416731"/>
    <n v="75000"/>
    <n v="9384"/>
    <n v="501115"/>
    <x v="0"/>
    <m/>
    <x v="3"/>
    <x v="1"/>
    <x v="1"/>
    <x v="1"/>
    <x v="1"/>
  </r>
  <r>
    <n v="61"/>
    <s v="530204654"/>
    <s v="American Association of State Highway and Transportation Officials"/>
    <s v="Bud Wright"/>
    <x v="0"/>
    <d v="2012-02-01T00:00:00"/>
    <n v="20001"/>
    <x v="1"/>
    <x v="13"/>
    <x v="21"/>
    <x v="0"/>
    <x v="1"/>
    <n v="0.2019394949188951"/>
    <n v="0.1722850731890698"/>
    <n v="0.21799763227606256"/>
    <x v="0"/>
    <x v="7"/>
    <n v="63080361"/>
    <s v="John Horsley"/>
    <x v="0"/>
    <x v="1"/>
    <s v="Executive Director"/>
    <n v="349149"/>
    <n v="50000"/>
    <n v="399149"/>
    <n v="16500"/>
    <n v="415649"/>
    <m/>
    <n v="11532"/>
    <n v="427181"/>
    <x v="0"/>
    <m/>
    <x v="2"/>
    <x v="1"/>
    <x v="1"/>
    <x v="1"/>
    <x v="1"/>
  </r>
  <r>
    <n v="374"/>
    <s v="430337330"/>
    <s v="International Association of Bridge, Structural, Ornamental and Reinforcing Iron Workers"/>
    <s v="Walter Wise"/>
    <x v="0"/>
    <d v="2011-02-01T00:00:00"/>
    <n v="20006"/>
    <x v="2"/>
    <x v="8"/>
    <x v="10"/>
    <x v="0"/>
    <x v="0"/>
    <m/>
    <m/>
    <m/>
    <x v="2"/>
    <x v="7"/>
    <n v="48027429"/>
    <s v="Walter Wise"/>
    <x v="0"/>
    <x v="0"/>
    <s v="General President"/>
    <n v="336875"/>
    <m/>
    <n v="336875"/>
    <n v="77135"/>
    <n v="414010"/>
    <n v="94747"/>
    <n v="22342"/>
    <n v="531099"/>
    <x v="1"/>
    <s v="11 months' salary"/>
    <x v="1"/>
    <x v="1"/>
    <x v="1"/>
    <x v="1"/>
    <x v="1"/>
  </r>
  <r>
    <n v="110"/>
    <s v="520955532"/>
    <s v="American Geophysical Union"/>
    <s v="Christine McEntee"/>
    <x v="1"/>
    <d v="2010-08-31T00:00:00"/>
    <n v="20009"/>
    <x v="1"/>
    <x v="13"/>
    <x v="16"/>
    <x v="0"/>
    <x v="0"/>
    <n v="1.1311121230029937E-3"/>
    <n v="-8.7294752554828339E-2"/>
    <n v="-8.7294752554828339E-2"/>
    <x v="0"/>
    <x v="1"/>
    <n v="49976052"/>
    <s v="Christine McEntee"/>
    <x v="1"/>
    <x v="0"/>
    <s v="Executive Director"/>
    <n v="413335"/>
    <m/>
    <n v="413335"/>
    <m/>
    <n v="413335"/>
    <n v="30474"/>
    <n v="4198"/>
    <n v="448007"/>
    <x v="0"/>
    <m/>
    <x v="1"/>
    <x v="1"/>
    <x v="1"/>
    <x v="1"/>
    <x v="1"/>
  </r>
  <r>
    <n v="129"/>
    <s v="237124261"/>
    <s v="American Kidney Fund"/>
    <s v="LaVarne A. Burton"/>
    <x v="1"/>
    <d v="2005-10-13T00:00:00"/>
    <n v="20852"/>
    <x v="3"/>
    <x v="9"/>
    <x v="11"/>
    <x v="0"/>
    <x v="0"/>
    <n v="2.004836899536859E-2"/>
    <n v="-6.0000182406026698E-2"/>
    <n v="-6.0000182406026698E-2"/>
    <x v="0"/>
    <x v="1"/>
    <n v="186648599"/>
    <s v="LaVarne A. Burton"/>
    <x v="1"/>
    <x v="0"/>
    <s v="President &amp; CEO"/>
    <n v="387192"/>
    <n v="25075"/>
    <n v="412267"/>
    <m/>
    <n v="412267"/>
    <n v="17500"/>
    <n v="6975"/>
    <n v="436742"/>
    <x v="0"/>
    <m/>
    <x v="0"/>
    <x v="1"/>
    <x v="1"/>
    <x v="1"/>
    <x v="1"/>
  </r>
  <r>
    <n v="514"/>
    <s v="135661935"/>
    <s v="National Multiple Sclerosis Society"/>
    <s v="Cyndi Zagieboylo"/>
    <x v="2"/>
    <d v="2011-10-01T00:00:00"/>
    <n v="10017"/>
    <x v="3"/>
    <x v="9"/>
    <x v="11"/>
    <x v="0"/>
    <x v="0"/>
    <m/>
    <m/>
    <m/>
    <x v="1"/>
    <x v="6"/>
    <n v="99506786"/>
    <s v="Joyce Nelson"/>
    <x v="1"/>
    <x v="1"/>
    <m/>
    <n v="411883"/>
    <m/>
    <n v="411883"/>
    <m/>
    <n v="411883"/>
    <n v="7350"/>
    <n v="13800"/>
    <n v="433033"/>
    <x v="1"/>
    <s v="Nine months’ salary"/>
    <x v="2"/>
    <x v="1"/>
    <x v="1"/>
    <x v="1"/>
    <x v="1"/>
  </r>
  <r>
    <n v="503"/>
    <s v="520954597"/>
    <s v="National Institute for Automotive Service Excellence"/>
    <s v="Timothy Zilke"/>
    <x v="0"/>
    <d v="2008-01-01T00:00:00"/>
    <n v="20175"/>
    <x v="0"/>
    <x v="10"/>
    <x v="12"/>
    <x v="0"/>
    <x v="0"/>
    <n v="4.4324623832685588E-2"/>
    <n v="4.4324623832685588E-2"/>
    <n v="4.7692452489424428E-2"/>
    <x v="0"/>
    <x v="1"/>
    <n v="16497023"/>
    <s v="Timothy A. Zilke"/>
    <x v="0"/>
    <x v="0"/>
    <s v="President &amp; CEO"/>
    <n v="399568"/>
    <m/>
    <n v="399568"/>
    <n v="12304"/>
    <n v="411872"/>
    <n v="68574"/>
    <n v="26737"/>
    <n v="507183"/>
    <x v="0"/>
    <m/>
    <x v="4"/>
    <x v="1"/>
    <x v="1"/>
    <x v="1"/>
    <x v="1"/>
  </r>
  <r>
    <n v="346"/>
    <s v="530261213"/>
    <s v="Helicopter Association International"/>
    <s v="Matt Zuccaro"/>
    <x v="0"/>
    <d v="2005-11-01T00:00:00"/>
    <n v="22314"/>
    <x v="0"/>
    <x v="6"/>
    <x v="6"/>
    <x v="0"/>
    <x v="0"/>
    <n v="1.6333790141841515E-2"/>
    <n v="1.6333790141841515E-2"/>
    <n v="1.6333790141841515E-2"/>
    <x v="0"/>
    <x v="7"/>
    <n v="10499471"/>
    <s v="Matt Zuccaro"/>
    <x v="0"/>
    <x v="0"/>
    <s v="President"/>
    <n v="410857"/>
    <m/>
    <n v="410857"/>
    <m/>
    <n v="410857"/>
    <n v="36565"/>
    <n v="13460"/>
    <n v="460882"/>
    <x v="0"/>
    <m/>
    <x v="4"/>
    <x v="1"/>
    <x v="1"/>
    <x v="1"/>
    <x v="1"/>
  </r>
  <r>
    <n v="215"/>
    <s v="311796607"/>
    <s v="Association of Equipment Manufacturers"/>
    <s v="Dennis J. Slater"/>
    <x v="0"/>
    <d v="2003-01-01T00:00:00"/>
    <n v="53214"/>
    <x v="0"/>
    <x v="6"/>
    <x v="13"/>
    <x v="0"/>
    <x v="0"/>
    <n v="2.425987892411045E-2"/>
    <n v="9.9675234195802695E-2"/>
    <n v="9.9675234195802695E-2"/>
    <x v="0"/>
    <x v="1"/>
    <n v="19068100"/>
    <s v="Dennis J. Slater"/>
    <x v="0"/>
    <x v="0"/>
    <s v="President &amp; Secretary"/>
    <n v="320790"/>
    <n v="89600"/>
    <n v="410390"/>
    <m/>
    <n v="410390"/>
    <n v="13830"/>
    <n v="14227"/>
    <n v="438447"/>
    <x v="0"/>
    <m/>
    <x v="4"/>
    <x v="1"/>
    <x v="1"/>
    <x v="1"/>
    <x v="1"/>
  </r>
  <r>
    <n v="316"/>
    <s v="363673599"/>
    <s v="Feeding America"/>
    <s v="Vicki B. Escarra"/>
    <x v="1"/>
    <d v="2006-03-01T00:00:00"/>
    <n v="60601"/>
    <x v="3"/>
    <x v="9"/>
    <x v="11"/>
    <x v="0"/>
    <x v="0"/>
    <n v="8.5655794661278775E-2"/>
    <n v="-0.21954977646364918"/>
    <n v="-0.21962324349492035"/>
    <x v="0"/>
    <x v="7"/>
    <n v="1554156485"/>
    <s v="Vicki B. Escarra"/>
    <x v="1"/>
    <x v="0"/>
    <s v="President and CEO"/>
    <n v="406222"/>
    <m/>
    <n v="406222"/>
    <n v="2736"/>
    <n v="408958"/>
    <n v="19370"/>
    <n v="2680"/>
    <n v="431008"/>
    <x v="0"/>
    <m/>
    <x v="0"/>
    <x v="1"/>
    <x v="1"/>
    <x v="1"/>
    <x v="1"/>
  </r>
  <r>
    <n v="567"/>
    <s v="364192410"/>
    <s v="Propane Education &amp; Research Council"/>
    <s v="Roy W. Willis"/>
    <x v="0"/>
    <d v="1998-04-23T00:00:00"/>
    <n v="20036"/>
    <x v="0"/>
    <x v="3"/>
    <x v="3"/>
    <x v="0"/>
    <x v="0"/>
    <n v="2.4916276378079749E-2"/>
    <n v="1.4242449472347688E-2"/>
    <n v="1.9223369861233953E-2"/>
    <x v="0"/>
    <x v="1"/>
    <n v="24531402"/>
    <s v="Roy Willis"/>
    <x v="0"/>
    <x v="0"/>
    <s v="President &amp; Chief Executive Officer"/>
    <n v="324098"/>
    <n v="65720"/>
    <n v="389818"/>
    <n v="18118"/>
    <n v="407936"/>
    <n v="19580"/>
    <n v="17860"/>
    <n v="445376"/>
    <x v="0"/>
    <m/>
    <x v="3"/>
    <x v="1"/>
    <x v="1"/>
    <x v="1"/>
    <x v="1"/>
  </r>
  <r>
    <n v="458"/>
    <s v="135643515"/>
    <s v="National Association of Social Workers"/>
    <s v="Angelo McClain"/>
    <x v="0"/>
    <d v="2013-05-01T00:00:00"/>
    <n v="20002"/>
    <x v="1"/>
    <x v="13"/>
    <x v="21"/>
    <x v="0"/>
    <x v="0"/>
    <n v="0.21623083801940624"/>
    <n v="0.21623083801940624"/>
    <n v="0.17602800458655976"/>
    <x v="0"/>
    <x v="7"/>
    <n v="17362577"/>
    <s v="Elizabeth J. Clark"/>
    <x v="1"/>
    <x v="1"/>
    <s v="Chief Executive Officer"/>
    <n v="382175"/>
    <m/>
    <n v="382175"/>
    <n v="25000"/>
    <n v="407175"/>
    <n v="23275"/>
    <n v="9703"/>
    <n v="440153"/>
    <x v="0"/>
    <m/>
    <x v="4"/>
    <x v="1"/>
    <x v="1"/>
    <x v="1"/>
    <x v="1"/>
  </r>
  <r>
    <n v="414"/>
    <s v="530172821"/>
    <s v="Military Officers Association of America"/>
    <s v="Norbert R. Ryan Jr."/>
    <x v="0"/>
    <d v="2002-09-01T00:00:00"/>
    <n v="22314"/>
    <x v="1"/>
    <x v="13"/>
    <x v="21"/>
    <x v="0"/>
    <x v="0"/>
    <n v="3.5051654701453334E-2"/>
    <n v="-0.2854366833715094"/>
    <n v="-0.23780377026305685"/>
    <x v="0"/>
    <x v="1"/>
    <n v="29741034"/>
    <s v="Norbert R. Ryan Jr."/>
    <x v="0"/>
    <x v="0"/>
    <s v="President"/>
    <n v="295559"/>
    <n v="74737"/>
    <n v="370296"/>
    <n v="36652"/>
    <n v="406948"/>
    <n v="108125"/>
    <n v="2023"/>
    <n v="517096"/>
    <x v="0"/>
    <s v="$14,188 SERP payout."/>
    <x v="3"/>
    <x v="1"/>
    <x v="1"/>
    <x v="1"/>
    <x v="1"/>
  </r>
  <r>
    <n v="271"/>
    <s v="521892964"/>
    <s v="Consortium for Ocean Leadership"/>
    <s v="Robert Gagosian"/>
    <x v="0"/>
    <d v="2007-11-01T00:00:00"/>
    <n v="20005"/>
    <x v="0"/>
    <x v="13"/>
    <x v="16"/>
    <x v="0"/>
    <x v="0"/>
    <n v="0.12385623329761948"/>
    <n v="3.19446964279997E-2"/>
    <n v="8.4569535010298721E-2"/>
    <x v="0"/>
    <x v="6"/>
    <n v="160569618"/>
    <s v="Robert Gagosian"/>
    <x v="0"/>
    <x v="0"/>
    <s v="President &amp; CEO"/>
    <n v="365033"/>
    <n v="21744"/>
    <n v="386777"/>
    <n v="19724"/>
    <n v="406501"/>
    <n v="24500"/>
    <n v="13182"/>
    <n v="444183"/>
    <x v="0"/>
    <m/>
    <x v="0"/>
    <x v="1"/>
    <x v="1"/>
    <x v="1"/>
    <x v="1"/>
  </r>
  <r>
    <n v="583"/>
    <s v="060726487"/>
    <s v="Save the Children"/>
    <s v="Carolyn Miles"/>
    <x v="1"/>
    <d v="2011-09-01T00:00:00"/>
    <n v="6880"/>
    <x v="3"/>
    <x v="9"/>
    <x v="11"/>
    <x v="0"/>
    <x v="0"/>
    <m/>
    <m/>
    <m/>
    <x v="0"/>
    <x v="1"/>
    <n v="576463006"/>
    <s v="Carolyn Miles"/>
    <x v="1"/>
    <x v="0"/>
    <s v="President &amp; CEO"/>
    <n v="386179"/>
    <m/>
    <n v="386179"/>
    <n v="17678"/>
    <n v="403857"/>
    <n v="18275"/>
    <n v="22612"/>
    <n v="444744"/>
    <x v="0"/>
    <m/>
    <x v="0"/>
    <x v="1"/>
    <x v="1"/>
    <x v="1"/>
    <x v="1"/>
  </r>
  <r>
    <n v="180"/>
    <s v="390128765"/>
    <s v="American Society of Radiologic Technologists"/>
    <s v="Sal Martino"/>
    <x v="0"/>
    <d v="2009-01-01T00:00:00"/>
    <n v="87123"/>
    <x v="1"/>
    <x v="2"/>
    <x v="2"/>
    <x v="0"/>
    <x v="1"/>
    <n v="0.14274924702248995"/>
    <n v="0.14661044621434757"/>
    <n v="0.14661044621434757"/>
    <x v="0"/>
    <x v="6"/>
    <n v="19718215"/>
    <s v="Sal Martino"/>
    <x v="0"/>
    <x v="0"/>
    <s v="CEO"/>
    <n v="373719"/>
    <n v="30100"/>
    <n v="403819"/>
    <m/>
    <n v="403819"/>
    <n v="46308"/>
    <n v="6168"/>
    <n v="456295"/>
    <x v="0"/>
    <m/>
    <x v="4"/>
    <x v="1"/>
    <x v="1"/>
    <x v="1"/>
    <x v="1"/>
  </r>
  <r>
    <n v="602"/>
    <s v="541966209"/>
    <s v="TechAmerica"/>
    <s v="Shawn Osborne"/>
    <x v="0"/>
    <d v="2012-03-13T00:00:00"/>
    <n v="20004"/>
    <x v="0"/>
    <x v="1"/>
    <x v="8"/>
    <x v="0"/>
    <x v="0"/>
    <m/>
    <m/>
    <m/>
    <x v="0"/>
    <x v="1"/>
    <n v="10454373"/>
    <s v="Shawn Osborne"/>
    <x v="0"/>
    <x v="0"/>
    <s v="President &amp; CEO"/>
    <n v="403526"/>
    <m/>
    <n v="403526"/>
    <m/>
    <n v="403526"/>
    <m/>
    <n v="6552"/>
    <n v="410078"/>
    <x v="1"/>
    <s v="9.5 months' salary"/>
    <x v="4"/>
    <x v="1"/>
    <x v="1"/>
    <x v="1"/>
    <x v="1"/>
  </r>
  <r>
    <n v="73"/>
    <s v="136213516"/>
    <s v="American Civil Liberties Union (ACLU)"/>
    <s v="Anthony Romero"/>
    <x v="0"/>
    <d v="2001-09-07T00:00:00"/>
    <n v="10004"/>
    <x v="3"/>
    <x v="9"/>
    <x v="11"/>
    <x v="0"/>
    <x v="0"/>
    <n v="4.5066754357119369E-2"/>
    <n v="4.5066754357119369E-2"/>
    <n v="5.1033245366023348E-2"/>
    <x v="0"/>
    <x v="0"/>
    <n v="68163629"/>
    <s v="Anthony Romero"/>
    <x v="0"/>
    <x v="0"/>
    <s v="Executive Director"/>
    <n v="397256"/>
    <m/>
    <n v="397256"/>
    <n v="4595"/>
    <n v="401851"/>
    <n v="14175"/>
    <n v="11497"/>
    <n v="427523"/>
    <x v="0"/>
    <m/>
    <x v="2"/>
    <x v="1"/>
    <x v="1"/>
    <x v="1"/>
    <x v="1"/>
  </r>
  <r>
    <n v="278"/>
    <s v="521012307"/>
    <s v="Council for Advancement and Support of Education"/>
    <s v="John Lippincott"/>
    <x v="0"/>
    <d v="2004-08-05T00:00:00"/>
    <n v="20005"/>
    <x v="1"/>
    <x v="13"/>
    <x v="16"/>
    <x v="0"/>
    <x v="0"/>
    <n v="3.6965965656654831E-2"/>
    <n v="3.6965965656654831E-2"/>
    <n v="3.6776881921821998E-2"/>
    <x v="0"/>
    <x v="7"/>
    <n v="16024908"/>
    <s v="John Lippincott"/>
    <x v="0"/>
    <x v="0"/>
    <s v="President"/>
    <n v="399347"/>
    <m/>
    <n v="399347"/>
    <n v="1980"/>
    <n v="401327"/>
    <n v="78228"/>
    <n v="6288"/>
    <n v="485843"/>
    <x v="0"/>
    <m/>
    <x v="4"/>
    <x v="1"/>
    <x v="1"/>
    <x v="1"/>
    <x v="1"/>
  </r>
  <r>
    <n v="83"/>
    <s v="581627547"/>
    <s v="American College of Rheumatology"/>
    <s v="Mark A. Andrejeski"/>
    <x v="0"/>
    <d v="1987-01-01T00:00:00"/>
    <n v="30345"/>
    <x v="1"/>
    <x v="2"/>
    <x v="2"/>
    <x v="0"/>
    <x v="0"/>
    <n v="-3.9298171336580902E-2"/>
    <n v="-3.9298171336580902E-2"/>
    <n v="-1.5923574718217464E-2"/>
    <x v="0"/>
    <x v="7"/>
    <n v="24298532"/>
    <s v="Mark A. Andrejeski"/>
    <x v="0"/>
    <x v="0"/>
    <s v="Executive Vice President &amp; CEO"/>
    <n v="390288"/>
    <m/>
    <n v="390288"/>
    <n v="9496"/>
    <n v="399784"/>
    <n v="34000"/>
    <n v="32292"/>
    <n v="466076"/>
    <x v="0"/>
    <m/>
    <x v="3"/>
    <x v="1"/>
    <x v="1"/>
    <x v="1"/>
    <x v="1"/>
  </r>
  <r>
    <n v="441"/>
    <s v="530190321"/>
    <s v="National Association of Counties"/>
    <s v="Matthew D. Chase"/>
    <x v="2"/>
    <d v="2012-09-17T00:00:00"/>
    <n v="20001"/>
    <x v="0"/>
    <x v="13"/>
    <x v="21"/>
    <x v="0"/>
    <x v="0"/>
    <m/>
    <m/>
    <m/>
    <x v="1"/>
    <x v="1"/>
    <n v="14126349"/>
    <s v="Larry Naake"/>
    <x v="0"/>
    <x v="1"/>
    <m/>
    <n v="362939"/>
    <n v="5000"/>
    <n v="367939"/>
    <n v="31596"/>
    <n v="399535"/>
    <n v="31567"/>
    <n v="16802"/>
    <n v="447904"/>
    <x v="1"/>
    <s v="8.5 months' salary"/>
    <x v="4"/>
    <x v="1"/>
    <x v="1"/>
    <x v="1"/>
    <x v="1"/>
  </r>
  <r>
    <n v="19"/>
    <s v="530209303"/>
    <s v="Airports Council International-North America"/>
    <s v="Kevin Burke"/>
    <x v="0"/>
    <d v="2014-01-22T00:00:00"/>
    <n v="20036"/>
    <x v="0"/>
    <x v="6"/>
    <x v="6"/>
    <x v="0"/>
    <x v="0"/>
    <n v="4.1576279378210387E-2"/>
    <n v="6.6857925560025455E-2"/>
    <n v="6.6857925560025455E-2"/>
    <x v="0"/>
    <x v="5"/>
    <n v="13454584"/>
    <s v="Gregory Principato"/>
    <x v="0"/>
    <x v="1"/>
    <s v="President"/>
    <n v="370672"/>
    <n v="25000"/>
    <n v="395672"/>
    <m/>
    <n v="395672"/>
    <n v="7350"/>
    <n v="19049"/>
    <n v="422071"/>
    <x v="0"/>
    <m/>
    <x v="4"/>
    <x v="1"/>
    <x v="1"/>
    <x v="1"/>
    <x v="1"/>
  </r>
  <r>
    <n v="149"/>
    <s v="521134021"/>
    <s v="American Planning Association"/>
    <s v="Paul Farmer"/>
    <x v="0"/>
    <d v="2001-04-19T00:00:00"/>
    <n v="60601"/>
    <x v="1"/>
    <x v="11"/>
    <x v="9"/>
    <x v="0"/>
    <x v="0"/>
    <n v="1.5611748245704068E-2"/>
    <n v="1.5611748245704068E-2"/>
    <n v="6.3543596752324211E-2"/>
    <x v="0"/>
    <x v="6"/>
    <n v="16522644"/>
    <s v="Paul Farmer"/>
    <x v="0"/>
    <x v="0"/>
    <s v="Executive Director"/>
    <n v="376014"/>
    <m/>
    <n v="376014"/>
    <n v="17746"/>
    <n v="393760"/>
    <n v="202855"/>
    <n v="7012"/>
    <n v="603627"/>
    <x v="0"/>
    <m/>
    <x v="4"/>
    <x v="1"/>
    <x v="1"/>
    <x v="1"/>
    <x v="1"/>
  </r>
  <r>
    <n v="336"/>
    <s v="362167796"/>
    <s v="Government Finance Officers Association"/>
    <s v="Jeffrey L. Esser"/>
    <x v="0"/>
    <d v="1982-01-01T00:00:00"/>
    <n v="60601"/>
    <x v="1"/>
    <x v="13"/>
    <x v="21"/>
    <x v="0"/>
    <x v="0"/>
    <n v="2.9176201372997711E-2"/>
    <n v="2.9176201372997711E-2"/>
    <n v="3.4214042248779664E-2"/>
    <x v="0"/>
    <x v="0"/>
    <n v="14757898"/>
    <s v="Jeffrey L. Esser"/>
    <x v="0"/>
    <x v="0"/>
    <s v="CEO"/>
    <n v="368795"/>
    <m/>
    <n v="368795"/>
    <n v="24438"/>
    <n v="393233"/>
    <n v="33500"/>
    <n v="23451"/>
    <n v="450184"/>
    <x v="0"/>
    <m/>
    <x v="4"/>
    <x v="1"/>
    <x v="1"/>
    <x v="1"/>
    <x v="1"/>
  </r>
  <r>
    <n v="77"/>
    <s v="381888798"/>
    <s v="American College of Emergency Physicians"/>
    <s v="Dean Wilkerson"/>
    <x v="0"/>
    <d v="2004-03-18T00:00:00"/>
    <n v="75038"/>
    <x v="1"/>
    <x v="2"/>
    <x v="2"/>
    <x v="0"/>
    <x v="0"/>
    <n v="1.4530437442643009E-2"/>
    <n v="1.3087384872851486E-2"/>
    <n v="1.5260174313162614E-2"/>
    <x v="0"/>
    <x v="7"/>
    <n v="27549759"/>
    <s v="Dean Wilkerson"/>
    <x v="0"/>
    <x v="0"/>
    <s v="Executive Director"/>
    <n v="325017"/>
    <n v="28512"/>
    <n v="353529"/>
    <n v="38333"/>
    <n v="391862"/>
    <m/>
    <m/>
    <n v="391862"/>
    <x v="0"/>
    <m/>
    <x v="3"/>
    <x v="1"/>
    <x v="1"/>
    <x v="1"/>
    <x v="1"/>
  </r>
  <r>
    <n v="147"/>
    <s v="131512769"/>
    <s v="American Physical Therapy Association"/>
    <s v="J. Michael Bowers"/>
    <x v="0"/>
    <d v="2014-02-28T00:00:00"/>
    <n v="22314"/>
    <x v="1"/>
    <x v="2"/>
    <x v="2"/>
    <x v="0"/>
    <x v="0"/>
    <n v="-3.2249925636340458E-2"/>
    <n v="3.9986402073683765E-2"/>
    <n v="3.9986402073683765E-2"/>
    <x v="0"/>
    <x v="1"/>
    <n v="40080664"/>
    <s v="John D. Barnes"/>
    <x v="0"/>
    <x v="1"/>
    <s v="Executive Director"/>
    <n v="364385"/>
    <n v="27199"/>
    <n v="391584"/>
    <m/>
    <n v="391584"/>
    <n v="10324"/>
    <m/>
    <n v="401908"/>
    <x v="0"/>
    <m/>
    <x v="1"/>
    <x v="1"/>
    <x v="1"/>
    <x v="1"/>
    <x v="1"/>
  </r>
  <r>
    <n v="221"/>
    <s v="560734192"/>
    <s v="Association of Schools and Programs of Public Health"/>
    <s v="Harrison C. Spencer"/>
    <x v="0"/>
    <d v="2002-07-01T00:00:00"/>
    <n v="20036"/>
    <x v="0"/>
    <x v="2"/>
    <x v="2"/>
    <x v="0"/>
    <x v="0"/>
    <n v="3.1504468576098156E-2"/>
    <n v="2.9001054198517767E-2"/>
    <n v="2.9001054198517767E-2"/>
    <x v="0"/>
    <x v="6"/>
    <n v="16241918"/>
    <s v="Harrison C. Spencer"/>
    <x v="0"/>
    <x v="0"/>
    <s v="President &amp; CEO"/>
    <n v="358487"/>
    <n v="30000"/>
    <n v="388487"/>
    <m/>
    <n v="388487"/>
    <n v="50000"/>
    <n v="15829"/>
    <n v="454316"/>
    <x v="0"/>
    <m/>
    <x v="4"/>
    <x v="1"/>
    <x v="1"/>
    <x v="1"/>
    <x v="1"/>
  </r>
  <r>
    <n v="148"/>
    <s v="530204660"/>
    <s v="American Physiological Society"/>
    <s v="Martin Frank"/>
    <x v="0"/>
    <d v="1985-01-01T00:00:00"/>
    <n v="20814"/>
    <x v="1"/>
    <x v="2"/>
    <x v="2"/>
    <x v="0"/>
    <x v="0"/>
    <n v="4.9319199288935418E-2"/>
    <n v="4.9319199288935418E-2"/>
    <n v="4.9278530708103237E-2"/>
    <x v="0"/>
    <x v="1"/>
    <n v="19963804"/>
    <s v="Martin Frank"/>
    <x v="0"/>
    <x v="0"/>
    <s v="Executive Director"/>
    <n v="384863"/>
    <m/>
    <n v="384863"/>
    <n v="2943"/>
    <n v="387806"/>
    <n v="25000"/>
    <n v="15913"/>
    <n v="428719"/>
    <x v="0"/>
    <m/>
    <x v="4"/>
    <x v="1"/>
    <x v="1"/>
    <x v="1"/>
    <x v="1"/>
  </r>
  <r>
    <n v="43"/>
    <s v="237373091"/>
    <s v="American Association for the Study of Liver Diseases"/>
    <s v="Sherrie H. Cathcart"/>
    <x v="1"/>
    <d v="2000-01-01T00:00:00"/>
    <n v="22314"/>
    <x v="1"/>
    <x v="2"/>
    <x v="2"/>
    <x v="0"/>
    <x v="1"/>
    <m/>
    <m/>
    <m/>
    <x v="0"/>
    <x v="1"/>
    <n v="13360020"/>
    <s v="Sherrie Cathcart"/>
    <x v="1"/>
    <x v="0"/>
    <s v="Executive Director"/>
    <n v="352100"/>
    <n v="35000"/>
    <n v="387100"/>
    <m/>
    <n v="387100"/>
    <n v="77000"/>
    <n v="24497"/>
    <n v="488597"/>
    <x v="0"/>
    <m/>
    <x v="4"/>
    <x v="1"/>
    <x v="1"/>
    <x v="1"/>
    <x v="1"/>
  </r>
  <r>
    <n v="599"/>
    <s v="521007153"/>
    <s v="SourceAmerica (previously NISH)"/>
    <s v="E. Robert Chamberlin"/>
    <x v="0"/>
    <d v="2000-08-01T00:00:00"/>
    <n v="22182"/>
    <x v="3"/>
    <x v="9"/>
    <x v="11"/>
    <x v="0"/>
    <x v="0"/>
    <n v="6.5909240390857118E-2"/>
    <n v="6.4915872468984295E-2"/>
    <n v="6.9201559188193124E-2"/>
    <x v="0"/>
    <x v="6"/>
    <n v="108121968"/>
    <s v="E. Robert Chamberlin"/>
    <x v="0"/>
    <x v="0"/>
    <s v="President &amp; CEO"/>
    <n v="372741"/>
    <n v="1250"/>
    <n v="373991"/>
    <n v="8379"/>
    <n v="382370"/>
    <n v="23850"/>
    <n v="26482"/>
    <n v="432702"/>
    <x v="0"/>
    <m/>
    <x v="0"/>
    <x v="1"/>
    <x v="1"/>
    <x v="1"/>
    <x v="1"/>
  </r>
  <r>
    <n v="182"/>
    <s v="530240474"/>
    <s v="American Speech-Language-Hearing Association"/>
    <s v="Arlene Pietranton"/>
    <x v="1"/>
    <d v="2003-11-13T00:00:00"/>
    <n v="20852"/>
    <x v="1"/>
    <x v="2"/>
    <x v="2"/>
    <x v="0"/>
    <x v="0"/>
    <m/>
    <m/>
    <m/>
    <x v="0"/>
    <x v="1"/>
    <n v="56549490"/>
    <s v="Arlene A. Pietranton"/>
    <x v="1"/>
    <x v="0"/>
    <s v="Executive Director"/>
    <n v="302155"/>
    <m/>
    <n v="302155"/>
    <n v="79007"/>
    <n v="381162"/>
    <n v="136747"/>
    <n v="25729"/>
    <n v="543638"/>
    <x v="0"/>
    <m/>
    <x v="2"/>
    <x v="1"/>
    <x v="1"/>
    <x v="1"/>
    <x v="1"/>
  </r>
  <r>
    <n v="39"/>
    <s v="390977801"/>
    <s v="American Association for Clinical Chemistry"/>
    <s v="Janet B. Kreizman"/>
    <x v="1"/>
    <d v="2013-04-01T00:00:00"/>
    <n v="20006"/>
    <x v="1"/>
    <x v="2"/>
    <x v="2"/>
    <x v="0"/>
    <x v="0"/>
    <m/>
    <m/>
    <m/>
    <x v="2"/>
    <x v="1"/>
    <n v="20004652"/>
    <s v="Lana Vukovljak"/>
    <x v="1"/>
    <x v="1"/>
    <s v="Executive Vice President"/>
    <n v="156523"/>
    <n v="20000"/>
    <n v="176523"/>
    <n v="202303"/>
    <n v="378826"/>
    <m/>
    <n v="4675"/>
    <n v="383501"/>
    <x v="1"/>
    <s v="Six months' salary; $175,000 severance"/>
    <x v="3"/>
    <x v="1"/>
    <x v="1"/>
    <x v="1"/>
    <x v="1"/>
  </r>
  <r>
    <n v="601"/>
    <s v="520239291"/>
    <s v="Tax Executives Institute"/>
    <s v="Eli J. Dicker"/>
    <x v="0"/>
    <d v="2013-02-01T00:00:00"/>
    <n v="20005"/>
    <x v="1"/>
    <x v="5"/>
    <x v="18"/>
    <x v="0"/>
    <x v="0"/>
    <n v="8.4706464561300612E-2"/>
    <n v="8.7657385444274968E-2"/>
    <n v="2.7257897884834972E-2"/>
    <x v="0"/>
    <x v="7"/>
    <n v="10099350"/>
    <s v="Timothy J. McCormally"/>
    <x v="0"/>
    <x v="1"/>
    <s v="Executive Director"/>
    <n v="355083"/>
    <n v="20000"/>
    <n v="375083"/>
    <n v="2763"/>
    <n v="377846"/>
    <n v="35107"/>
    <n v="27539"/>
    <n v="440492"/>
    <x v="0"/>
    <m/>
    <x v="4"/>
    <x v="1"/>
    <x v="1"/>
    <x v="1"/>
    <x v="1"/>
  </r>
  <r>
    <n v="235"/>
    <s v="530025755"/>
    <s v="Building and Construction Trades, AFL-CIO"/>
    <s v="Sean McGarvey"/>
    <x v="0"/>
    <d v="2012-04-16T00:00:00"/>
    <n v="20006"/>
    <x v="2"/>
    <x v="8"/>
    <x v="10"/>
    <x v="0"/>
    <x v="0"/>
    <n v="0"/>
    <n v="-1.5050762928219439E-3"/>
    <n v="-6.0490616840946036E-3"/>
    <x v="0"/>
    <x v="7"/>
    <n v="10678401"/>
    <s v="Mark H. Ayers"/>
    <x v="0"/>
    <x v="1"/>
    <s v="President"/>
    <n v="336353"/>
    <m/>
    <n v="336353"/>
    <n v="40914"/>
    <n v="377267"/>
    <n v="89150"/>
    <n v="26723"/>
    <n v="493140"/>
    <x v="0"/>
    <s v="Died on April 8, 2012."/>
    <x v="4"/>
    <x v="1"/>
    <x v="1"/>
    <x v="1"/>
    <x v="1"/>
  </r>
  <r>
    <n v="538"/>
    <s v="132654926"/>
    <s v="Natural Resources Defense Council"/>
    <s v="Frances Beinecke"/>
    <x v="1"/>
    <d v="2006-01-01T00:00:00"/>
    <n v="10011"/>
    <x v="3"/>
    <x v="9"/>
    <x v="11"/>
    <x v="0"/>
    <x v="0"/>
    <n v="-1.3014092042834775E-2"/>
    <n v="-1.3014092042834775E-2"/>
    <n v="-1.3014092042834775E-2"/>
    <x v="0"/>
    <x v="7"/>
    <n v="98701707"/>
    <s v="Frances Beinecke"/>
    <x v="1"/>
    <x v="0"/>
    <s v="President"/>
    <n v="376317"/>
    <m/>
    <n v="376317"/>
    <m/>
    <n v="376317"/>
    <n v="34300"/>
    <n v="17071"/>
    <n v="427688"/>
    <x v="0"/>
    <s v="Beinecke retiring end of 2014."/>
    <x v="2"/>
    <x v="1"/>
    <x v="1"/>
    <x v="1"/>
    <x v="1"/>
  </r>
  <r>
    <n v="548"/>
    <s v="010593565"/>
    <s v="One Campaign"/>
    <s v="Michael Elliott"/>
    <x v="0"/>
    <d v="2011-06-11T00:00:00"/>
    <n v="20005"/>
    <x v="3"/>
    <x v="9"/>
    <x v="11"/>
    <x v="0"/>
    <x v="0"/>
    <m/>
    <m/>
    <m/>
    <x v="0"/>
    <x v="1"/>
    <n v="55927760"/>
    <s v="Michael Elliott"/>
    <x v="0"/>
    <x v="0"/>
    <s v="President"/>
    <n v="375396"/>
    <m/>
    <n v="375396"/>
    <m/>
    <n v="375396"/>
    <n v="12500"/>
    <n v="13927"/>
    <n v="401823"/>
    <x v="0"/>
    <m/>
    <x v="2"/>
    <x v="1"/>
    <x v="1"/>
    <x v="1"/>
    <x v="1"/>
  </r>
  <r>
    <n v="488"/>
    <s v="530115260"/>
    <s v="National Education Association"/>
    <s v="Dennis Van Roekel"/>
    <x v="0"/>
    <d v="2008-07-04T00:00:00"/>
    <n v="20036"/>
    <x v="2"/>
    <x v="8"/>
    <x v="10"/>
    <x v="0"/>
    <x v="0"/>
    <m/>
    <m/>
    <m/>
    <x v="0"/>
    <x v="2"/>
    <n v="380736797"/>
    <s v="Dennis Van Roekel"/>
    <x v="0"/>
    <x v="0"/>
    <s v="President"/>
    <n v="274878"/>
    <m/>
    <n v="274878"/>
    <n v="99447"/>
    <n v="374325"/>
    <n v="117525"/>
    <n v="37105"/>
    <n v="528955"/>
    <x v="0"/>
    <m/>
    <x v="0"/>
    <x v="1"/>
    <x v="1"/>
    <x v="1"/>
    <x v="1"/>
  </r>
  <r>
    <n v="502"/>
    <s v="135596799"/>
    <s v="National Industries for the Blind"/>
    <s v="Kevin A. Lynch"/>
    <x v="0"/>
    <d v="2008-08-01T00:00:00"/>
    <n v="22314"/>
    <x v="3"/>
    <x v="9"/>
    <x v="11"/>
    <x v="0"/>
    <x v="0"/>
    <n v="6.4557894276653635E-2"/>
    <n v="8.1887920623635951E-2"/>
    <n v="7.6707305788183036E-2"/>
    <x v="0"/>
    <x v="6"/>
    <n v="33163414"/>
    <s v="Kevin A. Lynch"/>
    <x v="0"/>
    <x v="0"/>
    <s v="President &amp; CEO"/>
    <n v="316558"/>
    <n v="31930"/>
    <n v="348488"/>
    <n v="23846"/>
    <n v="372334"/>
    <n v="26950"/>
    <n v="6897"/>
    <n v="406181"/>
    <x v="0"/>
    <m/>
    <x v="1"/>
    <x v="1"/>
    <x v="1"/>
    <x v="1"/>
    <x v="1"/>
  </r>
  <r>
    <n v="580"/>
    <s v="361707667"/>
    <s v="Rotary International"/>
    <s v="John Hewko"/>
    <x v="0"/>
    <d v="2011-07-01T00:00:00"/>
    <n v="60201"/>
    <x v="3"/>
    <x v="9"/>
    <x v="11"/>
    <x v="0"/>
    <x v="0"/>
    <m/>
    <m/>
    <m/>
    <x v="2"/>
    <x v="7"/>
    <n v="90621190"/>
    <s v="Edwin H. Futa"/>
    <x v="0"/>
    <x v="1"/>
    <s v="General Secretary"/>
    <n v="242091"/>
    <m/>
    <n v="242091"/>
    <n v="128251"/>
    <n v="370342"/>
    <n v="7831"/>
    <n v="4460"/>
    <n v="382633"/>
    <x v="1"/>
    <s v="Six months' salary"/>
    <x v="2"/>
    <x v="1"/>
    <x v="1"/>
    <x v="1"/>
    <x v="1"/>
  </r>
  <r>
    <n v="516"/>
    <s v="530225165"/>
    <s v="National Parks Conservation Association"/>
    <s v="W. Clark Bunting"/>
    <x v="0"/>
    <d v="2013-11-11T00:00:00"/>
    <n v="20036"/>
    <x v="3"/>
    <x v="9"/>
    <x v="11"/>
    <x v="0"/>
    <x v="0"/>
    <n v="7.6449766457664964E-2"/>
    <n v="7.7170867124686821E-2"/>
    <n v="7.7170867124686821E-2"/>
    <x v="0"/>
    <x v="7"/>
    <n v="25782975"/>
    <s v="Thomas Kiernan"/>
    <x v="0"/>
    <x v="1"/>
    <s v="President"/>
    <n v="331173"/>
    <n v="39000"/>
    <n v="370173"/>
    <m/>
    <n v="370173"/>
    <n v="36750"/>
    <n v="5099"/>
    <n v="412022"/>
    <x v="0"/>
    <m/>
    <x v="3"/>
    <x v="1"/>
    <x v="1"/>
    <x v="1"/>
    <x v="1"/>
  </r>
  <r>
    <n v="275"/>
    <s v="520230814"/>
    <s v="Corn Refiners Association"/>
    <s v="John W. Bode"/>
    <x v="0"/>
    <d v="2013-05-06T00:00:00"/>
    <n v="20006"/>
    <x v="0"/>
    <x v="12"/>
    <x v="20"/>
    <x v="0"/>
    <x v="0"/>
    <n v="2.7777777777777776E-2"/>
    <n v="2.7777777777777776E-2"/>
    <n v="2.7777777777777776E-2"/>
    <x v="0"/>
    <x v="1"/>
    <n v="33855370"/>
    <s v="Audrae Erickson"/>
    <x v="1"/>
    <x v="1"/>
    <s v="President"/>
    <n v="370000"/>
    <m/>
    <n v="370000"/>
    <m/>
    <n v="370000"/>
    <n v="35964"/>
    <n v="4705"/>
    <n v="410669"/>
    <x v="0"/>
    <m/>
    <x v="1"/>
    <x v="1"/>
    <x v="1"/>
    <x v="1"/>
    <x v="1"/>
  </r>
  <r>
    <n v="248"/>
    <s v="521501082"/>
    <s v="Center for Strategic and International Studies"/>
    <s v="John J. Hamre"/>
    <x v="0"/>
    <d v="2000-04-01T00:00:00"/>
    <n v="20006"/>
    <x v="4"/>
    <x v="14"/>
    <x v="17"/>
    <x v="0"/>
    <x v="0"/>
    <n v="-2.5037658590401832E-2"/>
    <n v="-2.5037658590401832E-2"/>
    <n v="-2.1887066661009039E-2"/>
    <x v="0"/>
    <x v="6"/>
    <n v="42980355"/>
    <s v="John J. Hamre"/>
    <x v="0"/>
    <x v="0"/>
    <s v="President &amp; CEO"/>
    <n v="367631"/>
    <m/>
    <n v="367631"/>
    <n v="1188"/>
    <n v="368819"/>
    <n v="24500"/>
    <n v="2000"/>
    <n v="395319"/>
    <x v="0"/>
    <m/>
    <x v="1"/>
    <x v="1"/>
    <x v="1"/>
    <x v="1"/>
    <x v="1"/>
  </r>
  <r>
    <n v="379"/>
    <s v="486031851"/>
    <s v="International Brotherhood of Boilermakers"/>
    <s v="Newton Jones"/>
    <x v="0"/>
    <d v="2003-07-23T00:00:00"/>
    <n v="66101"/>
    <x v="2"/>
    <x v="8"/>
    <x v="10"/>
    <x v="0"/>
    <x v="1"/>
    <n v="0.24270293749169872"/>
    <n v="0.24270293749169872"/>
    <n v="7.4270409832235151E-2"/>
    <x v="0"/>
    <x v="7"/>
    <n v="41201127"/>
    <s v="Newton B. Jones"/>
    <x v="0"/>
    <x v="0"/>
    <s v="International President"/>
    <n v="346181"/>
    <m/>
    <n v="346181"/>
    <n v="21632"/>
    <n v="367813"/>
    <n v="134300"/>
    <n v="22128"/>
    <n v="524241"/>
    <x v="0"/>
    <m/>
    <x v="1"/>
    <x v="1"/>
    <x v="1"/>
    <x v="1"/>
    <x v="1"/>
  </r>
  <r>
    <n v="141"/>
    <s v="131526422"/>
    <s v="American Occupational Therapy Association"/>
    <s v="Frederick P. Somers"/>
    <x v="0"/>
    <d v="2004-08-19T00:00:00"/>
    <n v="20824"/>
    <x v="1"/>
    <x v="2"/>
    <x v="2"/>
    <x v="0"/>
    <x v="0"/>
    <n v="6.6549556140673483E-2"/>
    <n v="8.3146550113937762E-2"/>
    <n v="9.0492979709921081E-2"/>
    <x v="0"/>
    <x v="7"/>
    <n v="14994275"/>
    <s v="Frederick P. Somers"/>
    <x v="0"/>
    <x v="0"/>
    <s v="Executive Director"/>
    <n v="272609"/>
    <n v="75328"/>
    <n v="347937"/>
    <n v="19196"/>
    <n v="367133"/>
    <n v="7350"/>
    <n v="14806"/>
    <n v="389289"/>
    <x v="0"/>
    <m/>
    <x v="4"/>
    <x v="1"/>
    <x v="1"/>
    <x v="1"/>
    <x v="1"/>
  </r>
  <r>
    <n v="381"/>
    <s v="530215427"/>
    <s v="International Brotherhood of Teamsters, AFL-CIO"/>
    <s v="James P. Hoffa"/>
    <x v="0"/>
    <d v="1999-03-19T00:00:00"/>
    <n v="20001"/>
    <x v="2"/>
    <x v="8"/>
    <x v="10"/>
    <x v="0"/>
    <x v="0"/>
    <n v="8.0024466078801159E-3"/>
    <n v="8.0024466078801159E-3"/>
    <n v="1.2720544413798839E-2"/>
    <x v="0"/>
    <x v="1"/>
    <n v="170639544"/>
    <s v="James P. Hoffa"/>
    <x v="0"/>
    <x v="0"/>
    <s v="General President"/>
    <n v="296640"/>
    <m/>
    <n v="296640"/>
    <n v="68704"/>
    <n v="365344"/>
    <n v="61078"/>
    <n v="18996"/>
    <n v="445418"/>
    <x v="0"/>
    <m/>
    <x v="0"/>
    <x v="1"/>
    <x v="1"/>
    <x v="1"/>
    <x v="1"/>
  </r>
  <r>
    <n v="384"/>
    <s v="132503656"/>
    <s v="International Executive Service Corps"/>
    <s v="Thomas Miller"/>
    <x v="0"/>
    <d v="2010-09-15T00:00:00"/>
    <n v="20036"/>
    <x v="3"/>
    <x v="9"/>
    <x v="11"/>
    <x v="0"/>
    <x v="0"/>
    <n v="2.5285872191409649E-2"/>
    <n v="9.7918209993196767E-2"/>
    <n v="9.7451468362277277E-2"/>
    <x v="0"/>
    <x v="1"/>
    <n v="18953586"/>
    <s v="Thomas Miller"/>
    <x v="0"/>
    <x v="0"/>
    <s v="President &amp; CEO"/>
    <n v="314448"/>
    <n v="48661"/>
    <n v="363109"/>
    <n v="1584"/>
    <n v="364693"/>
    <n v="17150"/>
    <n v="2808"/>
    <n v="384651"/>
    <x v="0"/>
    <m/>
    <x v="4"/>
    <x v="1"/>
    <x v="1"/>
    <x v="1"/>
    <x v="1"/>
  </r>
  <r>
    <n v="504"/>
    <s v="542065665"/>
    <s v="National Institute of Aerospace"/>
    <s v="Doug Stanley"/>
    <x v="0"/>
    <d v="2012-07-16T00:00:00"/>
    <n v="23666"/>
    <x v="0"/>
    <x v="6"/>
    <x v="6"/>
    <x v="0"/>
    <x v="0"/>
    <n v="0.12864106409851594"/>
    <n v="0.19537088201241976"/>
    <n v="0.19537088201241976"/>
    <x v="0"/>
    <x v="6"/>
    <n v="30694740"/>
    <s v="Robert E. Lindberg"/>
    <x v="0"/>
    <x v="1"/>
    <s v="President &amp; Executive Director"/>
    <n v="343143"/>
    <n v="20288"/>
    <n v="363431"/>
    <m/>
    <n v="363431"/>
    <n v="34616"/>
    <n v="11003"/>
    <n v="409050"/>
    <x v="0"/>
    <m/>
    <x v="1"/>
    <x v="1"/>
    <x v="1"/>
    <x v="1"/>
    <x v="1"/>
  </r>
  <r>
    <n v="56"/>
    <s v="430763598"/>
    <s v="American Association of Orthodontists"/>
    <s v="Chris Vranas"/>
    <x v="0"/>
    <d v="2002-01-24T00:00:00"/>
    <n v="61107"/>
    <x v="1"/>
    <x v="2"/>
    <x v="2"/>
    <x v="0"/>
    <x v="0"/>
    <n v="-1.3257163791228292E-2"/>
    <n v="-1.3257163791228292E-2"/>
    <n v="-9.2375975687080478E-3"/>
    <x v="0"/>
    <x v="10"/>
    <n v="21814455"/>
    <s v="Chris Vranas"/>
    <x v="0"/>
    <x v="0"/>
    <s v="Executive Director"/>
    <n v="344764"/>
    <m/>
    <n v="344764"/>
    <n v="17752"/>
    <n v="362516"/>
    <m/>
    <n v="64904"/>
    <n v="427420"/>
    <x v="0"/>
    <m/>
    <x v="3"/>
    <x v="1"/>
    <x v="1"/>
    <x v="1"/>
    <x v="1"/>
  </r>
  <r>
    <n v="108"/>
    <s v="366066325"/>
    <s v="American Gastroenterological Association"/>
    <s v="Tom Serena and Lynn Robinson"/>
    <x v="3"/>
    <d v="2010-10-05T00:00:00"/>
    <n v="20841"/>
    <x v="1"/>
    <x v="2"/>
    <x v="2"/>
    <x v="0"/>
    <x v="1"/>
    <m/>
    <n v="-4.6119708158448826E-2"/>
    <n v="-2.029197948895476E-2"/>
    <x v="2"/>
    <x v="0"/>
    <n v="23904634"/>
    <s v="Lynn Robinson"/>
    <x v="1"/>
    <x v="0"/>
    <s v="Co-Executive Vice President"/>
    <n v="323152"/>
    <n v="21608"/>
    <n v="344760"/>
    <n v="17489"/>
    <n v="362249"/>
    <n v="25545"/>
    <n v="31436"/>
    <n v="419230"/>
    <x v="0"/>
    <m/>
    <x v="3"/>
    <x v="1"/>
    <x v="1"/>
    <x v="1"/>
    <x v="1"/>
  </r>
  <r>
    <n v="91"/>
    <s v="530211350"/>
    <s v="American Counseling Association"/>
    <s v="Richard Yep"/>
    <x v="0"/>
    <d v="1998-03-01T00:00:00"/>
    <n v="22304"/>
    <x v="1"/>
    <x v="2"/>
    <x v="2"/>
    <x v="0"/>
    <x v="0"/>
    <n v="6.8984953272541741E-2"/>
    <n v="0.11937610339968578"/>
    <n v="0.17344066341653033"/>
    <x v="0"/>
    <x v="7"/>
    <n v="11814348"/>
    <s v="Richard Yep"/>
    <x v="0"/>
    <x v="0"/>
    <s v="Executive Director"/>
    <n v="330001"/>
    <n v="15556"/>
    <n v="345557"/>
    <n v="16690"/>
    <n v="362247"/>
    <n v="39505"/>
    <n v="29568"/>
    <n v="431320"/>
    <x v="0"/>
    <m/>
    <x v="4"/>
    <x v="1"/>
    <x v="1"/>
    <x v="1"/>
    <x v="1"/>
  </r>
  <r>
    <n v="465"/>
    <s v="521512323"/>
    <s v="National Board for Professional Teaching Standards"/>
    <s v="Ronald Thorpe"/>
    <x v="0"/>
    <d v="2011-12-05T00:00:00"/>
    <n v="22209"/>
    <x v="1"/>
    <x v="13"/>
    <x v="16"/>
    <x v="0"/>
    <x v="0"/>
    <m/>
    <m/>
    <m/>
    <x v="2"/>
    <x v="1"/>
    <n v="30498108"/>
    <s v="Ronald Thorpe"/>
    <x v="0"/>
    <x v="0"/>
    <s v="CEO &amp; President"/>
    <n v="324750"/>
    <n v="32000"/>
    <n v="356750"/>
    <n v="5000"/>
    <n v="361750"/>
    <n v="26796"/>
    <n v="15394"/>
    <n v="403940"/>
    <x v="0"/>
    <m/>
    <x v="1"/>
    <x v="1"/>
    <x v="1"/>
    <x v="1"/>
    <x v="1"/>
  </r>
  <r>
    <n v="190"/>
    <s v="133163817"/>
    <s v="amfAR, The Foundation for AIDS Research"/>
    <s v="Kevin Frost"/>
    <x v="0"/>
    <d v="2007-03-01T00:00:00"/>
    <n v="10005"/>
    <x v="3"/>
    <x v="9"/>
    <x v="11"/>
    <x v="0"/>
    <x v="0"/>
    <n v="5.2499636046003786E-2"/>
    <n v="5.2499636046003786E-2"/>
    <n v="5.2499636046003786E-2"/>
    <x v="0"/>
    <x v="6"/>
    <n v="27192308"/>
    <s v="Kevin Frost"/>
    <x v="0"/>
    <x v="0"/>
    <s v="CEO"/>
    <n v="361481"/>
    <m/>
    <n v="361481"/>
    <m/>
    <n v="361481"/>
    <n v="27150"/>
    <n v="27007"/>
    <n v="415638"/>
    <x v="0"/>
    <m/>
    <x v="3"/>
    <x v="1"/>
    <x v="1"/>
    <x v="1"/>
    <x v="1"/>
  </r>
  <r>
    <n v="109"/>
    <s v="366066325"/>
    <s v="American Gastroenterological Association"/>
    <s v="Tom Serena and Lynn Robinson"/>
    <x v="3"/>
    <d v="2010-10-05T00:00:00"/>
    <n v="20841"/>
    <x v="1"/>
    <x v="2"/>
    <x v="2"/>
    <x v="0"/>
    <x v="0"/>
    <m/>
    <m/>
    <m/>
    <x v="1"/>
    <x v="0"/>
    <n v="23904634"/>
    <s v="Tom Serena"/>
    <x v="0"/>
    <x v="0"/>
    <s v="Co-Executive Vice President"/>
    <n v="337957"/>
    <n v="21608"/>
    <n v="359565"/>
    <n v="1243"/>
    <n v="360808"/>
    <n v="25545"/>
    <n v="31797"/>
    <n v="418150"/>
    <x v="0"/>
    <m/>
    <x v="3"/>
    <x v="1"/>
    <x v="1"/>
    <x v="1"/>
    <x v="1"/>
  </r>
  <r>
    <n v="372"/>
    <s v="362079990"/>
    <s v="International Association of Amusement Parks and Attractions"/>
    <s v="Paul Noland"/>
    <x v="0"/>
    <d v="2013-01-01T00:00:00"/>
    <n v="22314"/>
    <x v="0"/>
    <x v="7"/>
    <x v="7"/>
    <x v="0"/>
    <x v="0"/>
    <m/>
    <m/>
    <m/>
    <x v="0"/>
    <x v="1"/>
    <n v="15780298"/>
    <s v="James Cleary"/>
    <x v="0"/>
    <x v="1"/>
    <s v="President &amp; CEO"/>
    <n v="312467"/>
    <n v="45000"/>
    <n v="357467"/>
    <n v="1584"/>
    <n v="359051"/>
    <n v="5711"/>
    <n v="45197"/>
    <n v="409959"/>
    <x v="0"/>
    <m/>
    <x v="4"/>
    <x v="1"/>
    <x v="1"/>
    <x v="1"/>
    <x v="1"/>
  </r>
  <r>
    <n v="553"/>
    <s v="521906152"/>
    <s v="Parenteral Drug Association"/>
    <s v="Richard M. Johnson"/>
    <x v="0"/>
    <d v="2009-09-01T00:00:00"/>
    <n v="20814"/>
    <x v="1"/>
    <x v="2"/>
    <x v="2"/>
    <x v="0"/>
    <x v="0"/>
    <n v="8.7620562712596078E-2"/>
    <n v="0.12912951563963049"/>
    <n v="0.15242888078743552"/>
    <x v="0"/>
    <x v="1"/>
    <n v="12974435"/>
    <s v="Richard M. Johnson"/>
    <x v="0"/>
    <x v="0"/>
    <s v="President &amp; CEO"/>
    <n v="272102"/>
    <n v="78810"/>
    <n v="350912"/>
    <n v="7241"/>
    <n v="358153"/>
    <n v="4661"/>
    <n v="22592"/>
    <n v="385406"/>
    <x v="0"/>
    <m/>
    <x v="4"/>
    <x v="1"/>
    <x v="1"/>
    <x v="1"/>
    <x v="1"/>
  </r>
  <r>
    <n v="122"/>
    <s v="131623892"/>
    <s v="American Institute of Chemical Engineers"/>
    <s v="June Wispelwey"/>
    <x v="1"/>
    <d v="2009-01-01T00:00:00"/>
    <n v="10016"/>
    <x v="1"/>
    <x v="6"/>
    <x v="9"/>
    <x v="0"/>
    <x v="0"/>
    <n v="3.5777115238606695E-2"/>
    <n v="8.9247983415502788E-2"/>
    <n v="8.5532867388424472E-2"/>
    <x v="0"/>
    <x v="1"/>
    <n v="20938460"/>
    <s v="June C. Wispelwey"/>
    <x v="1"/>
    <x v="0"/>
    <s v="Executive Director"/>
    <n v="223732"/>
    <n v="104136"/>
    <n v="327868"/>
    <n v="28583"/>
    <n v="356451"/>
    <n v="32974"/>
    <n v="37521"/>
    <n v="426946"/>
    <x v="0"/>
    <m/>
    <x v="3"/>
    <x v="1"/>
    <x v="1"/>
    <x v="1"/>
    <x v="1"/>
  </r>
  <r>
    <n v="380"/>
    <s v="530088380"/>
    <s v="International Brotherhood of Electrical Workers"/>
    <s v="Edwin D. Hill"/>
    <x v="0"/>
    <d v="2001-01-29T00:00:00"/>
    <n v="20001"/>
    <x v="2"/>
    <x v="8"/>
    <x v="10"/>
    <x v="0"/>
    <x v="0"/>
    <n v="3.0489543650094358E-2"/>
    <n v="3.0489543650094358E-2"/>
    <n v="1.3241511869592291E-2"/>
    <x v="0"/>
    <x v="7"/>
    <n v="137150978"/>
    <s v="Edwin D. Hill"/>
    <x v="0"/>
    <x v="0"/>
    <s v="International President"/>
    <n v="321623"/>
    <m/>
    <n v="321623"/>
    <n v="34731"/>
    <n v="356354"/>
    <n v="156794"/>
    <n v="22743"/>
    <n v="535891"/>
    <x v="0"/>
    <m/>
    <x v="0"/>
    <x v="1"/>
    <x v="1"/>
    <x v="1"/>
    <x v="1"/>
  </r>
  <r>
    <n v="177"/>
    <s v="526078378"/>
    <s v="American Society of Nephrology"/>
    <s v="Tod Ibrahim"/>
    <x v="0"/>
    <d v="2007-12-03T00:00:00"/>
    <n v="20006"/>
    <x v="1"/>
    <x v="2"/>
    <x v="2"/>
    <x v="0"/>
    <x v="0"/>
    <n v="4.7595624230499609E-2"/>
    <n v="-8.6881845209059685E-2"/>
    <n v="-8.6881845209059685E-2"/>
    <x v="0"/>
    <x v="1"/>
    <n v="21679907"/>
    <s v="Todd Ibrahim"/>
    <x v="0"/>
    <x v="0"/>
    <s v="Executive Director"/>
    <n v="355665"/>
    <m/>
    <n v="355665"/>
    <m/>
    <n v="355665"/>
    <n v="12500"/>
    <n v="17466"/>
    <n v="385631"/>
    <x v="0"/>
    <m/>
    <x v="3"/>
    <x v="1"/>
    <x v="1"/>
    <x v="1"/>
    <x v="1"/>
  </r>
  <r>
    <n v="630"/>
    <s v="520880375"/>
    <s v="Urban Institute"/>
    <s v="Sarah Rosen Wartell"/>
    <x v="1"/>
    <d v="2012-02-28T00:00:00"/>
    <n v="20007"/>
    <x v="3"/>
    <x v="9"/>
    <x v="17"/>
    <x v="0"/>
    <x v="0"/>
    <m/>
    <m/>
    <m/>
    <x v="2"/>
    <x v="1"/>
    <n v="85862039"/>
    <s v="Sarah Rosen Wartell"/>
    <x v="1"/>
    <x v="0"/>
    <s v="President"/>
    <n v="355236"/>
    <m/>
    <n v="355236"/>
    <m/>
    <n v="355236"/>
    <n v="11198"/>
    <n v="258"/>
    <n v="366692"/>
    <x v="1"/>
    <s v="10 months’ salary"/>
    <x v="2"/>
    <x v="1"/>
    <x v="1"/>
    <x v="1"/>
    <x v="1"/>
  </r>
  <r>
    <n v="152"/>
    <s v="522168499"/>
    <s v="American Psychiatric Association"/>
    <s v="Saul Levin"/>
    <x v="0"/>
    <d v="2013-05-15T00:00:00"/>
    <n v="22209"/>
    <x v="1"/>
    <x v="2"/>
    <x v="2"/>
    <x v="0"/>
    <x v="0"/>
    <n v="8.0462770783200268E-3"/>
    <n v="8.0462770783200268E-3"/>
    <n v="-8.5813170253846729E-2"/>
    <x v="0"/>
    <x v="1"/>
    <n v="38519638"/>
    <s v="James Scully"/>
    <x v="0"/>
    <x v="1"/>
    <s v="Medical Director"/>
    <n v="390000"/>
    <m/>
    <n v="390000"/>
    <n v="-36313"/>
    <n v="353687"/>
    <n v="315566"/>
    <n v="11690"/>
    <n v="680943"/>
    <x v="0"/>
    <m/>
    <x v="1"/>
    <x v="1"/>
    <x v="1"/>
    <x v="1"/>
    <x v="1"/>
  </r>
  <r>
    <n v="397"/>
    <s v="350198600"/>
    <s v="International Union of Painters and Allied Trades"/>
    <s v="Kenneth Rigmaiden"/>
    <x v="0"/>
    <d v="2013-03-01T00:00:00"/>
    <n v="20006"/>
    <x v="2"/>
    <x v="8"/>
    <x v="10"/>
    <x v="0"/>
    <x v="0"/>
    <n v="0"/>
    <n v="0"/>
    <n v="-1.3252961614132027E-2"/>
    <x v="0"/>
    <x v="1"/>
    <n v="37623300"/>
    <s v="James A. Williams"/>
    <x v="0"/>
    <x v="1"/>
    <s v="General President/Director of Organizing"/>
    <n v="301762"/>
    <m/>
    <n v="301762"/>
    <n v="51824"/>
    <n v="353586"/>
    <n v="19979"/>
    <n v="39123"/>
    <n v="412688"/>
    <x v="0"/>
    <m/>
    <x v="1"/>
    <x v="1"/>
    <x v="1"/>
    <x v="1"/>
    <x v="1"/>
  </r>
  <r>
    <n v="314"/>
    <s v="520700497"/>
    <s v="Federation of American Societies for Experimental Biology"/>
    <s v="Guy C. Fogleman"/>
    <x v="0"/>
    <d v="2006-07-10T00:00:00"/>
    <n v="20814"/>
    <x v="1"/>
    <x v="13"/>
    <x v="16"/>
    <x v="0"/>
    <x v="0"/>
    <n v="6.5572214841525908E-2"/>
    <n v="6.5572214841525908E-2"/>
    <n v="1.417118305332696E-2"/>
    <x v="0"/>
    <x v="1"/>
    <n v="18629561"/>
    <s v="Guy C. Fogleman"/>
    <x v="0"/>
    <x v="0"/>
    <s v="Executive Director"/>
    <n v="348099"/>
    <m/>
    <n v="348099"/>
    <n v="4076"/>
    <n v="352175"/>
    <n v="25000"/>
    <n v="12585"/>
    <n v="389760"/>
    <x v="0"/>
    <m/>
    <x v="4"/>
    <x v="1"/>
    <x v="1"/>
    <x v="1"/>
    <x v="1"/>
  </r>
  <r>
    <n v="142"/>
    <s v="430684708"/>
    <s v="American Optometric Association"/>
    <s v="Vacant 3/3/2014"/>
    <x v="2"/>
    <m/>
    <n v="63141"/>
    <x v="1"/>
    <x v="2"/>
    <x v="2"/>
    <x v="0"/>
    <x v="0"/>
    <n v="5.2371344094614032E-2"/>
    <n v="5.2371344094614032E-2"/>
    <n v="5.219046246765488E-2"/>
    <x v="0"/>
    <x v="1"/>
    <n v="23576793"/>
    <s v="Barry J. Barresi"/>
    <x v="0"/>
    <x v="1"/>
    <s v="Executive Director"/>
    <n v="316065"/>
    <m/>
    <n v="316065"/>
    <n v="34447"/>
    <n v="350512"/>
    <n v="13383"/>
    <n v="15871"/>
    <n v="379766"/>
    <x v="0"/>
    <m/>
    <x v="3"/>
    <x v="1"/>
    <x v="1"/>
    <x v="1"/>
    <x v="1"/>
  </r>
  <r>
    <n v="75"/>
    <s v="521799853"/>
    <s v="American Coalition for Clean Coal Electricity"/>
    <s v="Mike Duncan"/>
    <x v="0"/>
    <d v="2012-09-10T00:00:00"/>
    <n v="20005"/>
    <x v="0"/>
    <x v="3"/>
    <x v="3"/>
    <x v="0"/>
    <x v="0"/>
    <m/>
    <m/>
    <m/>
    <x v="2"/>
    <x v="1"/>
    <n v="43052275"/>
    <s v="Mike Duncan"/>
    <x v="0"/>
    <x v="0"/>
    <s v="President"/>
    <n v="249320"/>
    <n v="100000"/>
    <n v="349320"/>
    <n v="297"/>
    <n v="349617"/>
    <m/>
    <n v="3260"/>
    <n v="352877"/>
    <x v="1"/>
    <s v="3.5 months’ salary"/>
    <x v="1"/>
    <x v="1"/>
    <x v="1"/>
    <x v="1"/>
    <x v="1"/>
  </r>
  <r>
    <n v="47"/>
    <s v="520971333"/>
    <s v="American Association of Colleges of Nursing"/>
    <s v="Geraldine Bednash"/>
    <x v="1"/>
    <d v="1989-12-01T00:00:00"/>
    <n v="20036"/>
    <x v="0"/>
    <x v="2"/>
    <x v="2"/>
    <x v="0"/>
    <x v="0"/>
    <n v="4.0828533724701847E-2"/>
    <n v="4.0160486482123156E-2"/>
    <n v="4.0160486482123156E-2"/>
    <x v="0"/>
    <x v="7"/>
    <n v="11163019"/>
    <s v="Geraldine D. Bednash"/>
    <x v="1"/>
    <x v="0"/>
    <s v="CEO &amp; Executive Director"/>
    <n v="337574"/>
    <n v="10342"/>
    <n v="347916"/>
    <m/>
    <n v="347916"/>
    <n v="24500"/>
    <n v="12384"/>
    <n v="384800"/>
    <x v="0"/>
    <s v="Bednash retiring June 15, 2014."/>
    <x v="4"/>
    <x v="1"/>
    <x v="1"/>
    <x v="1"/>
    <x v="1"/>
  </r>
  <r>
    <n v="594"/>
    <s v="530196483"/>
    <s v="Society for Science and the Public"/>
    <s v="vacant 3/3/2014"/>
    <x v="2"/>
    <m/>
    <n v="20036"/>
    <x v="3"/>
    <x v="9"/>
    <x v="11"/>
    <x v="0"/>
    <x v="0"/>
    <n v="1.7015391811596906E-2"/>
    <n v="4.6933539982563971E-2"/>
    <n v="4.7098100722803064E-2"/>
    <x v="0"/>
    <x v="1"/>
    <n v="11987435"/>
    <s v="Elizabeth Marincola"/>
    <x v="1"/>
    <x v="1"/>
    <s v="President"/>
    <n v="300047"/>
    <n v="35000"/>
    <n v="335047"/>
    <n v="12777"/>
    <n v="347824"/>
    <n v="25000"/>
    <n v="22843"/>
    <n v="395667"/>
    <x v="0"/>
    <m/>
    <x v="4"/>
    <x v="1"/>
    <x v="1"/>
    <x v="1"/>
    <x v="1"/>
  </r>
  <r>
    <n v="355"/>
    <s v="530225390"/>
    <s v="Humane Society of the U.S. "/>
    <s v="Wayne Pacelle"/>
    <x v="0"/>
    <d v="2004-06-01T00:00:00"/>
    <n v="20037"/>
    <x v="3"/>
    <x v="9"/>
    <x v="11"/>
    <x v="0"/>
    <x v="0"/>
    <n v="0.12325054245300605"/>
    <n v="0.12325054245300605"/>
    <n v="0.29620171049786376"/>
    <x v="0"/>
    <x v="1"/>
    <n v="125763492"/>
    <s v="Wayne Pacelle"/>
    <x v="0"/>
    <x v="0"/>
    <s v="CEO &amp; President"/>
    <n v="301285"/>
    <m/>
    <n v="301285"/>
    <n v="46390"/>
    <n v="347675"/>
    <n v="31553"/>
    <n v="16241"/>
    <n v="395469"/>
    <x v="0"/>
    <m/>
    <x v="0"/>
    <x v="1"/>
    <x v="1"/>
    <x v="1"/>
    <x v="1"/>
  </r>
  <r>
    <n v="482"/>
    <s v="860212873"/>
    <s v="National Council of La Raza"/>
    <s v="Janet Murguia"/>
    <x v="1"/>
    <d v="2004-10-28T00:00:00"/>
    <n v="20036"/>
    <x v="3"/>
    <x v="9"/>
    <x v="11"/>
    <x v="0"/>
    <x v="0"/>
    <n v="5.8606626756336662E-2"/>
    <n v="5.8606626756336662E-2"/>
    <n v="5.8132115391073651E-2"/>
    <x v="0"/>
    <x v="6"/>
    <n v="37795184"/>
    <s v="Janet Murguia"/>
    <x v="1"/>
    <x v="0"/>
    <s v="President &amp; CEO"/>
    <n v="343936"/>
    <m/>
    <n v="343936"/>
    <n v="2652"/>
    <n v="346588"/>
    <n v="17501"/>
    <n v="16366"/>
    <n v="380455"/>
    <x v="0"/>
    <m/>
    <x v="1"/>
    <x v="1"/>
    <x v="1"/>
    <x v="1"/>
    <x v="1"/>
  </r>
  <r>
    <n v="183"/>
    <s v="061548706"/>
    <s v="American Thoracic Society"/>
    <s v="Stephen C. Crane"/>
    <x v="0"/>
    <d v="2007-09-01T00:00:00"/>
    <n v="10006"/>
    <x v="1"/>
    <x v="2"/>
    <x v="2"/>
    <x v="0"/>
    <x v="0"/>
    <n v="5.2487944384441029E-2"/>
    <n v="5.2487944384441029E-2"/>
    <n v="5.2487944384441029E-2"/>
    <x v="0"/>
    <x v="1"/>
    <n v="25408665"/>
    <s v="Stephen C. Crane"/>
    <x v="0"/>
    <x v="0"/>
    <s v="Executive Director"/>
    <n v="345937"/>
    <m/>
    <n v="345937"/>
    <m/>
    <n v="345937"/>
    <m/>
    <n v="7451"/>
    <n v="353388"/>
    <x v="0"/>
    <m/>
    <x v="3"/>
    <x v="1"/>
    <x v="1"/>
    <x v="1"/>
    <x v="1"/>
  </r>
  <r>
    <n v="382"/>
    <s v="362167755"/>
    <s v="International City/County Management Association"/>
    <s v="Robert O'Neill"/>
    <x v="0"/>
    <d v="2002-07-25T00:00:00"/>
    <n v="20002"/>
    <x v="1"/>
    <x v="13"/>
    <x v="21"/>
    <x v="0"/>
    <x v="0"/>
    <n v="-3.7504218127826144E-2"/>
    <n v="-1.1895086811968969E-2"/>
    <n v="4.7385224210347424E-2"/>
    <x v="0"/>
    <x v="7"/>
    <n v="34360797"/>
    <s v="Robert O’Neill"/>
    <x v="0"/>
    <x v="0"/>
    <s v="Executive Director"/>
    <n v="285226"/>
    <n v="35750"/>
    <n v="320976"/>
    <n v="24150"/>
    <n v="345126"/>
    <n v="42457"/>
    <n v="19256"/>
    <n v="406839"/>
    <x v="0"/>
    <m/>
    <x v="1"/>
    <x v="1"/>
    <x v="1"/>
    <x v="1"/>
    <x v="1"/>
  </r>
  <r>
    <n v="508"/>
    <s v="530226780"/>
    <s v="National League of Cities"/>
    <s v="Clarence Anthony"/>
    <x v="0"/>
    <d v="2013-01-01T00:00:00"/>
    <n v="20004"/>
    <x v="0"/>
    <x v="13"/>
    <x v="21"/>
    <x v="0"/>
    <x v="0"/>
    <n v="0.1443722010283629"/>
    <n v="0.1443722010283629"/>
    <n v="-1.0728050654981761E-2"/>
    <x v="0"/>
    <x v="6"/>
    <n v="15106953"/>
    <s v="Donald Borut"/>
    <x v="0"/>
    <x v="1"/>
    <s v="Executive Director"/>
    <n v="344971"/>
    <m/>
    <n v="344971"/>
    <m/>
    <n v="344971"/>
    <n v="24500"/>
    <n v="16235"/>
    <n v="385706"/>
    <x v="0"/>
    <m/>
    <x v="4"/>
    <x v="1"/>
    <x v="1"/>
    <x v="1"/>
    <x v="1"/>
  </r>
  <r>
    <n v="232"/>
    <s v="237337229"/>
    <s v="BrightFocus Foundation"/>
    <s v="Stacy Pagos Haller"/>
    <x v="1"/>
    <d v="2010-01-01T00:00:00"/>
    <n v="20871"/>
    <x v="3"/>
    <x v="9"/>
    <x v="11"/>
    <x v="0"/>
    <x v="1"/>
    <n v="0.25248326405235305"/>
    <n v="0.19499374569577377"/>
    <n v="0.19839395701802945"/>
    <x v="0"/>
    <x v="0"/>
    <n v="24883030"/>
    <s v="Stacy Pagos Haller"/>
    <x v="1"/>
    <x v="0"/>
    <s v="Executive Director"/>
    <n v="300100"/>
    <n v="40000"/>
    <n v="340100"/>
    <n v="1948"/>
    <n v="342048"/>
    <n v="25000"/>
    <n v="36835"/>
    <n v="403883"/>
    <x v="0"/>
    <m/>
    <x v="3"/>
    <x v="1"/>
    <x v="1"/>
    <x v="1"/>
    <x v="1"/>
  </r>
  <r>
    <n v="194"/>
    <s v="363739643"/>
    <s v="Appraisal Institute"/>
    <s v="Frederick H. Grubbe"/>
    <x v="0"/>
    <d v="2007-06-01T00:00:00"/>
    <n v="60606"/>
    <x v="0"/>
    <x v="4"/>
    <x v="4"/>
    <x v="0"/>
    <x v="0"/>
    <n v="7.3554710449567462E-2"/>
    <n v="7.7831827658095903E-2"/>
    <n v="7.5359888542510509E-2"/>
    <x v="0"/>
    <x v="1"/>
    <n v="19213421"/>
    <s v="Frederick H. Grubbe"/>
    <x v="0"/>
    <x v="0"/>
    <s v="CEO"/>
    <n v="305159"/>
    <n v="19000"/>
    <n v="324159"/>
    <n v="17000"/>
    <n v="341159"/>
    <n v="12500"/>
    <n v="16640"/>
    <n v="370299"/>
    <x v="0"/>
    <m/>
    <x v="4"/>
    <x v="1"/>
    <x v="1"/>
    <x v="1"/>
    <x v="1"/>
  </r>
  <r>
    <n v="192"/>
    <s v="520859087"/>
    <s v="AMT–The Association for Manufacturing Technology"/>
    <s v="Douglas K. Woods "/>
    <x v="0"/>
    <d v="2009-05-04T00:00:00"/>
    <n v="22102"/>
    <x v="0"/>
    <x v="6"/>
    <x v="13"/>
    <x v="0"/>
    <x v="0"/>
    <n v="4.6717557251908393E-3"/>
    <n v="-9.4152046783625726E-3"/>
    <n v="-9.1433120463935199E-3"/>
    <x v="0"/>
    <x v="1"/>
    <n v="44107423"/>
    <s v="Douglas K. Woods"/>
    <x v="0"/>
    <x v="0"/>
    <s v="President"/>
    <n v="263224"/>
    <n v="75556"/>
    <n v="338780"/>
    <n v="2259"/>
    <n v="341039"/>
    <n v="15000"/>
    <n v="3216"/>
    <n v="359255"/>
    <x v="0"/>
    <m/>
    <x v="1"/>
    <x v="1"/>
    <x v="1"/>
    <x v="1"/>
    <x v="1"/>
  </r>
  <r>
    <n v="537"/>
    <s v="530204616"/>
    <s v="National Wildlife Federation"/>
    <s v="Larry J. Schweiger"/>
    <x v="0"/>
    <d v="2004-03-01T00:00:00"/>
    <n v="20190"/>
    <x v="3"/>
    <x v="9"/>
    <x v="11"/>
    <x v="0"/>
    <x v="0"/>
    <n v="-3.9056569030628235E-2"/>
    <n v="-3.9056569030628235E-2"/>
    <n v="-3.7532378734016325E-2"/>
    <x v="0"/>
    <x v="2"/>
    <n v="84726518"/>
    <s v="Larry J. Schweiger"/>
    <x v="0"/>
    <x v="0"/>
    <s v="President, NWF"/>
    <n v="297461"/>
    <m/>
    <n v="297461"/>
    <n v="41779"/>
    <n v="339240"/>
    <n v="12253"/>
    <n v="11346"/>
    <n v="362839"/>
    <x v="0"/>
    <s v="Schweiger retiring May 2014"/>
    <x v="2"/>
    <x v="1"/>
    <x v="1"/>
    <x v="1"/>
    <x v="1"/>
  </r>
  <r>
    <n v="530"/>
    <s v="731006395"/>
    <s v="National Rural Water Association"/>
    <s v="Sam Wade"/>
    <x v="0"/>
    <m/>
    <n v="73533"/>
    <x v="0"/>
    <x v="3"/>
    <x v="22"/>
    <x v="0"/>
    <x v="0"/>
    <n v="6.7477743307196067E-2"/>
    <n v="6.7455154118241531E-2"/>
    <n v="6.7455154118241531E-2"/>
    <x v="0"/>
    <x v="9"/>
    <n v="37566948"/>
    <s v="Robert K. Johnson"/>
    <x v="0"/>
    <x v="1"/>
    <s v="CEO"/>
    <n v="337893"/>
    <n v="106"/>
    <n v="337999"/>
    <m/>
    <n v="337999"/>
    <m/>
    <n v="19119"/>
    <n v="357118"/>
    <x v="0"/>
    <m/>
    <x v="1"/>
    <x v="1"/>
    <x v="1"/>
    <x v="1"/>
    <x v="1"/>
  </r>
  <r>
    <n v="447"/>
    <s v="530232489"/>
    <s v="National Association of Insurance and Financial Advisors"/>
    <s v="Susan Waters"/>
    <x v="1"/>
    <d v="2010-03-31T00:00:00"/>
    <n v="22042"/>
    <x v="1"/>
    <x v="4"/>
    <x v="4"/>
    <x v="0"/>
    <x v="0"/>
    <m/>
    <m/>
    <m/>
    <x v="2"/>
    <x v="2"/>
    <n v="13105476"/>
    <s v="Susan B. Waters"/>
    <x v="1"/>
    <x v="0"/>
    <s v="CEO"/>
    <n v="336765"/>
    <m/>
    <n v="336765"/>
    <m/>
    <n v="336765"/>
    <n v="7275"/>
    <n v="8095"/>
    <n v="352135"/>
    <x v="0"/>
    <m/>
    <x v="4"/>
    <x v="1"/>
    <x v="1"/>
    <x v="1"/>
    <x v="1"/>
  </r>
  <r>
    <n v="120"/>
    <s v="131677290"/>
    <s v="American Institute of Aeronautics and Astronautics"/>
    <s v="Sandra H. Magnus"/>
    <x v="0"/>
    <d v="2012-10-22T00:00:00"/>
    <n v="20191"/>
    <x v="1"/>
    <x v="6"/>
    <x v="6"/>
    <x v="0"/>
    <x v="0"/>
    <n v="6.5928710913184668E-2"/>
    <n v="0.10476110617317078"/>
    <n v="0.12938670780995823"/>
    <x v="0"/>
    <x v="6"/>
    <n v="29476611"/>
    <s v="Bob Dickman"/>
    <x v="0"/>
    <x v="1"/>
    <s v="Executive Director"/>
    <n v="299672"/>
    <n v="29707"/>
    <n v="329379"/>
    <n v="7342"/>
    <n v="336721"/>
    <n v="6588"/>
    <m/>
    <n v="343309"/>
    <x v="0"/>
    <m/>
    <x v="3"/>
    <x v="1"/>
    <x v="1"/>
    <x v="1"/>
    <x v="1"/>
  </r>
  <r>
    <n v="5"/>
    <s v="521260918"/>
    <s v="AcademyHealth"/>
    <s v="Lisa Simpson"/>
    <x v="1"/>
    <d v="2011-01-17T00:00:00"/>
    <n v="20006"/>
    <x v="1"/>
    <x v="2"/>
    <x v="2"/>
    <x v="0"/>
    <x v="1"/>
    <m/>
    <m/>
    <m/>
    <x v="2"/>
    <x v="1"/>
    <n v="10778994"/>
    <s v="Lisa Simpson"/>
    <x v="1"/>
    <x v="0"/>
    <s v="President &amp; CEO"/>
    <n v="335977"/>
    <m/>
    <n v="335977"/>
    <n v="614"/>
    <n v="336591"/>
    <n v="52861"/>
    <n v="20348"/>
    <n v="409800"/>
    <x v="0"/>
    <m/>
    <x v="4"/>
    <x v="1"/>
    <x v="1"/>
    <x v="1"/>
    <x v="1"/>
  </r>
  <r>
    <n v="532"/>
    <s v="362210015"/>
    <s v="National School Boards Association"/>
    <s v="Thomas J. Gentzel"/>
    <x v="0"/>
    <d v="2012-12-01T00:00:00"/>
    <n v="22314"/>
    <x v="0"/>
    <x v="13"/>
    <x v="16"/>
    <x v="0"/>
    <x v="1"/>
    <n v="-1.0110592034637699E-4"/>
    <n v="-1.0110592034637699E-4"/>
    <n v="-1.0110592034637699E-4"/>
    <x v="0"/>
    <x v="7"/>
    <n v="20632504"/>
    <s v="Anne L. Bryant"/>
    <x v="1"/>
    <x v="1"/>
    <s v="Executive Director"/>
    <n v="336247"/>
    <m/>
    <n v="336247"/>
    <m/>
    <n v="336247"/>
    <n v="122603"/>
    <n v="7900"/>
    <n v="466750"/>
    <x v="0"/>
    <m/>
    <x v="3"/>
    <x v="1"/>
    <x v="1"/>
    <x v="1"/>
    <x v="1"/>
  </r>
  <r>
    <n v="117"/>
    <s v="381618683"/>
    <s v="American Industrial Hygiene Association"/>
    <s v="Peter O'Neil"/>
    <x v="0"/>
    <d v="2009-01-01T00:00:00"/>
    <n v="22042"/>
    <x v="1"/>
    <x v="2"/>
    <x v="2"/>
    <x v="0"/>
    <x v="0"/>
    <n v="0.10611739296150426"/>
    <n v="0.12731762201201929"/>
    <n v="-9.2425101225554668E-2"/>
    <x v="0"/>
    <x v="1"/>
    <n v="15310395"/>
    <s v="Peter O’Neil"/>
    <x v="0"/>
    <x v="0"/>
    <s v="Executive Director"/>
    <n v="313425"/>
    <n v="21226"/>
    <n v="334651"/>
    <m/>
    <n v="334651"/>
    <n v="24162"/>
    <n v="9265"/>
    <n v="368078"/>
    <x v="0"/>
    <m/>
    <x v="4"/>
    <x v="1"/>
    <x v="1"/>
    <x v="1"/>
    <x v="1"/>
  </r>
  <r>
    <n v="300"/>
    <s v="941730465"/>
    <s v="Earthjustice"/>
    <s v="Trip Van Noppen"/>
    <x v="0"/>
    <d v="2008-01-01T00:00:00"/>
    <n v="94612"/>
    <x v="3"/>
    <x v="9"/>
    <x v="11"/>
    <x v="0"/>
    <x v="0"/>
    <n v="4.3878459297620971E-2"/>
    <n v="3.8852253393440381E-2"/>
    <n v="3.8852253393440381E-2"/>
    <x v="0"/>
    <x v="7"/>
    <n v="38343960"/>
    <s v="Trip Van Noppen"/>
    <x v="0"/>
    <x v="0"/>
    <s v="President"/>
    <n v="309606"/>
    <n v="25000"/>
    <n v="334606"/>
    <m/>
    <n v="334606"/>
    <n v="28382"/>
    <n v="15663"/>
    <n v="378651"/>
    <x v="0"/>
    <m/>
    <x v="1"/>
    <x v="1"/>
    <x v="1"/>
    <x v="1"/>
    <x v="1"/>
  </r>
  <r>
    <n v="189"/>
    <s v="753148958"/>
    <s v="Americans for Prosperity"/>
    <s v="Tim Phillips"/>
    <x v="0"/>
    <d v="2006-02-01T00:00:00"/>
    <n v="20036"/>
    <x v="4"/>
    <x v="14"/>
    <x v="17"/>
    <x v="0"/>
    <x v="0"/>
    <n v="4.0600144613159798E-2"/>
    <n v="0.15611199557001454"/>
    <n v="0.15611199557001454"/>
    <x v="0"/>
    <x v="1"/>
    <n v="115126635"/>
    <s v="Tim Phillips"/>
    <x v="0"/>
    <x v="0"/>
    <s v="President"/>
    <n v="259047"/>
    <n v="75000"/>
    <n v="334047"/>
    <m/>
    <n v="334047"/>
    <n v="10021"/>
    <n v="5061"/>
    <n v="349129"/>
    <x v="0"/>
    <m/>
    <x v="0"/>
    <x v="1"/>
    <x v="1"/>
    <x v="1"/>
    <x v="1"/>
  </r>
  <r>
    <n v="59"/>
    <s v="541999773"/>
    <s v="American Association of School Administrators"/>
    <s v="Daniel A. Domenech"/>
    <x v="0"/>
    <d v="2008-07-01T00:00:00"/>
    <n v="22203"/>
    <x v="1"/>
    <x v="13"/>
    <x v="16"/>
    <x v="0"/>
    <x v="0"/>
    <n v="3.491955451340862E-2"/>
    <n v="3.491955451340862E-2"/>
    <n v="3.491955451340862E-2"/>
    <x v="0"/>
    <x v="7"/>
    <n v="10832885"/>
    <s v="Daniel A. Domenech"/>
    <x v="0"/>
    <x v="0"/>
    <s v="Executive Director"/>
    <n v="331463"/>
    <m/>
    <n v="331463"/>
    <m/>
    <n v="331463"/>
    <n v="4915"/>
    <n v="3148"/>
    <n v="339526"/>
    <x v="0"/>
    <m/>
    <x v="4"/>
    <x v="1"/>
    <x v="1"/>
    <x v="1"/>
    <x v="1"/>
  </r>
  <r>
    <n v="474"/>
    <s v="521312579"/>
    <s v="National Committee to Preserve Social Security and Medicare"/>
    <s v="Max Richtman"/>
    <x v="0"/>
    <d v="2011-08-03T00:00:00"/>
    <n v="20004"/>
    <x v="3"/>
    <x v="9"/>
    <x v="11"/>
    <x v="0"/>
    <x v="0"/>
    <m/>
    <m/>
    <m/>
    <x v="0"/>
    <x v="0"/>
    <n v="21556583"/>
    <s v="Max Richtman"/>
    <x v="0"/>
    <x v="0"/>
    <s v="President &amp; CEO"/>
    <n v="330882"/>
    <m/>
    <n v="330882"/>
    <m/>
    <n v="330882"/>
    <n v="15300"/>
    <n v="19295"/>
    <n v="365477"/>
    <x v="0"/>
    <m/>
    <x v="3"/>
    <x v="1"/>
    <x v="1"/>
    <x v="1"/>
    <x v="1"/>
  </r>
  <r>
    <n v="103"/>
    <s v="530237789"/>
    <s v="American Federation of State, County, and Municipal Employees"/>
    <s v="Lee Saunders"/>
    <x v="2"/>
    <d v="2012-06-21T00:00:00"/>
    <n v="20036"/>
    <x v="2"/>
    <x v="15"/>
    <x v="10"/>
    <x v="0"/>
    <x v="0"/>
    <m/>
    <m/>
    <m/>
    <x v="1"/>
    <x v="1"/>
    <n v="160249211"/>
    <s v="Lee Saunders"/>
    <x v="0"/>
    <x v="0"/>
    <m/>
    <n v="302569"/>
    <m/>
    <n v="302569"/>
    <n v="27486"/>
    <n v="330055"/>
    <n v="221959"/>
    <n v="25072"/>
    <n v="577086"/>
    <x v="1"/>
    <s v="Six months’ salary at CEO and six months’ salary as staff"/>
    <x v="0"/>
    <x v="1"/>
    <x v="1"/>
    <x v="1"/>
    <x v="1"/>
  </r>
  <r>
    <n v="386"/>
    <s v="521527835"/>
    <s v="International Foundation for Electoral Systems"/>
    <s v="Bill Sweeney"/>
    <x v="0"/>
    <d v="2009-06-02T00:00:00"/>
    <n v="20006"/>
    <x v="3"/>
    <x v="9"/>
    <x v="11"/>
    <x v="0"/>
    <x v="1"/>
    <n v="0.2092"/>
    <n v="0.17469841269841269"/>
    <n v="0.28481187771564404"/>
    <x v="0"/>
    <x v="6"/>
    <n v="87774915"/>
    <s v="Bill Sweeney"/>
    <x v="0"/>
    <x v="0"/>
    <s v="President"/>
    <n v="266024"/>
    <n v="30000"/>
    <n v="296024"/>
    <n v="33678"/>
    <n v="329702"/>
    <n v="33678"/>
    <m/>
    <n v="363380"/>
    <x v="0"/>
    <m/>
    <x v="2"/>
    <x v="1"/>
    <x v="1"/>
    <x v="1"/>
    <x v="1"/>
  </r>
  <r>
    <n v="644"/>
    <s v="521105189"/>
    <s v="Zero to Three"/>
    <s v="Matthew Melmed"/>
    <x v="0"/>
    <m/>
    <n v="20036"/>
    <x v="3"/>
    <x v="9"/>
    <x v="11"/>
    <x v="0"/>
    <x v="0"/>
    <n v="4.7458981712190304E-2"/>
    <n v="4.7458981712190304E-2"/>
    <n v="0.1028664110089525"/>
    <x v="0"/>
    <x v="6"/>
    <n v="21190588"/>
    <s v="Matthew Melmed"/>
    <x v="0"/>
    <x v="0"/>
    <s v="Executive Director"/>
    <n v="311927"/>
    <m/>
    <n v="311927"/>
    <n v="16500"/>
    <n v="328427"/>
    <n v="19600"/>
    <n v="17402"/>
    <n v="365429"/>
    <x v="0"/>
    <m/>
    <x v="3"/>
    <x v="1"/>
    <x v="1"/>
    <x v="1"/>
    <x v="1"/>
  </r>
  <r>
    <n v="186"/>
    <s v="360731170"/>
    <s v="American Veterinary Medical Association"/>
    <s v="W. Ron DeHaven"/>
    <x v="0"/>
    <d v="2007-03-30T00:00:00"/>
    <n v="60173"/>
    <x v="1"/>
    <x v="12"/>
    <x v="20"/>
    <x v="0"/>
    <x v="0"/>
    <n v="4.4676863551175866E-2"/>
    <n v="4.4676863551175866E-2"/>
    <n v="4.4676863551175866E-2"/>
    <x v="0"/>
    <x v="1"/>
    <n v="31373754"/>
    <s v="W. Ron DeHaven"/>
    <x v="0"/>
    <x v="0"/>
    <s v="Executive Vice President"/>
    <n v="328320"/>
    <m/>
    <n v="328320"/>
    <m/>
    <n v="328320"/>
    <n v="25000"/>
    <n v="1120"/>
    <n v="354440"/>
    <x v="0"/>
    <m/>
    <x v="1"/>
    <x v="1"/>
    <x v="1"/>
    <x v="1"/>
    <x v="1"/>
  </r>
  <r>
    <n v="4"/>
    <s v="360724760"/>
    <s v="Academy of Nutrition and Dietetics"/>
    <s v="Patricia Babjak"/>
    <x v="1"/>
    <d v="2009-01-27T00:00:00"/>
    <n v="60606"/>
    <x v="1"/>
    <x v="2"/>
    <x v="2"/>
    <x v="0"/>
    <x v="0"/>
    <n v="6.7876694473409799E-2"/>
    <n v="6.7876694473409799E-2"/>
    <n v="6.7876694473409799E-2"/>
    <x v="0"/>
    <x v="10"/>
    <n v="34706609"/>
    <s v="Patricia Babjak"/>
    <x v="1"/>
    <x v="0"/>
    <s v="CEO"/>
    <n v="327710"/>
    <m/>
    <n v="327710"/>
    <m/>
    <n v="327710"/>
    <n v="43221"/>
    <n v="17222"/>
    <n v="388153"/>
    <x v="0"/>
    <m/>
    <x v="1"/>
    <x v="1"/>
    <x v="1"/>
    <x v="1"/>
    <x v="1"/>
  </r>
  <r>
    <n v="579"/>
    <s v="131860397"/>
    <s v="Risk and Insurance Management Society"/>
    <s v="Mary Roth"/>
    <x v="1"/>
    <d v="2004-10-01T00:00:00"/>
    <n v="10018"/>
    <x v="0"/>
    <x v="5"/>
    <x v="5"/>
    <x v="0"/>
    <x v="0"/>
    <n v="0.23571038124012153"/>
    <n v="4.9405523675845268E-2"/>
    <n v="4.7528431987104859E-2"/>
    <x v="0"/>
    <x v="1"/>
    <n v="13495192"/>
    <s v="Mary Roth"/>
    <x v="1"/>
    <x v="0"/>
    <s v="Executive Director "/>
    <n v="291619"/>
    <n v="13418"/>
    <n v="305037"/>
    <n v="22500"/>
    <n v="327537"/>
    <n v="18959"/>
    <n v="2616"/>
    <n v="349112"/>
    <x v="0"/>
    <m/>
    <x v="4"/>
    <x v="1"/>
    <x v="1"/>
    <x v="1"/>
    <x v="1"/>
  </r>
  <r>
    <n v="140"/>
    <s v="131893923"/>
    <s v="American Nurses Association"/>
    <s v="Marla J. Weston"/>
    <x v="1"/>
    <d v="2009-06-14T00:00:00"/>
    <n v="20910"/>
    <x v="1"/>
    <x v="2"/>
    <x v="2"/>
    <x v="0"/>
    <x v="0"/>
    <n v="2.7948824499767041E-2"/>
    <n v="2.7948824499767041E-2"/>
    <n v="2.7983464173946343E-2"/>
    <x v="0"/>
    <x v="1"/>
    <n v="37390358"/>
    <s v="Marla J. Weston"/>
    <x v="1"/>
    <x v="0"/>
    <s v="CEO"/>
    <n v="326530"/>
    <m/>
    <n v="326530"/>
    <n v="966"/>
    <n v="327496"/>
    <n v="25926"/>
    <n v="6407"/>
    <n v="359829"/>
    <x v="0"/>
    <m/>
    <x v="1"/>
    <x v="1"/>
    <x v="1"/>
    <x v="1"/>
    <x v="1"/>
  </r>
  <r>
    <n v="351"/>
    <s v="510182830"/>
    <s v="Human Resource Certification Institute"/>
    <s v="Amy Schabaker Dufrane"/>
    <x v="1"/>
    <d v="2013-08-02T00:00:00"/>
    <n v="22314"/>
    <x v="1"/>
    <x v="1"/>
    <x v="9"/>
    <x v="0"/>
    <x v="0"/>
    <m/>
    <m/>
    <m/>
    <x v="0"/>
    <x v="1"/>
    <n v="14845462"/>
    <s v="Mary Power"/>
    <x v="1"/>
    <x v="1"/>
    <s v="Executive Director"/>
    <n v="248913"/>
    <n v="77752"/>
    <n v="326665"/>
    <m/>
    <n v="326665"/>
    <n v="67492"/>
    <m/>
    <n v="394157"/>
    <x v="1"/>
    <s v="11 months’ salary"/>
    <x v="4"/>
    <x v="1"/>
    <x v="1"/>
    <x v="1"/>
    <x v="1"/>
  </r>
  <r>
    <n v="636"/>
    <s v="521437632"/>
    <s v="Vision Council"/>
    <s v="Ed Greene"/>
    <x v="0"/>
    <d v="2006-10-01T00:00:00"/>
    <n v="22314"/>
    <x v="0"/>
    <x v="2"/>
    <x v="2"/>
    <x v="0"/>
    <x v="0"/>
    <n v="0.15336736537446463"/>
    <n v="1.1746834197432917E-3"/>
    <n v="1.1746834197432917E-3"/>
    <x v="0"/>
    <x v="1"/>
    <n v="12151126"/>
    <s v="Ed Greene"/>
    <x v="0"/>
    <x v="0"/>
    <s v="CEO"/>
    <n v="325576"/>
    <m/>
    <n v="325576"/>
    <m/>
    <n v="325576"/>
    <n v="11251"/>
    <n v="16364"/>
    <n v="353191"/>
    <x v="0"/>
    <m/>
    <x v="4"/>
    <x v="1"/>
    <x v="1"/>
    <x v="1"/>
    <x v="1"/>
  </r>
  <r>
    <n v="545"/>
    <s v="237245152"/>
    <s v="Ocean Conservancy"/>
    <s v="Janis Jones"/>
    <x v="1"/>
    <m/>
    <n v="20036"/>
    <x v="3"/>
    <x v="9"/>
    <x v="11"/>
    <x v="0"/>
    <x v="1"/>
    <n v="0.15858368226350664"/>
    <n v="0.22748975525395693"/>
    <n v="0.22081204947606081"/>
    <x v="0"/>
    <x v="7"/>
    <n v="21851502"/>
    <s v="Veronique Spruill"/>
    <x v="1"/>
    <x v="1"/>
    <s v="President &amp; CEO"/>
    <n v="285000"/>
    <n v="41500"/>
    <n v="326500"/>
    <n v="-990"/>
    <n v="325510"/>
    <n v="17100"/>
    <n v="19525"/>
    <n v="362135"/>
    <x v="0"/>
    <m/>
    <x v="3"/>
    <x v="1"/>
    <x v="1"/>
    <x v="1"/>
    <x v="1"/>
  </r>
  <r>
    <n v="638"/>
    <s v="530167933"/>
    <s v="Wilderness Society"/>
    <s v="Jamie Williams"/>
    <x v="1"/>
    <d v="2012-03-05T00:00:00"/>
    <n v="20036"/>
    <x v="3"/>
    <x v="9"/>
    <x v="11"/>
    <x v="0"/>
    <x v="0"/>
    <n v="3.0228779494675298E-2"/>
    <n v="3.0228779494675298E-2"/>
    <n v="3.7375317004218193E-2"/>
    <x v="0"/>
    <x v="6"/>
    <n v="24862909"/>
    <s v="William H. Meadows"/>
    <x v="0"/>
    <x v="1"/>
    <s v="President"/>
    <n v="315761"/>
    <m/>
    <n v="315761"/>
    <n v="8619"/>
    <n v="324380"/>
    <n v="19305"/>
    <n v="77979"/>
    <n v="421664"/>
    <x v="0"/>
    <m/>
    <x v="3"/>
    <x v="1"/>
    <x v="1"/>
    <x v="1"/>
    <x v="1"/>
  </r>
  <r>
    <n v="577"/>
    <s v="530220900"/>
    <s v="Resources for the Future"/>
    <s v="Phil Sharp"/>
    <x v="0"/>
    <d v="2005-09-01T00:00:00"/>
    <n v="20036"/>
    <x v="4"/>
    <x v="14"/>
    <x v="17"/>
    <x v="0"/>
    <x v="1"/>
    <n v="-5.8302078698112006E-2"/>
    <n v="-4.9520757379748322E-2"/>
    <n v="-4.9520757379748322E-2"/>
    <x v="0"/>
    <x v="6"/>
    <n v="11850016"/>
    <s v="Phil Sharp"/>
    <x v="0"/>
    <x v="0"/>
    <s v="President"/>
    <n v="296277"/>
    <n v="27000"/>
    <n v="323277"/>
    <m/>
    <n v="323277"/>
    <n v="36750"/>
    <n v="9051"/>
    <n v="369078"/>
    <x v="0"/>
    <m/>
    <x v="4"/>
    <x v="1"/>
    <x v="1"/>
    <x v="1"/>
    <x v="1"/>
  </r>
  <r>
    <n v="360"/>
    <s v="237045686"/>
    <s v="Infectious Diseases Society of America"/>
    <s v="Mark Leasure"/>
    <x v="0"/>
    <d v="1998-04-23T00:00:00"/>
    <n v="22209"/>
    <x v="1"/>
    <x v="2"/>
    <x v="2"/>
    <x v="0"/>
    <x v="0"/>
    <n v="4.4562074204773809E-2"/>
    <n v="4.4562074204773809E-2"/>
    <n v="5.0768945710579952E-2"/>
    <x v="0"/>
    <x v="1"/>
    <n v="16715843"/>
    <s v="Mark A. Leasure"/>
    <x v="0"/>
    <x v="0"/>
    <s v="Chief Executive Officer"/>
    <n v="319683"/>
    <m/>
    <n v="319683"/>
    <n v="3564"/>
    <n v="323247"/>
    <n v="42741"/>
    <n v="19440"/>
    <n v="385428"/>
    <x v="0"/>
    <s v="$25,000 toward SERP"/>
    <x v="4"/>
    <x v="1"/>
    <x v="1"/>
    <x v="1"/>
    <x v="1"/>
  </r>
  <r>
    <n v="395"/>
    <s v="530038250"/>
    <s v="International Union of Bricklayers and Allied Craftworkers"/>
    <s v="James Boland"/>
    <x v="0"/>
    <d v="2010-02-22T00:00:00"/>
    <n v="20004"/>
    <x v="2"/>
    <x v="8"/>
    <x v="10"/>
    <x v="0"/>
    <x v="0"/>
    <n v="3.6653586039909827E-2"/>
    <n v="3.6653586039909827E-2"/>
    <n v="2.0367834642792466E-2"/>
    <x v="0"/>
    <x v="1"/>
    <n v="35726031"/>
    <s v="James Boland"/>
    <x v="0"/>
    <x v="0"/>
    <s v="President"/>
    <n v="310400"/>
    <m/>
    <n v="310400"/>
    <n v="10772"/>
    <n v="321172"/>
    <n v="77175"/>
    <n v="29884"/>
    <n v="428231"/>
    <x v="0"/>
    <m/>
    <x v="1"/>
    <x v="1"/>
    <x v="1"/>
    <x v="1"/>
    <x v="1"/>
  </r>
  <r>
    <n v="477"/>
    <s v="420897662"/>
    <s v="National Corn Growers Association"/>
    <s v="Rick Tolman"/>
    <x v="0"/>
    <d v="2000-09-01T00:00:00"/>
    <n v="63005"/>
    <x v="0"/>
    <x v="12"/>
    <x v="20"/>
    <x v="0"/>
    <x v="0"/>
    <n v="-5.3807039317516354E-2"/>
    <n v="-3.2946343579424275E-2"/>
    <n v="-3.2946343579424275E-2"/>
    <x v="0"/>
    <x v="6"/>
    <n v="16267529"/>
    <s v="Rick Tolman"/>
    <x v="0"/>
    <x v="0"/>
    <s v="CEO"/>
    <n v="314102"/>
    <n v="6925"/>
    <n v="321027"/>
    <m/>
    <n v="321027"/>
    <n v="24500"/>
    <n v="13037"/>
    <n v="358564"/>
    <x v="0"/>
    <m/>
    <x v="4"/>
    <x v="1"/>
    <x v="1"/>
    <x v="1"/>
    <x v="1"/>
  </r>
  <r>
    <n v="541"/>
    <s v="522096845"/>
    <s v="New America Foundation"/>
    <s v="Anne-Marie Slaughter"/>
    <x v="1"/>
    <d v="2013-09-01T00:00:00"/>
    <n v="20009"/>
    <x v="4"/>
    <x v="14"/>
    <x v="17"/>
    <x v="0"/>
    <x v="0"/>
    <n v="-3.1386740025478646E-4"/>
    <n v="-2.649502049467762E-4"/>
    <n v="-2.649502049467762E-4"/>
    <x v="0"/>
    <x v="1"/>
    <n v="22258222"/>
    <s v="Steve Coll"/>
    <x v="0"/>
    <x v="1"/>
    <s v="President"/>
    <n v="270730"/>
    <n v="50000"/>
    <n v="320730"/>
    <m/>
    <n v="320730"/>
    <n v="30000"/>
    <n v="13187"/>
    <n v="363917"/>
    <x v="0"/>
    <m/>
    <x v="3"/>
    <x v="1"/>
    <x v="1"/>
    <x v="1"/>
    <x v="1"/>
  </r>
  <r>
    <n v="388"/>
    <s v="363133254"/>
    <s v="International Health, Racquet and Sportsclub Association"/>
    <s v="Joe Moore"/>
    <x v="0"/>
    <d v="2006-07-01T00:00:00"/>
    <n v="2210"/>
    <x v="0"/>
    <x v="10"/>
    <x v="7"/>
    <x v="4"/>
    <x v="0"/>
    <n v="2.1609472752215919E-2"/>
    <n v="3.782549612923522E-2"/>
    <n v="3.782549612923522E-2"/>
    <x v="0"/>
    <x v="7"/>
    <n v="13268079"/>
    <s v="Joe Moore"/>
    <x v="0"/>
    <x v="0"/>
    <s v="President &amp; CEO"/>
    <n v="315000"/>
    <n v="5000"/>
    <n v="320000"/>
    <m/>
    <n v="320000"/>
    <m/>
    <n v="27330"/>
    <n v="347330"/>
    <x v="0"/>
    <m/>
    <x v="4"/>
    <x v="1"/>
    <x v="1"/>
    <x v="1"/>
    <x v="1"/>
  </r>
  <r>
    <n v="279"/>
    <s v="521247182"/>
    <s v="Council for Christian Colleges &amp; Universities"/>
    <s v="William P. Robinson"/>
    <x v="0"/>
    <d v="2013-10-22T00:00:00"/>
    <n v="20002"/>
    <x v="0"/>
    <x v="13"/>
    <x v="16"/>
    <x v="0"/>
    <x v="0"/>
    <n v="3.5444972261900805E-2"/>
    <n v="3.5444972261900805E-2"/>
    <n v="6.2286150881971897E-2"/>
    <x v="0"/>
    <x v="7"/>
    <n v="12671512"/>
    <s v="Paul R. Corts"/>
    <x v="0"/>
    <x v="1"/>
    <s v="President"/>
    <n v="311700"/>
    <m/>
    <n v="311700"/>
    <n v="8080"/>
    <n v="319780"/>
    <n v="20767"/>
    <n v="14200"/>
    <n v="354747"/>
    <x v="0"/>
    <m/>
    <x v="4"/>
    <x v="1"/>
    <x v="1"/>
    <x v="1"/>
    <x v="1"/>
  </r>
  <r>
    <n v="132"/>
    <s v="131632524"/>
    <s v="American Lung Association"/>
    <s v="Harold Wimmer"/>
    <x v="0"/>
    <d v="2013-02-01T00:00:00"/>
    <n v="20004"/>
    <x v="3"/>
    <x v="9"/>
    <x v="11"/>
    <x v="0"/>
    <x v="0"/>
    <n v="-2.8200612893320216E-5"/>
    <n v="-0.12360288019508874"/>
    <n v="-0.12360288019508874"/>
    <x v="0"/>
    <x v="7"/>
    <n v="49656784"/>
    <s v="Charles D. Connor"/>
    <x v="0"/>
    <x v="1"/>
    <s v="President &amp; CEO"/>
    <n v="319133"/>
    <m/>
    <n v="319133"/>
    <m/>
    <n v="319133"/>
    <n v="54457"/>
    <n v="12906"/>
    <n v="386496"/>
    <x v="0"/>
    <m/>
    <x v="1"/>
    <x v="1"/>
    <x v="1"/>
    <x v="1"/>
    <x v="1"/>
  </r>
  <r>
    <n v="90"/>
    <s v="521067256"/>
    <s v="American Councils for International Education"/>
    <s v="Dan E. Davidson"/>
    <x v="0"/>
    <m/>
    <n v="20036"/>
    <x v="3"/>
    <x v="9"/>
    <x v="11"/>
    <x v="0"/>
    <x v="0"/>
    <n v="1.1045196814263709E-2"/>
    <n v="4.3820261545016552E-2"/>
    <n v="4.3820261545016552E-2"/>
    <x v="0"/>
    <x v="7"/>
    <n v="77510380"/>
    <s v="Dan E. Davidson"/>
    <x v="0"/>
    <x v="0"/>
    <s v="President"/>
    <n v="308480"/>
    <n v="10000"/>
    <n v="318480"/>
    <m/>
    <n v="318480"/>
    <n v="17150"/>
    <m/>
    <n v="335630"/>
    <x v="0"/>
    <m/>
    <x v="2"/>
    <x v="1"/>
    <x v="1"/>
    <x v="1"/>
    <x v="1"/>
  </r>
  <r>
    <n v="126"/>
    <s v="521773753"/>
    <s v="American International Health Alliance"/>
    <s v="James P. Smith"/>
    <x v="0"/>
    <m/>
    <n v="20005"/>
    <x v="3"/>
    <x v="9"/>
    <x v="11"/>
    <x v="0"/>
    <x v="0"/>
    <n v="-3.2467405156357222E-3"/>
    <n v="-3.2467405156357222E-3"/>
    <n v="0.15587736407585384"/>
    <x v="0"/>
    <x v="6"/>
    <n v="15473318"/>
    <s v="James Smith"/>
    <x v="0"/>
    <x v="0"/>
    <s v="Executive Director"/>
    <n v="254197"/>
    <m/>
    <n v="254197"/>
    <n v="64038"/>
    <n v="318235"/>
    <n v="8654"/>
    <n v="14878"/>
    <n v="341767"/>
    <x v="0"/>
    <m/>
    <x v="4"/>
    <x v="1"/>
    <x v="1"/>
    <x v="1"/>
    <x v="1"/>
  </r>
  <r>
    <n v="608"/>
    <s v="237222333"/>
    <s v="Trust for Public Land"/>
    <s v="William B. Rogers"/>
    <x v="0"/>
    <d v="1997-11-06T00:00:00"/>
    <n v="94105"/>
    <x v="3"/>
    <x v="9"/>
    <x v="11"/>
    <x v="0"/>
    <x v="0"/>
    <n v="5.1145224815627395E-2"/>
    <n v="5.1145224815627395E-2"/>
    <n v="5.1145224815627395E-2"/>
    <x v="0"/>
    <x v="0"/>
    <n v="130680540"/>
    <s v="William B. Rogers"/>
    <x v="0"/>
    <x v="0"/>
    <s v="President"/>
    <n v="318127"/>
    <m/>
    <n v="318127"/>
    <m/>
    <n v="318127"/>
    <n v="9646"/>
    <n v="25381"/>
    <n v="353154"/>
    <x v="0"/>
    <m/>
    <x v="0"/>
    <x v="1"/>
    <x v="1"/>
    <x v="1"/>
    <x v="1"/>
  </r>
  <r>
    <n v="154"/>
    <s v="131628688"/>
    <s v="American Public Health Association"/>
    <s v="Georges C. Benjamin"/>
    <x v="0"/>
    <d v="2002-11-28T00:00:00"/>
    <n v="20001"/>
    <x v="0"/>
    <x v="2"/>
    <x v="2"/>
    <x v="0"/>
    <x v="0"/>
    <n v="0.12372768386686198"/>
    <n v="0.17007519986142439"/>
    <n v="0.17636430282542773"/>
    <x v="0"/>
    <x v="5"/>
    <n v="17873113"/>
    <s v="Georges C. Benjamin"/>
    <x v="0"/>
    <x v="0"/>
    <s v="Executive Director"/>
    <n v="298416"/>
    <n v="12308"/>
    <n v="310724"/>
    <n v="6992"/>
    <n v="317716"/>
    <n v="20000"/>
    <n v="21206"/>
    <n v="358922"/>
    <x v="0"/>
    <m/>
    <x v="4"/>
    <x v="1"/>
    <x v="1"/>
    <x v="1"/>
    <x v="1"/>
  </r>
  <r>
    <n v="423"/>
    <s v="131878953"/>
    <s v="NAFSA: Association of International Educators"/>
    <s v="Marlene M. Johnson"/>
    <x v="1"/>
    <d v="1998-01-01T00:00:00"/>
    <n v="20005"/>
    <x v="1"/>
    <x v="13"/>
    <x v="16"/>
    <x v="0"/>
    <x v="0"/>
    <n v="5.9193381440725869E-2"/>
    <n v="5.9193381440725869E-2"/>
    <n v="4.343742894708226E-2"/>
    <x v="0"/>
    <x v="1"/>
    <n v="17369390"/>
    <s v="Marlene M. Johnson"/>
    <x v="1"/>
    <x v="0"/>
    <s v="Executive Director &amp; CEO"/>
    <n v="288573"/>
    <m/>
    <n v="288573"/>
    <n v="28080"/>
    <n v="316653"/>
    <m/>
    <m/>
    <n v="316653"/>
    <x v="0"/>
    <m/>
    <x v="4"/>
    <x v="1"/>
    <x v="1"/>
    <x v="1"/>
    <x v="1"/>
  </r>
  <r>
    <n v="497"/>
    <s v="530132493"/>
    <s v="National Foundation for Credit Counseling"/>
    <s v="Susan C. Keating"/>
    <x v="1"/>
    <d v="2004-03-05T00:00:00"/>
    <n v="20910"/>
    <x v="3"/>
    <x v="9"/>
    <x v="11"/>
    <x v="0"/>
    <x v="1"/>
    <n v="-5.3544346764574903E-2"/>
    <n v="-5.3544346764574903E-2"/>
    <n v="-5.1792744678095172E-2"/>
    <x v="0"/>
    <x v="1"/>
    <n v="11690515"/>
    <s v="Susan C. Keating"/>
    <x v="1"/>
    <x v="0"/>
    <s v="President and Chief Executive Officer"/>
    <n v="303923"/>
    <m/>
    <n v="303923"/>
    <n v="10860"/>
    <n v="314783"/>
    <n v="2769"/>
    <n v="19045"/>
    <n v="336597"/>
    <x v="0"/>
    <m/>
    <x v="4"/>
    <x v="1"/>
    <x v="1"/>
    <x v="1"/>
    <x v="1"/>
  </r>
  <r>
    <n v="276"/>
    <s v="132607374"/>
    <s v="Corporation for Public Broadcasting"/>
    <s v="Patricia de Stacy Harrison"/>
    <x v="1"/>
    <d v="2005-06-23T00:00:00"/>
    <n v="20004"/>
    <x v="3"/>
    <x v="9"/>
    <x v="11"/>
    <x v="0"/>
    <x v="0"/>
    <n v="2.3572537738971058E-3"/>
    <n v="0.12691070483325867"/>
    <n v="0.10989231843279951"/>
    <x v="0"/>
    <x v="6"/>
    <n v="473225376"/>
    <s v="Patricia de Stacy Harrison"/>
    <x v="1"/>
    <x v="0"/>
    <s v="President/CEO"/>
    <n v="196878"/>
    <n v="79880"/>
    <n v="276758"/>
    <n v="38023"/>
    <n v="314781"/>
    <n v="49000"/>
    <n v="28145"/>
    <n v="391926"/>
    <x v="0"/>
    <m/>
    <x v="0"/>
    <x v="1"/>
    <x v="1"/>
    <x v="1"/>
    <x v="1"/>
  </r>
  <r>
    <n v="559"/>
    <s v="522202924"/>
    <s v="Pipeline Research Council International"/>
    <s v="Cliff Johnson"/>
    <x v="0"/>
    <d v="2010-09-01T00:00:00"/>
    <n v="22209"/>
    <x v="0"/>
    <x v="3"/>
    <x v="3"/>
    <x v="0"/>
    <x v="0"/>
    <n v="0.03"/>
    <n v="0.18690548510151797"/>
    <n v="0.18268840329057193"/>
    <x v="0"/>
    <x v="1"/>
    <n v="12827614"/>
    <s v="Cliff Johnson"/>
    <x v="0"/>
    <x v="0"/>
    <s v="President"/>
    <n v="254616"/>
    <n v="59946"/>
    <n v="314562"/>
    <m/>
    <n v="314562"/>
    <n v="17000"/>
    <n v="19166"/>
    <n v="350728"/>
    <x v="0"/>
    <m/>
    <x v="4"/>
    <x v="1"/>
    <x v="1"/>
    <x v="1"/>
    <x v="1"/>
  </r>
  <r>
    <n v="222"/>
    <s v="351044487"/>
    <s v="Association of State and Territorial Health Officials"/>
    <s v="Paul E. Jarris"/>
    <x v="0"/>
    <d v="2006-06-19T00:00:00"/>
    <n v="20005"/>
    <x v="1"/>
    <x v="2"/>
    <x v="2"/>
    <x v="0"/>
    <x v="1"/>
    <n v="0"/>
    <n v="0"/>
    <n v="0"/>
    <x v="0"/>
    <x v="6"/>
    <n v="18114141"/>
    <s v="Paul Jarris"/>
    <x v="0"/>
    <x v="0"/>
    <s v="Executive Director"/>
    <n v="268466"/>
    <n v="45900"/>
    <n v="314366"/>
    <m/>
    <n v="314366"/>
    <n v="36938"/>
    <n v="22154"/>
    <n v="373458"/>
    <x v="0"/>
    <m/>
    <x v="4"/>
    <x v="1"/>
    <x v="1"/>
    <x v="1"/>
    <x v="1"/>
  </r>
  <r>
    <n v="11"/>
    <s v="520781390"/>
    <s v="African Wildlife Foundation"/>
    <s v="Patrick J. Bergin"/>
    <x v="0"/>
    <d v="2002-01-01T00:00:00"/>
    <n v="20036"/>
    <x v="3"/>
    <x v="9"/>
    <x v="11"/>
    <x v="0"/>
    <x v="0"/>
    <n v="3.2296527587153444E-3"/>
    <n v="0.3463534518254186"/>
    <n v="0.3463534518254186"/>
    <x v="0"/>
    <x v="7"/>
    <n v="19711708"/>
    <s v="Patrick Bergin"/>
    <x v="0"/>
    <x v="0"/>
    <s v="Chief Executive Officer"/>
    <n v="233905"/>
    <n v="80000"/>
    <n v="313905"/>
    <m/>
    <n v="313905"/>
    <n v="23391"/>
    <n v="4651"/>
    <n v="341947"/>
    <x v="0"/>
    <m/>
    <x v="4"/>
    <x v="1"/>
    <x v="1"/>
    <x v="1"/>
    <x v="1"/>
  </r>
  <r>
    <n v="483"/>
    <s v="363481016"/>
    <s v="National Council of State Boards of Nursing"/>
    <s v="Kathy Apple"/>
    <x v="1"/>
    <d v="2001-06-01T00:00:00"/>
    <n v="60601"/>
    <x v="1"/>
    <x v="2"/>
    <x v="2"/>
    <x v="0"/>
    <x v="0"/>
    <n v="0.16125927351882838"/>
    <n v="0.16125927351882838"/>
    <n v="0.16125927351882838"/>
    <x v="0"/>
    <x v="6"/>
    <n v="69427130"/>
    <s v="Kathy Apple"/>
    <x v="1"/>
    <x v="0"/>
    <s v="CEO"/>
    <n v="313684"/>
    <m/>
    <n v="313684"/>
    <m/>
    <n v="313684"/>
    <n v="35214"/>
    <n v="15759"/>
    <n v="364657"/>
    <x v="0"/>
    <m/>
    <x v="2"/>
    <x v="1"/>
    <x v="1"/>
    <x v="1"/>
    <x v="1"/>
  </r>
  <r>
    <n v="377"/>
    <s v="530088290"/>
    <s v="International Association of Firefighters"/>
    <s v="Harold A. Schaitberger"/>
    <x v="0"/>
    <d v="2000-01-01T00:00:00"/>
    <n v="20006"/>
    <x v="2"/>
    <x v="8"/>
    <x v="10"/>
    <x v="0"/>
    <x v="1"/>
    <n v="2.5014607069821795E-3"/>
    <n v="2.5014607069821795E-3"/>
    <n v="5.0446777688037637E-3"/>
    <x v="0"/>
    <x v="6"/>
    <n v="51000247"/>
    <s v="Harold Schaitberger"/>
    <x v="0"/>
    <x v="0"/>
    <s v="General President"/>
    <n v="274525"/>
    <m/>
    <n v="274525"/>
    <n v="39061"/>
    <n v="313586"/>
    <n v="220661"/>
    <n v="16082"/>
    <n v="550329"/>
    <x v="0"/>
    <m/>
    <x v="2"/>
    <x v="1"/>
    <x v="1"/>
    <x v="1"/>
    <x v="1"/>
  </r>
  <r>
    <n v="146"/>
    <s v="131656610"/>
    <s v="American Physical Society"/>
    <s v="Kate Kirby"/>
    <x v="1"/>
    <d v="2009-07-27T00:00:00"/>
    <n v="20740"/>
    <x v="0"/>
    <x v="13"/>
    <x v="16"/>
    <x v="0"/>
    <x v="0"/>
    <n v="2.4363193812854553E-2"/>
    <n v="2.4363193812854553E-2"/>
    <n v="2.4363193812854553E-2"/>
    <x v="0"/>
    <x v="1"/>
    <n v="50735200"/>
    <s v="Kate P. Kirby"/>
    <x v="1"/>
    <x v="0"/>
    <s v="Chief Executive Officer"/>
    <n v="313113"/>
    <m/>
    <n v="313113"/>
    <m/>
    <n v="313113"/>
    <n v="20000"/>
    <n v="13677"/>
    <n v="346790"/>
    <x v="0"/>
    <m/>
    <x v="2"/>
    <x v="1"/>
    <x v="1"/>
    <x v="1"/>
    <x v="1"/>
  </r>
  <r>
    <n v="54"/>
    <s v="362113743"/>
    <s v="American Association of Nurse Anesthetists"/>
    <s v="Wanda Wilson"/>
    <x v="1"/>
    <d v="2009-12-01T00:00:00"/>
    <n v="60068"/>
    <x v="1"/>
    <x v="2"/>
    <x v="2"/>
    <x v="0"/>
    <x v="0"/>
    <n v="3.3695298654577557E-2"/>
    <n v="3.3695298654577557E-2"/>
    <n v="3.3519091983545836E-2"/>
    <x v="0"/>
    <x v="2"/>
    <n v="24648526"/>
    <s v="Wanda Wilson"/>
    <x v="1"/>
    <x v="0"/>
    <s v="Executive Director"/>
    <n v="311471"/>
    <m/>
    <n v="311471"/>
    <n v="1584"/>
    <n v="313055"/>
    <n v="5001"/>
    <n v="9592"/>
    <n v="327648"/>
    <x v="0"/>
    <m/>
    <x v="3"/>
    <x v="1"/>
    <x v="1"/>
    <x v="1"/>
    <x v="1"/>
  </r>
  <r>
    <n v="51"/>
    <s v="522317193"/>
    <s v="American Association of Immunologists"/>
    <s v="M. Michele Hogan"/>
    <x v="1"/>
    <m/>
    <n v="20814"/>
    <x v="1"/>
    <x v="2"/>
    <x v="2"/>
    <x v="0"/>
    <x v="0"/>
    <n v="0.04"/>
    <n v="0.04"/>
    <n v="0.04"/>
    <x v="0"/>
    <x v="1"/>
    <n v="11724417"/>
    <s v="M. Michele Hogan"/>
    <x v="1"/>
    <x v="0"/>
    <s v="Executive Director"/>
    <n v="312000"/>
    <m/>
    <n v="312000"/>
    <m/>
    <n v="312000"/>
    <n v="42000"/>
    <n v="8444"/>
    <n v="362444"/>
    <x v="0"/>
    <m/>
    <x v="4"/>
    <x v="1"/>
    <x v="1"/>
    <x v="1"/>
    <x v="1"/>
  </r>
  <r>
    <n v="619"/>
    <s v="530220586"/>
    <s v="United Food and Commercial Workers"/>
    <s v="Joseph T. Hansen"/>
    <x v="0"/>
    <d v="2004-01-01T00:00:00"/>
    <n v="20006"/>
    <x v="2"/>
    <x v="8"/>
    <x v="10"/>
    <x v="0"/>
    <x v="0"/>
    <n v="1.007012161350202E-4"/>
    <n v="1.007012161350202E-4"/>
    <n v="-2.668458377186388E-2"/>
    <x v="0"/>
    <x v="1"/>
    <n v="234246172"/>
    <s v="Joseph T. Hansen"/>
    <x v="0"/>
    <x v="0"/>
    <s v="International President"/>
    <n v="297941"/>
    <m/>
    <n v="297941"/>
    <n v="12788"/>
    <n v="310729"/>
    <n v="51300"/>
    <n v="14891"/>
    <n v="376920"/>
    <x v="0"/>
    <m/>
    <x v="0"/>
    <x v="1"/>
    <x v="1"/>
    <x v="1"/>
    <x v="1"/>
  </r>
  <r>
    <n v="58"/>
    <s v="521444968"/>
    <s v="American Association of Pharmaceutical Scientists"/>
    <s v="John Lisack, Jr."/>
    <x v="0"/>
    <d v="2003-09-18T00:00:00"/>
    <n v="22201"/>
    <x v="1"/>
    <x v="2"/>
    <x v="2"/>
    <x v="0"/>
    <x v="0"/>
    <n v="5.6079499807887109E-2"/>
    <n v="5.5116893817158161E-2"/>
    <n v="5.461237290845327E-2"/>
    <x v="0"/>
    <x v="5"/>
    <n v="13088841"/>
    <s v="John Lisack, Jr."/>
    <x v="0"/>
    <x v="0"/>
    <s v="Executive Director"/>
    <n v="302345"/>
    <n v="5000"/>
    <n v="307345"/>
    <n v="2691"/>
    <n v="310036"/>
    <n v="33604"/>
    <n v="6493"/>
    <n v="350133"/>
    <x v="0"/>
    <m/>
    <x v="4"/>
    <x v="1"/>
    <x v="1"/>
    <x v="1"/>
    <x v="1"/>
  </r>
  <r>
    <n v="611"/>
    <s v="530260714"/>
    <s v="U.S. Grains Council"/>
    <s v="Tom Sleight"/>
    <x v="0"/>
    <d v="2012-07-01T00:00:00"/>
    <n v="20001"/>
    <x v="0"/>
    <x v="12"/>
    <x v="20"/>
    <x v="0"/>
    <x v="0"/>
    <n v="5.488018475031462E-3"/>
    <n v="5.488018475031462E-3"/>
    <n v="5.488018475031462E-3"/>
    <x v="0"/>
    <x v="6"/>
    <n v="19205118"/>
    <s v="Thomas Dorr"/>
    <x v="0"/>
    <x v="1"/>
    <s v="President and CEO"/>
    <n v="310000"/>
    <m/>
    <n v="310000"/>
    <m/>
    <n v="310000"/>
    <n v="25000"/>
    <m/>
    <n v="335000"/>
    <x v="0"/>
    <m/>
    <x v="4"/>
    <x v="1"/>
    <x v="1"/>
    <x v="1"/>
    <x v="1"/>
  </r>
  <r>
    <n v="158"/>
    <s v="362202880"/>
    <s v="American Public Works Association"/>
    <s v="Peter King"/>
    <x v="0"/>
    <d v="1998-11-19T00:00:00"/>
    <n v="20005"/>
    <x v="0"/>
    <x v="13"/>
    <x v="21"/>
    <x v="0"/>
    <x v="1"/>
    <n v="-6.5104452310913899E-2"/>
    <n v="-3.1865848997025145E-2"/>
    <n v="1.3973651542626136E-4"/>
    <x v="0"/>
    <x v="7"/>
    <n v="17578944"/>
    <s v="Peter B. King"/>
    <x v="0"/>
    <x v="0"/>
    <s v="Executive Director"/>
    <n v="281268"/>
    <n v="10000"/>
    <n v="291268"/>
    <n v="16497"/>
    <n v="307765"/>
    <n v="11000"/>
    <n v="41675"/>
    <n v="360440"/>
    <x v="0"/>
    <m/>
    <x v="4"/>
    <x v="1"/>
    <x v="1"/>
    <x v="1"/>
    <x v="1"/>
  </r>
  <r>
    <n v="633"/>
    <s v="541727616"/>
    <s v="USA Rice Federation"/>
    <s v="Betsy Ward"/>
    <x v="1"/>
    <d v="2007-05-01T00:00:00"/>
    <n v="22201"/>
    <x v="0"/>
    <x v="12"/>
    <x v="20"/>
    <x v="0"/>
    <x v="0"/>
    <n v="4.7772745592283679E-2"/>
    <n v="-6.4106631846776216E-2"/>
    <n v="-6.4106631846776216E-2"/>
    <x v="0"/>
    <x v="8"/>
    <n v="11156728"/>
    <s v="Betsy Ward"/>
    <x v="1"/>
    <x v="0"/>
    <s v="CEO"/>
    <n v="306769"/>
    <m/>
    <n v="306769"/>
    <m/>
    <n v="306769"/>
    <n v="36750"/>
    <n v="12795"/>
    <n v="356314"/>
    <x v="0"/>
    <m/>
    <x v="4"/>
    <x v="1"/>
    <x v="1"/>
    <x v="1"/>
    <x v="1"/>
  </r>
  <r>
    <n v="434"/>
    <s v="751875027"/>
    <s v="National Association for the Self-Employed"/>
    <s v="Keith Hall"/>
    <x v="0"/>
    <d v="2013-09-06T00:00:00"/>
    <n v="20701"/>
    <x v="0"/>
    <x v="1"/>
    <x v="1"/>
    <x v="0"/>
    <x v="0"/>
    <m/>
    <m/>
    <m/>
    <x v="0"/>
    <x v="1"/>
    <n v="16311238"/>
    <s v="Kristie Arslan"/>
    <x v="1"/>
    <x v="1"/>
    <s v="President &amp; CEO"/>
    <n v="306423"/>
    <m/>
    <n v="306423"/>
    <m/>
    <n v="306423"/>
    <n v="33094"/>
    <n v="30433"/>
    <n v="369950"/>
    <x v="0"/>
    <m/>
    <x v="4"/>
    <x v="1"/>
    <x v="1"/>
    <x v="1"/>
    <x v="1"/>
  </r>
  <r>
    <n v="476"/>
    <s v="362007481"/>
    <s v="National Cooperative Business Association"/>
    <s v="Michael Beall"/>
    <x v="0"/>
    <d v="2012-11-16T00:00:00"/>
    <n v="20005"/>
    <x v="0"/>
    <x v="1"/>
    <x v="1"/>
    <x v="0"/>
    <x v="0"/>
    <m/>
    <m/>
    <m/>
    <x v="0"/>
    <x v="1"/>
    <n v="33358233"/>
    <s v="Paul Hazen"/>
    <x v="0"/>
    <x v="1"/>
    <s v="President &amp; CEO"/>
    <n v="71057"/>
    <m/>
    <n v="71057"/>
    <n v="233896"/>
    <n v="304953"/>
    <n v="1495"/>
    <n v="347"/>
    <n v="306795"/>
    <x v="1"/>
    <s v="One month salary; $233,896 severance"/>
    <x v="1"/>
    <x v="1"/>
    <x v="1"/>
    <x v="1"/>
    <x v="1"/>
  </r>
  <r>
    <n v="88"/>
    <s v="132780784"/>
    <s v="American Council on the Teaching of Foreign Languages"/>
    <s v="Martha Abbott"/>
    <x v="2"/>
    <d v="2011-10-17T00:00:00"/>
    <n v="22314"/>
    <x v="1"/>
    <x v="13"/>
    <x v="16"/>
    <x v="0"/>
    <x v="0"/>
    <m/>
    <m/>
    <m/>
    <x v="1"/>
    <x v="7"/>
    <n v="12633674"/>
    <s v="Bret Lovejoy"/>
    <x v="0"/>
    <x v="1"/>
    <m/>
    <m/>
    <m/>
    <n v="0"/>
    <n v="304638"/>
    <n v="304638"/>
    <m/>
    <m/>
    <n v="304638"/>
    <x v="1"/>
    <s v="Seven months' salary; $304,638 in severance"/>
    <x v="4"/>
    <x v="1"/>
    <x v="1"/>
    <x v="1"/>
    <x v="1"/>
  </r>
  <r>
    <n v="206"/>
    <s v="111630900"/>
    <s v="Associated Universities"/>
    <s v="Ethan J. Schreier "/>
    <x v="0"/>
    <d v="2004-10-21T00:00:00"/>
    <n v="20036"/>
    <x v="3"/>
    <x v="9"/>
    <x v="11"/>
    <x v="0"/>
    <x v="0"/>
    <n v="1.5383942274036779E-2"/>
    <n v="1.5383942274036779E-2"/>
    <n v="1.5273932110661692E-2"/>
    <x v="0"/>
    <x v="6"/>
    <n v="122514067"/>
    <s v="Ethan Schreier"/>
    <x v="0"/>
    <x v="0"/>
    <s v="President"/>
    <n v="301699"/>
    <m/>
    <n v="301699"/>
    <n v="2273"/>
    <n v="303972"/>
    <n v="63000"/>
    <n v="22008"/>
    <n v="388980"/>
    <x v="0"/>
    <m/>
    <x v="0"/>
    <x v="1"/>
    <x v="1"/>
    <x v="1"/>
    <x v="1"/>
  </r>
  <r>
    <n v="523"/>
    <s v="135563001"/>
    <s v="National Recreation and Park Association"/>
    <s v="Barbara Tulipane"/>
    <x v="1"/>
    <d v="2008-07-21T00:00:00"/>
    <n v="20148"/>
    <x v="1"/>
    <x v="12"/>
    <x v="23"/>
    <x v="1"/>
    <x v="0"/>
    <n v="5.2011002170190328E-2"/>
    <n v="3.2880887126767989E-2"/>
    <n v="9.247379070661764E-2"/>
    <x v="0"/>
    <x v="7"/>
    <n v="14605614"/>
    <s v="Barbara Tulipane"/>
    <x v="1"/>
    <x v="0"/>
    <s v="President &amp; CEO"/>
    <n v="257405"/>
    <n v="28640"/>
    <n v="286045"/>
    <n v="17926"/>
    <n v="303971"/>
    <n v="13200"/>
    <n v="19427"/>
    <n v="336598"/>
    <x v="0"/>
    <m/>
    <x v="4"/>
    <x v="1"/>
    <x v="1"/>
    <x v="1"/>
    <x v="1"/>
  </r>
  <r>
    <n v="263"/>
    <s v="237392984"/>
    <s v="Community Associations Institute"/>
    <s v="Tom Skiba"/>
    <x v="0"/>
    <d v="2002-04-22T00:00:00"/>
    <n v="22314"/>
    <x v="0"/>
    <x v="11"/>
    <x v="19"/>
    <x v="0"/>
    <x v="1"/>
    <n v="0.29354065247402455"/>
    <n v="0.15106624932016385"/>
    <n v="0.11159225469023168"/>
    <x v="0"/>
    <x v="7"/>
    <n v="11178477"/>
    <s v="Tom Skiba"/>
    <x v="0"/>
    <x v="0"/>
    <s v="Chief Executive Officer"/>
    <n v="302651"/>
    <m/>
    <n v="302651"/>
    <m/>
    <n v="302651"/>
    <n v="22000"/>
    <n v="1460"/>
    <n v="326111"/>
    <x v="0"/>
    <m/>
    <x v="4"/>
    <x v="1"/>
    <x v="1"/>
    <x v="1"/>
    <x v="1"/>
  </r>
  <r>
    <n v="547"/>
    <s v="530175463"/>
    <s v="Office and Professional Employees International Union"/>
    <s v="Michael Goodwin"/>
    <x v="0"/>
    <d v="1994-01-01T00:00:00"/>
    <n v="20036"/>
    <x v="2"/>
    <x v="8"/>
    <x v="10"/>
    <x v="0"/>
    <x v="0"/>
    <n v="7.4903507958363952E-2"/>
    <n v="7.4903507958363952E-2"/>
    <n v="4.8031107184841507E-2"/>
    <x v="0"/>
    <x v="9"/>
    <n v="15522495"/>
    <s v="Michael Goodwin"/>
    <x v="0"/>
    <x v="0"/>
    <s v="President"/>
    <n v="301332"/>
    <m/>
    <n v="301332"/>
    <m/>
    <n v="301332"/>
    <n v="72802"/>
    <n v="24632"/>
    <n v="398766"/>
    <x v="0"/>
    <m/>
    <x v="4"/>
    <x v="1"/>
    <x v="1"/>
    <x v="1"/>
    <x v="1"/>
  </r>
  <r>
    <n v="349"/>
    <s v="521266885"/>
    <s v="Home Builders Institute"/>
    <s v="John Courson"/>
    <x v="0"/>
    <d v="2012-01-01T00:00:00"/>
    <n v="20005"/>
    <x v="0"/>
    <x v="11"/>
    <x v="14"/>
    <x v="0"/>
    <x v="0"/>
    <n v="-1.5502909665864076E-2"/>
    <n v="-1.5502909665864076E-2"/>
    <n v="-2.3358433832956934E-2"/>
    <x v="0"/>
    <x v="1"/>
    <n v="27342460"/>
    <s v="John Courson"/>
    <x v="0"/>
    <x v="0"/>
    <s v="President"/>
    <n v="300120"/>
    <m/>
    <n v="300120"/>
    <m/>
    <n v="300120"/>
    <n v="6350"/>
    <n v="3196"/>
    <n v="309666"/>
    <x v="0"/>
    <m/>
    <x v="3"/>
    <x v="1"/>
    <x v="1"/>
    <x v="1"/>
    <x v="1"/>
  </r>
  <r>
    <n v="478"/>
    <s v="620306045"/>
    <s v="National Cotton Council of America"/>
    <s v="Mark D. Lange"/>
    <x v="0"/>
    <d v="2003-02-18T00:00:00"/>
    <n v="38016"/>
    <x v="0"/>
    <x v="12"/>
    <x v="20"/>
    <x v="0"/>
    <x v="0"/>
    <n v="3.4727352794529223E-2"/>
    <n v="3.2820083097657202E-2"/>
    <n v="3.4221056513512302E-2"/>
    <x v="0"/>
    <x v="1"/>
    <n v="12371558"/>
    <s v="Mark D. Lange"/>
    <x v="0"/>
    <x v="0"/>
    <s v="President"/>
    <n v="284311"/>
    <n v="11499"/>
    <n v="295810"/>
    <n v="4262"/>
    <n v="300072"/>
    <n v="52535"/>
    <n v="26775"/>
    <n v="379382"/>
    <x v="0"/>
    <m/>
    <x v="4"/>
    <x v="1"/>
    <x v="1"/>
    <x v="1"/>
    <x v="1"/>
  </r>
  <r>
    <n v="283"/>
    <s v="530198090"/>
    <s v="Council of Chief State School Officers"/>
    <s v="Chris Minnich"/>
    <x v="0"/>
    <d v="2013-01-15T00:00:00"/>
    <n v="20001"/>
    <x v="1"/>
    <x v="13"/>
    <x v="16"/>
    <x v="0"/>
    <x v="0"/>
    <n v="8.4571039310677179E-2"/>
    <n v="8.4571039310677179E-2"/>
    <n v="8.4571039310677179E-2"/>
    <x v="0"/>
    <x v="7"/>
    <n v="26223762"/>
    <s v="H. Gene Wilhoit"/>
    <x v="0"/>
    <x v="1"/>
    <s v="Executive Director"/>
    <n v="299321"/>
    <m/>
    <n v="299321"/>
    <m/>
    <n v="299321"/>
    <n v="29932"/>
    <n v="20362"/>
    <n v="349615"/>
    <x v="0"/>
    <m/>
    <x v="3"/>
    <x v="1"/>
    <x v="1"/>
    <x v="1"/>
    <x v="1"/>
  </r>
  <r>
    <n v="21"/>
    <s v="133271855"/>
    <s v="ALS Association"/>
    <s v="Jane H. Gilbert"/>
    <x v="1"/>
    <d v="2009-03-23T00:00:00"/>
    <n v="91301"/>
    <x v="3"/>
    <x v="9"/>
    <x v="11"/>
    <x v="0"/>
    <x v="1"/>
    <n v="0.11801074055688433"/>
    <n v="0.11801074055688433"/>
    <n v="0.11801074055688433"/>
    <x v="0"/>
    <x v="13"/>
    <n v="19690252"/>
    <s v="Jane H. Gilbert"/>
    <x v="1"/>
    <x v="0"/>
    <s v="President &amp; CEO"/>
    <n v="297288"/>
    <m/>
    <n v="297288"/>
    <m/>
    <n v="297288"/>
    <n v="13188"/>
    <n v="9479"/>
    <n v="319955"/>
    <x v="0"/>
    <m/>
    <x v="4"/>
    <x v="1"/>
    <x v="1"/>
    <x v="1"/>
    <x v="1"/>
  </r>
  <r>
    <n v="626"/>
    <s v="341031303"/>
    <s v="United Transportation Union"/>
    <s v="John Previsich"/>
    <x v="0"/>
    <d v="2013-10-01T00:00:00"/>
    <n v="44107"/>
    <x v="2"/>
    <x v="8"/>
    <x v="10"/>
    <x v="0"/>
    <x v="0"/>
    <m/>
    <m/>
    <m/>
    <x v="3"/>
    <x v="1"/>
    <n v="84324547"/>
    <s v="Malcolm Futhey"/>
    <x v="0"/>
    <x v="2"/>
    <s v="President"/>
    <m/>
    <m/>
    <m/>
    <m/>
    <n v="296311"/>
    <m/>
    <m/>
    <n v="296311"/>
    <x v="0"/>
    <m/>
    <x v="2"/>
    <x v="1"/>
    <x v="1"/>
    <x v="1"/>
    <x v="1"/>
  </r>
  <r>
    <n v="542"/>
    <s v="942607722"/>
    <s v="New Israel Fund"/>
    <s v="Daniel Sokatch"/>
    <x v="0"/>
    <d v="2009-09-16T00:00:00"/>
    <n v="20005"/>
    <x v="3"/>
    <x v="9"/>
    <x v="11"/>
    <x v="0"/>
    <x v="0"/>
    <n v="1.1852514087559601E-3"/>
    <n v="1.1852514087559601E-3"/>
    <n v="1.1852514087559601E-3"/>
    <x v="0"/>
    <x v="1"/>
    <n v="29702523"/>
    <s v="Daniel Sokatch"/>
    <x v="0"/>
    <x v="0"/>
    <s v="CEO"/>
    <n v="295646"/>
    <m/>
    <n v="295646"/>
    <m/>
    <n v="295646"/>
    <m/>
    <n v="32345"/>
    <n v="327991"/>
    <x v="0"/>
    <m/>
    <x v="3"/>
    <x v="1"/>
    <x v="1"/>
    <x v="1"/>
    <x v="1"/>
  </r>
  <r>
    <n v="455"/>
    <s v="530204609"/>
    <s v="National Association of Regulatory Utility Commissioners"/>
    <s v="Charles Gray"/>
    <x v="0"/>
    <d v="1999-08-26T00:00:00"/>
    <n v="20005"/>
    <x v="1"/>
    <x v="3"/>
    <x v="3"/>
    <x v="0"/>
    <x v="0"/>
    <n v="0.17462776558862445"/>
    <n v="0.16430811415604268"/>
    <n v="0.16430811415604268"/>
    <x v="0"/>
    <x v="7"/>
    <n v="10122798"/>
    <s v="Charles D. Gray"/>
    <x v="0"/>
    <x v="0"/>
    <s v="Executive Director"/>
    <n v="280534"/>
    <n v="15000"/>
    <n v="295534"/>
    <m/>
    <n v="295534"/>
    <n v="36750"/>
    <n v="17027"/>
    <n v="349311"/>
    <x v="0"/>
    <m/>
    <x v="4"/>
    <x v="1"/>
    <x v="1"/>
    <x v="1"/>
    <x v="1"/>
  </r>
  <r>
    <n v="253"/>
    <s v="205778912"/>
    <s v="Chief Executives Organization"/>
    <s v="Mike Geiger"/>
    <x v="0"/>
    <d v="2012-06-30T00:00:00"/>
    <n v="20772"/>
    <x v="1"/>
    <x v="1"/>
    <x v="1"/>
    <x v="0"/>
    <x v="1"/>
    <m/>
    <m/>
    <m/>
    <x v="0"/>
    <x v="3"/>
    <n v="15672082"/>
    <s v="Barbara Reno"/>
    <x v="1"/>
    <x v="1"/>
    <s v="Executive Director"/>
    <n v="294800"/>
    <m/>
    <n v="294800"/>
    <m/>
    <n v="294800"/>
    <n v="9580"/>
    <n v="10429"/>
    <n v="314809"/>
    <x v="0"/>
    <m/>
    <x v="4"/>
    <x v="1"/>
    <x v="1"/>
    <x v="1"/>
    <x v="1"/>
  </r>
  <r>
    <n v="62"/>
    <s v="210735173"/>
    <s v="American Astronomical Society"/>
    <s v="Kevin Marvel"/>
    <x v="0"/>
    <d v="2006-07-01T00:00:00"/>
    <n v="20009"/>
    <x v="1"/>
    <x v="13"/>
    <x v="16"/>
    <x v="0"/>
    <x v="1"/>
    <n v="0.28626397465170195"/>
    <n v="0.28626397465170195"/>
    <n v="0.2624730623147698"/>
    <x v="0"/>
    <x v="1"/>
    <n v="12581712"/>
    <s v="Kevin B. Marvel"/>
    <x v="0"/>
    <x v="0"/>
    <s v="Executive Director"/>
    <n v="293501"/>
    <m/>
    <n v="293501"/>
    <m/>
    <n v="293501"/>
    <n v="26400"/>
    <n v="18073"/>
    <n v="337974"/>
    <x v="0"/>
    <m/>
    <x v="4"/>
    <x v="1"/>
    <x v="1"/>
    <x v="1"/>
    <x v="1"/>
  </r>
  <r>
    <n v="385"/>
    <s v="521041632"/>
    <s v="International Food Policy Research Institute"/>
    <s v="Shenggen Fan"/>
    <x v="0"/>
    <d v="2009-12-01T00:00:00"/>
    <n v="20006"/>
    <x v="3"/>
    <x v="9"/>
    <x v="11"/>
    <x v="0"/>
    <x v="0"/>
    <n v="4.8733152866698173E-2"/>
    <n v="4.8733152866698173E-2"/>
    <n v="4.8733152866698173E-2"/>
    <x v="0"/>
    <x v="1"/>
    <n v="99444565"/>
    <s v="Shenggen Fan"/>
    <x v="0"/>
    <x v="0"/>
    <s v="Director General"/>
    <n v="292886"/>
    <m/>
    <n v="292886"/>
    <m/>
    <n v="292886"/>
    <n v="47246"/>
    <n v="13815"/>
    <n v="353947"/>
    <x v="0"/>
    <m/>
    <x v="2"/>
    <x v="1"/>
    <x v="1"/>
    <x v="1"/>
    <x v="1"/>
  </r>
  <r>
    <n v="52"/>
    <s v="530172317"/>
    <s v="American Association of Motor Vehicle Administrators"/>
    <s v="Neil Schuster"/>
    <x v="0"/>
    <d v="2007-08-01T00:00:00"/>
    <n v="22203"/>
    <x v="1"/>
    <x v="13"/>
    <x v="6"/>
    <x v="0"/>
    <x v="0"/>
    <n v="9.6619588474898918E-2"/>
    <n v="9.6619588474898918E-2"/>
    <n v="9.6619588474898918E-2"/>
    <x v="0"/>
    <x v="6"/>
    <n v="36549831"/>
    <s v="Neil Schuster"/>
    <x v="0"/>
    <x v="0"/>
    <s v="President &amp; CEO"/>
    <n v="292645"/>
    <m/>
    <n v="292645"/>
    <m/>
    <n v="292645"/>
    <n v="44000"/>
    <n v="5813"/>
    <n v="342458"/>
    <x v="0"/>
    <m/>
    <x v="1"/>
    <x v="1"/>
    <x v="1"/>
    <x v="1"/>
    <x v="1"/>
  </r>
  <r>
    <n v="400"/>
    <s v="237091810"/>
    <s v="IPC - Association Connecting Electronics Industries"/>
    <s v="John W. Mitchell"/>
    <x v="0"/>
    <d v="2012-04-23T00:00:00"/>
    <n v="60015"/>
    <x v="0"/>
    <x v="6"/>
    <x v="8"/>
    <x v="0"/>
    <x v="0"/>
    <m/>
    <m/>
    <m/>
    <x v="0"/>
    <x v="1"/>
    <n v="15646992"/>
    <s v="John W. Mitchell"/>
    <x v="0"/>
    <x v="0"/>
    <s v="President"/>
    <n v="207692"/>
    <n v="71885"/>
    <n v="279577"/>
    <n v="12718"/>
    <n v="292295"/>
    <n v="19966"/>
    <n v="55871"/>
    <n v="368132"/>
    <x v="1"/>
    <s v="Eight months’ salary"/>
    <x v="4"/>
    <x v="1"/>
    <x v="1"/>
    <x v="1"/>
    <x v="1"/>
  </r>
  <r>
    <n v="224"/>
    <s v="521788738"/>
    <s v="Association of Women's Health, Obstetric and Neonatal Nurses"/>
    <s v="Lynn Erdman"/>
    <x v="1"/>
    <d v="2014-01-21T00:00:00"/>
    <n v="20036"/>
    <x v="1"/>
    <x v="2"/>
    <x v="2"/>
    <x v="0"/>
    <x v="0"/>
    <n v="7.5519910546250582E-2"/>
    <n v="7.5519910546250582E-2"/>
    <n v="0.1487719795579284"/>
    <x v="0"/>
    <x v="1"/>
    <n v="11584150"/>
    <s v="Karen Peddicord"/>
    <x v="1"/>
    <x v="1"/>
    <s v="Chief Executive Officer/Ex-Officio Member"/>
    <n v="273167"/>
    <m/>
    <n v="273167"/>
    <n v="18605"/>
    <n v="291772"/>
    <m/>
    <n v="14951"/>
    <n v="306723"/>
    <x v="0"/>
    <m/>
    <x v="4"/>
    <x v="1"/>
    <x v="1"/>
    <x v="1"/>
    <x v="1"/>
  </r>
  <r>
    <n v="420"/>
    <s v="131084135"/>
    <s v="NAACP_x000d__x000d_"/>
    <m/>
    <x v="0"/>
    <d v="2008-09-01T00:00:00"/>
    <n v="21215"/>
    <x v="3"/>
    <x v="9"/>
    <x v="11"/>
    <x v="0"/>
    <x v="0"/>
    <n v="1.8707369559188516E-2"/>
    <n v="1.8707369559188516E-2"/>
    <n v="1.8707369559188516E-2"/>
    <x v="0"/>
    <x v="1"/>
    <n v="43204225"/>
    <s v="Benjamin Jealous"/>
    <x v="0"/>
    <x v="1"/>
    <s v="President &amp; CEO"/>
    <n v="290190"/>
    <m/>
    <n v="290190"/>
    <m/>
    <n v="290190"/>
    <m/>
    <n v="30408"/>
    <n v="320598"/>
    <x v="0"/>
    <m/>
    <x v="1"/>
    <x v="1"/>
    <x v="1"/>
    <x v="1"/>
    <x v="1"/>
  </r>
  <r>
    <n v="328"/>
    <s v="135642275"/>
    <s v="Futures Industry Association"/>
    <s v="Walter Lukken"/>
    <x v="2"/>
    <d v="2012-03-01T00:00:00"/>
    <n v="20006"/>
    <x v="0"/>
    <x v="4"/>
    <x v="4"/>
    <x v="0"/>
    <x v="0"/>
    <m/>
    <m/>
    <m/>
    <x v="1"/>
    <x v="1"/>
    <n v="16312338"/>
    <s v="John Damgard"/>
    <x v="0"/>
    <x v="1"/>
    <s v="Chief Executive Officer (former)"/>
    <n v="82393"/>
    <m/>
    <n v="82393"/>
    <n v="207390"/>
    <n v="289783"/>
    <n v="9000"/>
    <n v="2397"/>
    <n v="301180"/>
    <x v="1"/>
    <s v="Two months' salary"/>
    <x v="4"/>
    <x v="1"/>
    <x v="1"/>
    <x v="1"/>
    <x v="1"/>
  </r>
  <r>
    <n v="321"/>
    <s v="360753125"/>
    <s v="Financial Services Roundtable"/>
    <s v="Tim Pawlenty"/>
    <x v="0"/>
    <d v="2012-11-01T00:00:00"/>
    <n v="20004"/>
    <x v="0"/>
    <x v="4"/>
    <x v="4"/>
    <x v="0"/>
    <x v="0"/>
    <m/>
    <m/>
    <m/>
    <x v="2"/>
    <x v="1"/>
    <n v="22734111"/>
    <s v="Tim Pawlenty"/>
    <x v="0"/>
    <x v="0"/>
    <s v="President &amp; CEO"/>
    <n v="266667"/>
    <m/>
    <n v="266667"/>
    <n v="23038"/>
    <n v="289705"/>
    <m/>
    <m/>
    <n v="289705"/>
    <x v="1"/>
    <s v="Two months’ salary"/>
    <x v="3"/>
    <x v="1"/>
    <x v="1"/>
    <x v="1"/>
    <x v="1"/>
  </r>
  <r>
    <n v="159"/>
    <s v="510184277"/>
    <s v="American Registry for Diagnostic Medical Sonography"/>
    <s v="Dale R. Cyr"/>
    <x v="0"/>
    <d v="1998-12-17T00:00:00"/>
    <n v="20850"/>
    <x v="1"/>
    <x v="2"/>
    <x v="2"/>
    <x v="0"/>
    <x v="0"/>
    <n v="9.0327149242982047E-2"/>
    <n v="8.464160219578036E-2"/>
    <n v="3.4398491532761574E-2"/>
    <x v="0"/>
    <x v="1"/>
    <n v="11969164"/>
    <s v="Dale Cyr"/>
    <x v="0"/>
    <x v="0"/>
    <s v="Executive Director"/>
    <n v="270991"/>
    <n v="16695"/>
    <n v="287686"/>
    <n v="1417"/>
    <n v="289103"/>
    <n v="13632"/>
    <n v="18300"/>
    <n v="321035"/>
    <x v="0"/>
    <m/>
    <x v="4"/>
    <x v="1"/>
    <x v="1"/>
    <x v="1"/>
    <x v="1"/>
  </r>
  <r>
    <n v="48"/>
    <s v="362376972"/>
    <s v="American Association of Colleges of Pharmacy"/>
    <s v="Lucinda L. Maine "/>
    <x v="1"/>
    <d v="2002-03-21T00:00:00"/>
    <n v="22314"/>
    <x v="0"/>
    <x v="13"/>
    <x v="16"/>
    <x v="0"/>
    <x v="0"/>
    <n v="0.15612378462979493"/>
    <n v="0.15612378462979493"/>
    <n v="8.5755529825722154E-2"/>
    <x v="0"/>
    <x v="5"/>
    <n v="13132633"/>
    <s v="Lucinda L. Maine "/>
    <x v="1"/>
    <x v="0"/>
    <s v="Executive Vice President"/>
    <n v="288824"/>
    <m/>
    <n v="288824"/>
    <m/>
    <n v="288824"/>
    <n v="29315"/>
    <n v="13486"/>
    <n v="331625"/>
    <x v="0"/>
    <m/>
    <x v="4"/>
    <x v="1"/>
    <x v="1"/>
    <x v="1"/>
    <x v="1"/>
  </r>
  <r>
    <n v="319"/>
    <s v="841521488"/>
    <s v="Financial Planning Association"/>
    <s v="Lauren M. Schadle"/>
    <x v="1"/>
    <d v="2012-10-03T00:00:00"/>
    <n v="80246"/>
    <x v="0"/>
    <x v="4"/>
    <x v="4"/>
    <x v="0"/>
    <x v="0"/>
    <n v="0.24187750812597941"/>
    <n v="0.334878703191336"/>
    <n v="0.34303955805832104"/>
    <x v="0"/>
    <x v="10"/>
    <n v="10634742"/>
    <s v="Marvin Tuttle Jr."/>
    <x v="0"/>
    <x v="1"/>
    <s v="Executive Director &amp; CEO"/>
    <n v="267067"/>
    <n v="20000"/>
    <n v="287067"/>
    <n v="1755"/>
    <n v="288822"/>
    <n v="8226"/>
    <n v="13894"/>
    <n v="310942"/>
    <x v="0"/>
    <m/>
    <x v="4"/>
    <x v="1"/>
    <x v="1"/>
    <x v="1"/>
    <x v="1"/>
  </r>
  <r>
    <n v="515"/>
    <s v="135661935"/>
    <s v="National Multiple Sclerosis Society"/>
    <s v="Cyndi Zagieboylo"/>
    <x v="1"/>
    <d v="2011-10-01T00:00:00"/>
    <n v="10017"/>
    <x v="3"/>
    <x v="9"/>
    <x v="11"/>
    <x v="0"/>
    <x v="0"/>
    <m/>
    <m/>
    <m/>
    <x v="2"/>
    <x v="6"/>
    <n v="99506786"/>
    <s v="Cynthia Zagieboylo"/>
    <x v="1"/>
    <x v="0"/>
    <s v="President &amp; CEO"/>
    <n v="286430"/>
    <m/>
    <n v="286430"/>
    <m/>
    <n v="286430"/>
    <n v="7350"/>
    <n v="1030"/>
    <n v="294810"/>
    <x v="1"/>
    <s v="Three months’ salary as CEO and nine months’ salary as staff"/>
    <x v="2"/>
    <x v="1"/>
    <x v="1"/>
    <x v="1"/>
    <x v="1"/>
  </r>
  <r>
    <n v="100"/>
    <s v="530228172"/>
    <s v="American Federation of Labor and Congress of Industrial Organizations (AFL-CIO)"/>
    <s v="Richard L. Trumka"/>
    <x v="0"/>
    <d v="2009-09-16T00:00:00"/>
    <n v="20006"/>
    <x v="2"/>
    <x v="8"/>
    <x v="10"/>
    <x v="0"/>
    <x v="0"/>
    <n v="2.8591368227731864E-2"/>
    <n v="2.8591368227731864E-2"/>
    <n v="-9.5118716607166965E-3"/>
    <x v="0"/>
    <x v="7"/>
    <n v="164339352"/>
    <s v="Richard Trumka"/>
    <x v="0"/>
    <x v="0"/>
    <s v="President"/>
    <n v="280034"/>
    <m/>
    <n v="280034"/>
    <n v="6016"/>
    <n v="286050"/>
    <n v="70785"/>
    <n v="26142"/>
    <n v="382977"/>
    <x v="0"/>
    <m/>
    <x v="0"/>
    <x v="1"/>
    <x v="1"/>
    <x v="1"/>
    <x v="1"/>
  </r>
  <r>
    <n v="350"/>
    <s v="131945157"/>
    <s v="Hudson Institute"/>
    <s v="Kenneth Weinstein"/>
    <x v="0"/>
    <d v="2005-06-01T00:00:00"/>
    <n v="20005"/>
    <x v="4"/>
    <x v="14"/>
    <x v="17"/>
    <x v="0"/>
    <x v="0"/>
    <n v="0.10851940740625861"/>
    <n v="0.10851940740625861"/>
    <n v="0.10851940740625861"/>
    <x v="0"/>
    <x v="6"/>
    <n v="15073282"/>
    <s v="Kenneth Weinstein"/>
    <x v="0"/>
    <x v="0"/>
    <s v="CEO"/>
    <n v="285906"/>
    <m/>
    <n v="285906"/>
    <m/>
    <n v="285906"/>
    <n v="20000"/>
    <n v="4590"/>
    <n v="310496"/>
    <x v="0"/>
    <m/>
    <x v="4"/>
    <x v="1"/>
    <x v="1"/>
    <x v="1"/>
    <x v="1"/>
  </r>
  <r>
    <n v="24"/>
    <s v="530243270"/>
    <s v="America-Mideast Educational and Training Services"/>
    <s v="Theodore H. Kattouf"/>
    <x v="0"/>
    <d v="2003-09-02T00:00:00"/>
    <n v="20036"/>
    <x v="3"/>
    <x v="9"/>
    <x v="11"/>
    <x v="0"/>
    <x v="0"/>
    <n v="-2.3535606525120465E-2"/>
    <n v="-2.3535606525120465E-2"/>
    <n v="-1.0337098891810344E-2"/>
    <x v="0"/>
    <x v="6"/>
    <n v="77760357"/>
    <s v="Theodore H. Kattouf"/>
    <x v="0"/>
    <x v="0"/>
    <s v="President &amp; CEO"/>
    <n v="281875"/>
    <m/>
    <n v="281875"/>
    <n v="3810"/>
    <n v="285685"/>
    <n v="18430"/>
    <n v="4542"/>
    <n v="308657"/>
    <x v="0"/>
    <m/>
    <x v="2"/>
    <x v="1"/>
    <x v="1"/>
    <x v="1"/>
    <x v="1"/>
  </r>
  <r>
    <n v="535"/>
    <s v="521353803"/>
    <s v="National Society of Professional Engineers"/>
    <s v="Mark Golden"/>
    <x v="0"/>
    <d v="2013-01-31T00:00:00"/>
    <n v="22314"/>
    <x v="1"/>
    <x v="13"/>
    <x v="9"/>
    <x v="0"/>
    <x v="0"/>
    <n v="3.8087573860128759E-2"/>
    <n v="3.770244309186481E-2"/>
    <n v="3.953575630849037E-2"/>
    <x v="0"/>
    <x v="7"/>
    <n v="10030363"/>
    <s v="Lawrence A. Jacobson"/>
    <x v="0"/>
    <x v="1"/>
    <s v="Executive Director &amp; CEO"/>
    <n v="282501"/>
    <m/>
    <n v="282501"/>
    <n v="2863"/>
    <n v="285364"/>
    <n v="14496"/>
    <n v="20019"/>
    <n v="319879"/>
    <x v="0"/>
    <m/>
    <x v="4"/>
    <x v="1"/>
    <x v="1"/>
    <x v="1"/>
    <x v="1"/>
  </r>
  <r>
    <n v="216"/>
    <s v="132590764"/>
    <s v="Association of Fundraising Professionals"/>
    <s v="Andrew Watt "/>
    <x v="0"/>
    <d v="2011-03-23T00:00:00"/>
    <n v="22203"/>
    <x v="1"/>
    <x v="1"/>
    <x v="9"/>
    <x v="0"/>
    <x v="0"/>
    <m/>
    <m/>
    <m/>
    <x v="0"/>
    <x v="1"/>
    <n v="10952372"/>
    <s v="Andrew Watt "/>
    <x v="0"/>
    <x v="0"/>
    <s v="President &amp; CEO"/>
    <n v="238972"/>
    <n v="45160"/>
    <n v="284132"/>
    <n v="719"/>
    <n v="284851"/>
    <m/>
    <n v="24199"/>
    <n v="309050"/>
    <x v="0"/>
    <m/>
    <x v="4"/>
    <x v="1"/>
    <x v="1"/>
    <x v="1"/>
    <x v="1"/>
  </r>
  <r>
    <n v="220"/>
    <s v="521800436"/>
    <s v="Association of Public Health Laboratories"/>
    <s v="Scott J. Becker"/>
    <x v="0"/>
    <d v="1997-01-01T00:00:00"/>
    <n v="20910"/>
    <x v="0"/>
    <x v="2"/>
    <x v="2"/>
    <x v="0"/>
    <x v="0"/>
    <n v="4.3227676278523738E-2"/>
    <n v="4.3227676278523738E-2"/>
    <n v="4.3227676278523738E-2"/>
    <x v="0"/>
    <x v="7"/>
    <n v="30843280"/>
    <s v="Scott Becker"/>
    <x v="0"/>
    <x v="0"/>
    <s v="Executive Director"/>
    <n v="284363"/>
    <m/>
    <n v="284363"/>
    <m/>
    <n v="284363"/>
    <n v="16500"/>
    <n v="57950"/>
    <n v="358813"/>
    <x v="0"/>
    <m/>
    <x v="1"/>
    <x v="1"/>
    <x v="1"/>
    <x v="1"/>
    <x v="1"/>
  </r>
  <r>
    <n v="203"/>
    <s v="135675095"/>
    <s v="ASRAE (American Society of Heating, Refrigerating and Air-Conditioning Engineers)"/>
    <s v="Jeff Littleton"/>
    <x v="0"/>
    <d v="2004-02-05T00:00:00"/>
    <n v="39329"/>
    <x v="1"/>
    <x v="11"/>
    <x v="14"/>
    <x v="0"/>
    <x v="1"/>
    <n v="-3.0679794972438734E-2"/>
    <n v="2.5074617989347191E-2"/>
    <n v="2.4658992566092254E-2"/>
    <x v="0"/>
    <x v="7"/>
    <n v="26474930"/>
    <s v="Jeff H. Littleton"/>
    <x v="0"/>
    <x v="0"/>
    <s v="CEO/Secretary"/>
    <n v="260783"/>
    <n v="15000"/>
    <n v="275783"/>
    <n v="7194"/>
    <n v="282977"/>
    <n v="18215"/>
    <n v="9337"/>
    <n v="310529"/>
    <x v="0"/>
    <m/>
    <x v="3"/>
    <x v="1"/>
    <x v="1"/>
    <x v="1"/>
    <x v="1"/>
  </r>
  <r>
    <n v="406"/>
    <s v="521733698"/>
    <s v="League of Conservation Voters"/>
    <s v="Gene Karpinski"/>
    <x v="0"/>
    <d v="2006-04-01T00:00:00"/>
    <n v="20036"/>
    <x v="3"/>
    <x v="9"/>
    <x v="11"/>
    <x v="0"/>
    <x v="1"/>
    <n v="-6.1684634143091291E-2"/>
    <n v="-6.1684634143091291E-2"/>
    <n v="-6.1684634143091291E-2"/>
    <x v="0"/>
    <x v="1"/>
    <n v="37022326"/>
    <s v="Gene Karpinski"/>
    <x v="0"/>
    <x v="0"/>
    <s v="President"/>
    <n v="281656"/>
    <m/>
    <n v="281656"/>
    <m/>
    <n v="281656"/>
    <n v="7090"/>
    <n v="11448"/>
    <n v="300194"/>
    <x v="0"/>
    <m/>
    <x v="1"/>
    <x v="1"/>
    <x v="1"/>
    <x v="1"/>
    <x v="1"/>
  </r>
  <r>
    <n v="95"/>
    <s v="237003537"/>
    <s v="American Educational Research Association"/>
    <s v="Felice J. Levine"/>
    <x v="1"/>
    <d v="2002-05-06T00:00:00"/>
    <n v="20036"/>
    <x v="1"/>
    <x v="13"/>
    <x v="16"/>
    <x v="0"/>
    <x v="0"/>
    <n v="3.9202733821445443E-2"/>
    <n v="3.9202733821445443E-2"/>
    <n v="3.9202733821445443E-2"/>
    <x v="0"/>
    <x v="1"/>
    <n v="10577325"/>
    <s v="Felice J. Levine"/>
    <x v="1"/>
    <x v="0"/>
    <s v="Executive Director"/>
    <n v="281599"/>
    <m/>
    <n v="281599"/>
    <m/>
    <n v="281599"/>
    <n v="28105"/>
    <n v="8774"/>
    <n v="318478"/>
    <x v="0"/>
    <m/>
    <x v="4"/>
    <x v="1"/>
    <x v="1"/>
    <x v="1"/>
    <x v="1"/>
  </r>
  <r>
    <n v="210"/>
    <s v="521945674"/>
    <s v="Association of American Colleges and Universities"/>
    <s v="Carol Geary Schneider"/>
    <x v="1"/>
    <d v="1998-01-01T00:00:00"/>
    <n v="20009"/>
    <x v="0"/>
    <x v="13"/>
    <x v="16"/>
    <x v="0"/>
    <x v="0"/>
    <n v="3.7714781731311396E-2"/>
    <n v="3.7714781731311396E-2"/>
    <n v="3.7591294725193652E-2"/>
    <x v="0"/>
    <x v="7"/>
    <n v="10142498"/>
    <s v="Carol Geary Schneider"/>
    <x v="1"/>
    <x v="0"/>
    <s v="President"/>
    <n v="279743"/>
    <m/>
    <n v="279743"/>
    <n v="1548"/>
    <n v="281291"/>
    <n v="101501"/>
    <n v="6725"/>
    <n v="389517"/>
    <x v="0"/>
    <m/>
    <x v="4"/>
    <x v="1"/>
    <x v="1"/>
    <x v="1"/>
    <x v="1"/>
  </r>
  <r>
    <n v="464"/>
    <s v="521620299"/>
    <s v="National Board for Certification in Occupational Therapy"/>
    <s v="Paul Grace"/>
    <x v="0"/>
    <d v="2001-09-06T00:00:00"/>
    <n v="20877"/>
    <x v="1"/>
    <x v="2"/>
    <x v="2"/>
    <x v="0"/>
    <x v="1"/>
    <n v="-0.16264232547581214"/>
    <n v="-0.16264232547581214"/>
    <n v="-0.16264232547581214"/>
    <x v="0"/>
    <x v="1"/>
    <n v="12550635"/>
    <s v="Paul Grace"/>
    <x v="0"/>
    <x v="0"/>
    <s v="President/CEO"/>
    <n v="280344"/>
    <m/>
    <n v="280344"/>
    <m/>
    <n v="280344"/>
    <m/>
    <m/>
    <n v="280344"/>
    <x v="0"/>
    <m/>
    <x v="4"/>
    <x v="1"/>
    <x v="1"/>
    <x v="1"/>
    <x v="1"/>
  </r>
  <r>
    <n v="295"/>
    <s v="530183181"/>
    <s v="Defenders of Wildlife"/>
    <s v="Jamie Rappaport Clark "/>
    <x v="1"/>
    <d v="2011-10-01T00:00:00"/>
    <n v="20036"/>
    <x v="3"/>
    <x v="9"/>
    <x v="11"/>
    <x v="0"/>
    <x v="0"/>
    <m/>
    <m/>
    <m/>
    <x v="2"/>
    <x v="6"/>
    <n v="24838978"/>
    <s v="Jamie Rappaport Clark"/>
    <x v="1"/>
    <x v="0"/>
    <s v="President"/>
    <n v="275888"/>
    <m/>
    <n v="275888"/>
    <m/>
    <n v="275888"/>
    <n v="18089"/>
    <n v="36111"/>
    <n v="330088"/>
    <x v="1"/>
    <s v="Three months as CEOs and nine months as staff"/>
    <x v="3"/>
    <x v="1"/>
    <x v="1"/>
    <x v="1"/>
    <x v="1"/>
  </r>
  <r>
    <n v="172"/>
    <s v="237058604"/>
    <s v="American Society of Gastrointestinal Endoscopy"/>
    <s v="Patricia Blake"/>
    <x v="1"/>
    <d v="2002-01-01T00:00:00"/>
    <n v="60515"/>
    <x v="1"/>
    <x v="2"/>
    <x v="2"/>
    <x v="0"/>
    <x v="0"/>
    <n v="4.7789739484385391E-2"/>
    <n v="9.7702316800688235E-2"/>
    <n v="9.7702316800688235E-2"/>
    <x v="0"/>
    <x v="1"/>
    <n v="15575542"/>
    <s v="Patricia Blake"/>
    <x v="1"/>
    <x v="0"/>
    <s v="Executive Director"/>
    <n v="263078"/>
    <n v="12532"/>
    <n v="275610"/>
    <m/>
    <n v="275610"/>
    <n v="17500"/>
    <n v="21897"/>
    <n v="315007"/>
    <x v="0"/>
    <m/>
    <x v="4"/>
    <x v="1"/>
    <x v="1"/>
    <x v="1"/>
    <x v="1"/>
  </r>
  <r>
    <n v="368"/>
    <s v="366214767"/>
    <s v="Institute of Real Estate Management"/>
    <s v="Russell Salzman"/>
    <x v="0"/>
    <d v="2004-10-11T00:00:00"/>
    <n v="60611"/>
    <x v="1"/>
    <x v="11"/>
    <x v="19"/>
    <x v="0"/>
    <x v="0"/>
    <n v="-1.5655053868332342E-2"/>
    <n v="-1.5300413611648333E-2"/>
    <n v="-1.5300413611648333E-2"/>
    <x v="0"/>
    <x v="1"/>
    <n v="11431963"/>
    <s v="Russell C. Salzman"/>
    <x v="0"/>
    <x v="0"/>
    <s v="Executive Vice President"/>
    <n v="250251"/>
    <n v="25200"/>
    <n v="275451"/>
    <m/>
    <n v="275451"/>
    <n v="25000"/>
    <n v="20722"/>
    <n v="321173"/>
    <x v="0"/>
    <m/>
    <x v="4"/>
    <x v="1"/>
    <x v="1"/>
    <x v="1"/>
    <x v="1"/>
  </r>
  <r>
    <n v="562"/>
    <s v="650206641"/>
    <s v="Points of Light Foundation"/>
    <s v="Tracy Hoover"/>
    <x v="1"/>
    <d v="2013-07-01T00:00:00"/>
    <n v="20005"/>
    <x v="3"/>
    <x v="9"/>
    <x v="11"/>
    <x v="0"/>
    <x v="1"/>
    <n v="-7.7977942039975434E-2"/>
    <n v="-7.7977942039975434E-2"/>
    <n v="-7.7977942039975434E-2"/>
    <x v="0"/>
    <x v="6"/>
    <n v="25471891"/>
    <s v="Michelle Nunn"/>
    <x v="1"/>
    <x v="1"/>
    <s v="CEO"/>
    <n v="274793"/>
    <m/>
    <n v="274793"/>
    <m/>
    <n v="274793"/>
    <n v="8250"/>
    <n v="16303"/>
    <n v="299346"/>
    <x v="0"/>
    <s v="Nunn taking leave of absence to run for Senate."/>
    <x v="3"/>
    <x v="1"/>
    <x v="1"/>
    <x v="1"/>
    <x v="1"/>
  </r>
  <r>
    <n v="341"/>
    <s v="911914868"/>
    <s v="Habitat for Humanity International"/>
    <s v="Jonathan T.M. Reckford"/>
    <x v="0"/>
    <d v="2005-08-04T00:00:00"/>
    <n v="31709"/>
    <x v="3"/>
    <x v="9"/>
    <x v="11"/>
    <x v="0"/>
    <x v="0"/>
    <n v="1.8614929956434729E-2"/>
    <n v="1.8614929956434729E-2"/>
    <n v="1.8552703420457374E-2"/>
    <x v="0"/>
    <x v="5"/>
    <n v="296545105"/>
    <s v="Jonathan T.M. Reckford"/>
    <x v="0"/>
    <x v="0"/>
    <s v="CEO"/>
    <n v="273328"/>
    <m/>
    <n v="273328"/>
    <n v="900"/>
    <n v="274228"/>
    <n v="8400"/>
    <n v="18255"/>
    <n v="300883"/>
    <x v="0"/>
    <m/>
    <x v="0"/>
    <x v="1"/>
    <x v="1"/>
    <x v="1"/>
    <x v="1"/>
  </r>
  <r>
    <n v="287"/>
    <s v="136068327"/>
    <s v="Council on Foundations"/>
    <s v="Vikki N. Spruill"/>
    <x v="1"/>
    <d v="2012-07-01T00:00:00"/>
    <n v="22202"/>
    <x v="0"/>
    <x v="1"/>
    <x v="1"/>
    <x v="0"/>
    <x v="0"/>
    <m/>
    <m/>
    <m/>
    <x v="2"/>
    <x v="1"/>
    <n v="17316798"/>
    <s v="Jeffrey Clarke"/>
    <x v="0"/>
    <x v="1"/>
    <s v="President &amp; CEO"/>
    <n v="272622"/>
    <m/>
    <n v="272622"/>
    <n v="1415"/>
    <n v="274037"/>
    <m/>
    <n v="11560"/>
    <n v="285597"/>
    <x v="1"/>
    <s v="Seven months’ salary as interim CEO"/>
    <x v="4"/>
    <x v="1"/>
    <x v="1"/>
    <x v="1"/>
    <x v="1"/>
  </r>
  <r>
    <n v="7"/>
    <s v="520811461"/>
    <s v="ACDI/VOCA"/>
    <s v="Carl H. Leonard"/>
    <x v="0"/>
    <d v="2005-06-28T00:00:00"/>
    <n v="20001"/>
    <x v="3"/>
    <x v="9"/>
    <x v="11"/>
    <x v="0"/>
    <x v="0"/>
    <n v="5.0950964398810097E-2"/>
    <n v="5.0950964398810097E-2"/>
    <n v="5.0950964398810097E-2"/>
    <x v="0"/>
    <x v="1"/>
    <n v="169008107"/>
    <s v="Carl H. Leonard"/>
    <x v="0"/>
    <x v="0"/>
    <s v="President &amp; CEO"/>
    <n v="273799"/>
    <m/>
    <n v="273799"/>
    <m/>
    <n v="273799"/>
    <n v="25000"/>
    <n v="4101"/>
    <n v="302900"/>
    <x v="0"/>
    <m/>
    <x v="0"/>
    <x v="1"/>
    <x v="1"/>
    <x v="1"/>
    <x v="1"/>
  </r>
  <r>
    <n v="572"/>
    <s v="237380563"/>
    <s v="RARE"/>
    <s v="Brett Jenks"/>
    <x v="0"/>
    <d v="2000-01-01T00:00:00"/>
    <n v="22201"/>
    <x v="3"/>
    <x v="9"/>
    <x v="11"/>
    <x v="0"/>
    <x v="0"/>
    <n v="0.11289907486420957"/>
    <n v="2.3072987978273625E-2"/>
    <n v="2.3072987978273625E-2"/>
    <x v="0"/>
    <x v="6"/>
    <n v="26508326"/>
    <s v="Brett Jenks"/>
    <x v="0"/>
    <x v="0"/>
    <s v="President &amp; CEO"/>
    <n v="246486"/>
    <n v="25500"/>
    <n v="271986"/>
    <m/>
    <n v="271986"/>
    <n v="44050"/>
    <n v="15149"/>
    <n v="331185"/>
    <x v="0"/>
    <m/>
    <x v="3"/>
    <x v="1"/>
    <x v="1"/>
    <x v="1"/>
    <x v="1"/>
  </r>
  <r>
    <n v="606"/>
    <s v="131395075"/>
    <s v="Transport Workers Union of America"/>
    <s v="Harry Lombardo"/>
    <x v="0"/>
    <d v="2006-03-31T00:00:00"/>
    <n v="10019"/>
    <x v="2"/>
    <x v="8"/>
    <x v="10"/>
    <x v="0"/>
    <x v="1"/>
    <n v="-7.1487845543619765E-3"/>
    <n v="-7.1487845543619765E-3"/>
    <n v="-6.3938902007083824E-3"/>
    <x v="0"/>
    <x v="2"/>
    <n v="20367166"/>
    <s v="James C. Little"/>
    <x v="0"/>
    <x v="1"/>
    <s v="President"/>
    <n v="260824"/>
    <m/>
    <n v="260824"/>
    <n v="8483"/>
    <n v="269307"/>
    <m/>
    <m/>
    <n v="269307"/>
    <x v="0"/>
    <m/>
    <x v="3"/>
    <x v="1"/>
    <x v="1"/>
    <x v="1"/>
    <x v="1"/>
  </r>
  <r>
    <n v="431"/>
    <s v="261909449"/>
    <s v="National Association for College Admission Counseling"/>
    <s v="Joyce E. Smith"/>
    <x v="1"/>
    <d v="1997-01-01T00:00:00"/>
    <n v="22201"/>
    <x v="1"/>
    <x v="13"/>
    <x v="16"/>
    <x v="0"/>
    <x v="1"/>
    <n v="-8.5448468325816165E-2"/>
    <n v="-6.5985438129493895E-2"/>
    <n v="-6.090587812544699E-2"/>
    <x v="0"/>
    <x v="1"/>
    <n v="13734329"/>
    <s v="Joyce Smith"/>
    <x v="1"/>
    <x v="0"/>
    <s v="Chief Executive Officer"/>
    <n v="255287"/>
    <n v="12438"/>
    <n v="267725"/>
    <n v="1456"/>
    <n v="269181"/>
    <n v="25000"/>
    <n v="9806"/>
    <n v="303987"/>
    <x v="0"/>
    <m/>
    <x v="4"/>
    <x v="1"/>
    <x v="1"/>
    <x v="1"/>
    <x v="1"/>
  </r>
  <r>
    <n v="161"/>
    <s v="362425015"/>
    <s v="American Rental Association"/>
    <s v="Christine Wehrman"/>
    <x v="1"/>
    <d v="2000-11-16T00:00:00"/>
    <n v="61265"/>
    <x v="0"/>
    <x v="10"/>
    <x v="19"/>
    <x v="0"/>
    <x v="0"/>
    <n v="-1.5749490457661663E-2"/>
    <n v="3.6903217837069978E-2"/>
    <n v="3.6903217837069978E-2"/>
    <x v="0"/>
    <x v="5"/>
    <n v="11245449"/>
    <s v="Christine Wehrman"/>
    <x v="1"/>
    <x v="0"/>
    <s v="CEO"/>
    <n v="254976"/>
    <n v="13640"/>
    <n v="268616"/>
    <m/>
    <n v="268616"/>
    <n v="8068"/>
    <n v="9012"/>
    <n v="285696"/>
    <x v="0"/>
    <m/>
    <x v="4"/>
    <x v="1"/>
    <x v="1"/>
    <x v="1"/>
    <x v="1"/>
  </r>
  <r>
    <n v="463"/>
    <s v="431623643"/>
    <s v="National Biodiesel Board"/>
    <s v="Joe Jobe"/>
    <x v="0"/>
    <d v="1999-01-01T00:00:00"/>
    <n v="65110"/>
    <x v="0"/>
    <x v="3"/>
    <x v="3"/>
    <x v="0"/>
    <x v="0"/>
    <n v="5.2824056986003808E-2"/>
    <n v="4.8692448779266893E-2"/>
    <n v="4.8692448779266893E-2"/>
    <x v="0"/>
    <x v="6"/>
    <n v="16420823"/>
    <s v="Joseph Jobe"/>
    <x v="0"/>
    <x v="0"/>
    <s v="Chief Executive Officer"/>
    <n v="248158"/>
    <n v="20000"/>
    <n v="268158"/>
    <m/>
    <n v="268158"/>
    <n v="12679"/>
    <n v="7149"/>
    <n v="287986"/>
    <x v="0"/>
    <m/>
    <x v="4"/>
    <x v="1"/>
    <x v="1"/>
    <x v="1"/>
    <x v="1"/>
  </r>
  <r>
    <n v="378"/>
    <s v="536001417"/>
    <s v="International Association of Machinists and Aerospace Workers"/>
    <s v="R. Thomas Buffenbarger"/>
    <x v="0"/>
    <m/>
    <n v="20772"/>
    <x v="2"/>
    <x v="8"/>
    <x v="10"/>
    <x v="0"/>
    <x v="0"/>
    <m/>
    <m/>
    <m/>
    <x v="0"/>
    <x v="1"/>
    <n v="132787899"/>
    <s v="R. Thomas Buffenbarger"/>
    <x v="0"/>
    <x v="0"/>
    <s v="International President"/>
    <n v="267948"/>
    <m/>
    <n v="267948"/>
    <m/>
    <n v="267948"/>
    <n v="5078"/>
    <n v="28962"/>
    <n v="301988"/>
    <x v="0"/>
    <m/>
    <x v="0"/>
    <x v="1"/>
    <x v="1"/>
    <x v="1"/>
    <x v="1"/>
  </r>
  <r>
    <n v="187"/>
    <s v="135660277"/>
    <s v="American Water Works Association"/>
    <s v="David B. LaFrance"/>
    <x v="0"/>
    <d v="2010-05-03T00:00:00"/>
    <n v="80235"/>
    <x v="0"/>
    <x v="3"/>
    <x v="22"/>
    <x v="0"/>
    <x v="0"/>
    <n v="5.0118563189788926E-2"/>
    <n v="0.11285040963895732"/>
    <n v="0.11238510139398508"/>
    <x v="0"/>
    <x v="1"/>
    <n v="28233496"/>
    <s v="David LaFrance"/>
    <x v="0"/>
    <x v="0"/>
    <s v="Executive Director"/>
    <n v="251097"/>
    <n v="15000"/>
    <n v="266097"/>
    <n v="990"/>
    <n v="267087"/>
    <n v="22500"/>
    <n v="6741"/>
    <n v="296328"/>
    <x v="0"/>
    <m/>
    <x v="3"/>
    <x v="1"/>
    <x v="1"/>
    <x v="1"/>
    <x v="1"/>
  </r>
  <r>
    <n v="484"/>
    <s v="526057004"/>
    <s v="National Council of Teachers of Mathematics"/>
    <s v="Bob Doucette"/>
    <x v="0"/>
    <d v="2013-08-15T00:00:00"/>
    <n v="20191"/>
    <x v="1"/>
    <x v="13"/>
    <x v="16"/>
    <x v="0"/>
    <x v="0"/>
    <n v="-3.0774924244367334E-2"/>
    <n v="-3.0774924244367334E-2"/>
    <n v="-2.4854806384130373E-2"/>
    <x v="0"/>
    <x v="10"/>
    <n v="15054494"/>
    <s v="Kichoon Yang"/>
    <x v="0"/>
    <x v="1"/>
    <s v="Executive Director"/>
    <n v="264518"/>
    <m/>
    <n v="264518"/>
    <n v="2114"/>
    <n v="266632"/>
    <n v="30250"/>
    <n v="8771"/>
    <n v="305653"/>
    <x v="0"/>
    <m/>
    <x v="4"/>
    <x v="1"/>
    <x v="1"/>
    <x v="1"/>
    <x v="1"/>
  </r>
  <r>
    <n v="41"/>
    <s v="363037240"/>
    <s v="American Association for Laboratory Accreditation"/>
    <s v="Peter S. Unger"/>
    <x v="0"/>
    <d v="1996-04-01T00:00:00"/>
    <n v="21704"/>
    <x v="0"/>
    <x v="13"/>
    <x v="16"/>
    <x v="0"/>
    <x v="0"/>
    <n v="0.16650776564662464"/>
    <n v="0.16650776564662464"/>
    <n v="0.16650776564662464"/>
    <x v="0"/>
    <x v="1"/>
    <n v="12685819"/>
    <s v="Peter S. Unger"/>
    <x v="0"/>
    <x v="0"/>
    <s v="President"/>
    <n v="265503"/>
    <m/>
    <n v="265503"/>
    <m/>
    <n v="265503"/>
    <n v="23383"/>
    <m/>
    <n v="288886"/>
    <x v="0"/>
    <m/>
    <x v="4"/>
    <x v="1"/>
    <x v="1"/>
    <x v="1"/>
    <x v="1"/>
  </r>
  <r>
    <n v="536"/>
    <s v="530244795"/>
    <s v="National Treasury Employees Union"/>
    <s v="Colleen M. Kelley"/>
    <x v="1"/>
    <m/>
    <n v="20006"/>
    <x v="2"/>
    <x v="8"/>
    <x v="10"/>
    <x v="0"/>
    <x v="1"/>
    <n v="0"/>
    <n v="0"/>
    <n v="0"/>
    <x v="0"/>
    <x v="6"/>
    <n v="29550346"/>
    <s v="Colleen M. Kelley"/>
    <x v="1"/>
    <x v="0"/>
    <s v="President"/>
    <n v="264731"/>
    <m/>
    <n v="264731"/>
    <m/>
    <n v="264731"/>
    <n v="93231"/>
    <m/>
    <n v="357962"/>
    <x v="0"/>
    <m/>
    <x v="3"/>
    <x v="1"/>
    <x v="1"/>
    <x v="1"/>
    <x v="1"/>
  </r>
  <r>
    <n v="589"/>
    <s v="360852885"/>
    <s v="Service Employees International Union"/>
    <s v="Mary Kay Henry"/>
    <x v="1"/>
    <d v="2010-05-08T00:00:00"/>
    <n v="20036"/>
    <x v="2"/>
    <x v="8"/>
    <x v="10"/>
    <x v="0"/>
    <x v="0"/>
    <n v="0"/>
    <n v="0"/>
    <n v="3.6253937337370847E-3"/>
    <x v="0"/>
    <x v="1"/>
    <n v="307310607"/>
    <s v="Mary Kay Henry"/>
    <x v="1"/>
    <x v="0"/>
    <s v="President"/>
    <n v="251234"/>
    <n v="4831"/>
    <n v="256065"/>
    <n v="7756"/>
    <n v="263821"/>
    <n v="45471"/>
    <n v="18453"/>
    <n v="327745"/>
    <x v="0"/>
    <m/>
    <x v="0"/>
    <x v="1"/>
    <x v="1"/>
    <x v="1"/>
    <x v="1"/>
  </r>
  <r>
    <n v="37"/>
    <s v="530205889"/>
    <s v="American Alliance of Museums"/>
    <s v="Ford Watson Bell"/>
    <x v="0"/>
    <d v="2007-06-01T00:00:00"/>
    <n v="20005"/>
    <x v="0"/>
    <x v="13"/>
    <x v="16"/>
    <x v="0"/>
    <x v="0"/>
    <n v="-5.2778498100889302E-3"/>
    <n v="-5.2778498100889302E-3"/>
    <n v="5.293103711274158E-3"/>
    <x v="0"/>
    <x v="1"/>
    <n v="10513973"/>
    <s v="Ford Watson Bell"/>
    <x v="0"/>
    <x v="0"/>
    <s v="President"/>
    <n v="260844"/>
    <m/>
    <n v="260844"/>
    <n v="2772"/>
    <n v="263616"/>
    <n v="12500"/>
    <n v="8900"/>
    <n v="285016"/>
    <x v="0"/>
    <m/>
    <x v="4"/>
    <x v="1"/>
    <x v="1"/>
    <x v="1"/>
    <x v="1"/>
  </r>
  <r>
    <n v="427"/>
    <s v="521522639"/>
    <s v="National Air Traffic Controllers Association"/>
    <s v="Paul Rinaldi"/>
    <x v="0"/>
    <d v="2009-10-01T00:00:00"/>
    <n v="20591"/>
    <x v="2"/>
    <x v="8"/>
    <x v="10"/>
    <x v="0"/>
    <x v="0"/>
    <m/>
    <m/>
    <m/>
    <x v="0"/>
    <x v="1"/>
    <n v="24360139"/>
    <s v="Paul Rinaldi"/>
    <x v="0"/>
    <x v="0"/>
    <s v="President"/>
    <n v="262838"/>
    <m/>
    <n v="262838"/>
    <m/>
    <n v="262838"/>
    <n v="114708"/>
    <n v="15001"/>
    <n v="392547"/>
    <x v="0"/>
    <m/>
    <x v="3"/>
    <x v="1"/>
    <x v="1"/>
    <x v="1"/>
    <x v="1"/>
  </r>
  <r>
    <n v="162"/>
    <s v="526050165"/>
    <s v="American Society for Biochemistry and Molecular Biology"/>
    <s v="Barbara A. Gordon"/>
    <x v="1"/>
    <d v="2004-01-01T00:00:00"/>
    <n v="20814"/>
    <x v="1"/>
    <x v="13"/>
    <x v="16"/>
    <x v="0"/>
    <x v="1"/>
    <n v="0"/>
    <n v="0"/>
    <n v="0"/>
    <x v="0"/>
    <x v="1"/>
    <n v="18709798"/>
    <s v="Barbara A. Gordon"/>
    <x v="1"/>
    <x v="0"/>
    <s v="Executive Director"/>
    <n v="262650"/>
    <m/>
    <n v="262650"/>
    <m/>
    <n v="262650"/>
    <n v="25000"/>
    <n v="4243"/>
    <n v="291893"/>
    <x v="0"/>
    <m/>
    <x v="4"/>
    <x v="1"/>
    <x v="1"/>
    <x v="1"/>
    <x v="1"/>
  </r>
  <r>
    <n v="116"/>
    <s v="237085097"/>
    <s v="American Immigration Lawyers Association"/>
    <s v="Crystal L. Williams"/>
    <x v="1"/>
    <d v="2009-09-30T00:00:00"/>
    <n v="20004"/>
    <x v="1"/>
    <x v="5"/>
    <x v="18"/>
    <x v="0"/>
    <x v="0"/>
    <n v="2.0018495579726129E-2"/>
    <n v="1.124666491848041E-2"/>
    <n v="1.2388162422573986E-2"/>
    <x v="0"/>
    <x v="1"/>
    <n v="12825199"/>
    <s v="Crystal Williams"/>
    <x v="1"/>
    <x v="0"/>
    <s v="Executive Director"/>
    <n v="240451"/>
    <n v="2500"/>
    <n v="242951"/>
    <n v="18887"/>
    <n v="261838"/>
    <n v="12584"/>
    <n v="10089"/>
    <n v="284511"/>
    <x v="0"/>
    <m/>
    <x v="4"/>
    <x v="1"/>
    <x v="1"/>
    <x v="1"/>
    <x v="1"/>
  </r>
  <r>
    <n v="239"/>
    <s v="521969967"/>
    <s v="Campaign for Tobacco-Free Kids"/>
    <s v="Matthew L. Myers"/>
    <x v="0"/>
    <d v="1999-12-16T00:00:00"/>
    <n v="20005"/>
    <x v="3"/>
    <x v="9"/>
    <x v="11"/>
    <x v="0"/>
    <x v="0"/>
    <m/>
    <m/>
    <m/>
    <x v="0"/>
    <x v="0"/>
    <n v="31468292"/>
    <s v="Matthew L. Myers"/>
    <x v="0"/>
    <x v="0"/>
    <s v="President"/>
    <n v="255646"/>
    <m/>
    <n v="255646"/>
    <n v="5334"/>
    <n v="260980"/>
    <n v="23999"/>
    <n v="19592"/>
    <n v="304571"/>
    <x v="0"/>
    <m/>
    <x v="1"/>
    <x v="1"/>
    <x v="1"/>
    <x v="1"/>
    <x v="1"/>
  </r>
  <r>
    <n v="566"/>
    <s v="362332840"/>
    <s v="Promotional Products Association International"/>
    <s v="Paul Bellantone"/>
    <x v="0"/>
    <d v="2011-07-01T00:00:00"/>
    <n v="75038"/>
    <x v="0"/>
    <x v="7"/>
    <x v="7"/>
    <x v="0"/>
    <x v="1"/>
    <m/>
    <m/>
    <m/>
    <x v="0"/>
    <x v="1"/>
    <n v="17217544"/>
    <s v="Paul Bellantone"/>
    <x v="0"/>
    <x v="0"/>
    <s v="President"/>
    <n v="259604"/>
    <m/>
    <n v="259604"/>
    <m/>
    <n v="259604"/>
    <n v="13750"/>
    <n v="7308"/>
    <n v="280662"/>
    <x v="0"/>
    <m/>
    <x v="4"/>
    <x v="1"/>
    <x v="1"/>
    <x v="1"/>
    <x v="1"/>
  </r>
  <r>
    <n v="505"/>
    <s v="521107937"/>
    <s v="National Institute of Building Sciences"/>
    <s v="Henry L. Green"/>
    <x v="0"/>
    <d v="2008-06-24T00:00:00"/>
    <n v="20005"/>
    <x v="1"/>
    <x v="11"/>
    <x v="14"/>
    <x v="0"/>
    <x v="0"/>
    <n v="0.18462732210507096"/>
    <n v="0.18462732210507096"/>
    <n v="0.18462732210507096"/>
    <x v="0"/>
    <x v="6"/>
    <n v="21127468"/>
    <s v="Henry L. Green"/>
    <x v="0"/>
    <x v="0"/>
    <s v="President"/>
    <n v="259540"/>
    <m/>
    <n v="259540"/>
    <m/>
    <n v="259540"/>
    <n v="22440"/>
    <n v="31061"/>
    <n v="313041"/>
    <x v="0"/>
    <m/>
    <x v="3"/>
    <x v="1"/>
    <x v="1"/>
    <x v="1"/>
    <x v="1"/>
  </r>
  <r>
    <n v="522"/>
    <s v="522175544"/>
    <s v="National Quality Forum"/>
    <s v="Christine Cassel"/>
    <x v="1"/>
    <d v="2013-07-01T00:00:00"/>
    <n v="20005"/>
    <x v="1"/>
    <x v="2"/>
    <x v="2"/>
    <x v="0"/>
    <x v="0"/>
    <m/>
    <m/>
    <m/>
    <x v="0"/>
    <x v="1"/>
    <n v="26293813"/>
    <s v="Janet M. Corrigan"/>
    <x v="1"/>
    <x v="1"/>
    <s v="President &amp; CEO"/>
    <n v="259307"/>
    <m/>
    <n v="259307"/>
    <m/>
    <n v="259307"/>
    <n v="11379"/>
    <n v="14664"/>
    <n v="285350"/>
    <x v="1"/>
    <s v="Six months’ salary"/>
    <x v="3"/>
    <x v="1"/>
    <x v="1"/>
    <x v="1"/>
    <x v="1"/>
  </r>
  <r>
    <n v="637"/>
    <s v="530225129"/>
    <s v="Water Environment Federation"/>
    <s v="Eileen O’Neill"/>
    <x v="1"/>
    <d v="2014-02-03T00:00:00"/>
    <n v="22314"/>
    <x v="3"/>
    <x v="9"/>
    <x v="11"/>
    <x v="0"/>
    <x v="1"/>
    <m/>
    <m/>
    <m/>
    <x v="0"/>
    <x v="2"/>
    <n v="22125548"/>
    <s v="Jeff Eger"/>
    <x v="0"/>
    <x v="1"/>
    <s v="Executive Director"/>
    <n v="219958"/>
    <n v="39000"/>
    <n v="258958"/>
    <m/>
    <n v="258958"/>
    <n v="23370"/>
    <n v="14506"/>
    <n v="296834"/>
    <x v="0"/>
    <m/>
    <x v="3"/>
    <x v="1"/>
    <x v="1"/>
    <x v="1"/>
    <x v="1"/>
  </r>
  <r>
    <n v="376"/>
    <s v="131846552"/>
    <s v="International Association of Fire Chiefs"/>
    <s v="Mark W. Light"/>
    <x v="0"/>
    <d v="2007-03-31T00:00:00"/>
    <n v="22033"/>
    <x v="1"/>
    <x v="13"/>
    <x v="21"/>
    <x v="0"/>
    <x v="0"/>
    <n v="8.8411887057793195E-2"/>
    <n v="8.8411887057793195E-2"/>
    <n v="8.8411887057793195E-2"/>
    <x v="0"/>
    <x v="1"/>
    <n v="10931269"/>
    <s v="Mark Light"/>
    <x v="0"/>
    <x v="0"/>
    <s v="CEO &amp; Executive Director"/>
    <n v="258500"/>
    <m/>
    <n v="258500"/>
    <m/>
    <n v="258500"/>
    <n v="39613"/>
    <n v="4407"/>
    <n v="302520"/>
    <x v="0"/>
    <m/>
    <x v="4"/>
    <x v="1"/>
    <x v="1"/>
    <x v="1"/>
    <x v="1"/>
  </r>
  <r>
    <n v="181"/>
    <s v="420688064"/>
    <s v="American Soybean Association"/>
    <s v="Steve Censky"/>
    <x v="0"/>
    <d v="1996-01-01T00:00:00"/>
    <n v="63141"/>
    <x v="0"/>
    <x v="12"/>
    <x v="20"/>
    <x v="0"/>
    <x v="0"/>
    <n v="3.5978174149758048E-2"/>
    <n v="3.5978174149758048E-2"/>
    <n v="3.5978174149758048E-2"/>
    <x v="0"/>
    <x v="6"/>
    <n v="24393985"/>
    <s v="Steve Censky"/>
    <x v="0"/>
    <x v="0"/>
    <s v="CEO"/>
    <n v="258403"/>
    <m/>
    <n v="258403"/>
    <m/>
    <n v="258403"/>
    <n v="7984"/>
    <n v="15978"/>
    <n v="282365"/>
    <x v="0"/>
    <m/>
    <x v="3"/>
    <x v="1"/>
    <x v="1"/>
    <x v="1"/>
    <x v="1"/>
  </r>
  <r>
    <n v="6"/>
    <s v="521829463"/>
    <s v="Accrediting Council for Independent Colleges and Schools"/>
    <s v="Albert Gray"/>
    <x v="0"/>
    <d v="2009-01-01T00:00:00"/>
    <n v="20002"/>
    <x v="1"/>
    <x v="13"/>
    <x v="16"/>
    <x v="0"/>
    <x v="0"/>
    <n v="6.6503038803179051E-2"/>
    <n v="5.8323083230832309E-2"/>
    <n v="5.8323083230832309E-2"/>
    <x v="0"/>
    <x v="7"/>
    <n v="14180902"/>
    <s v="Albert C. Gray"/>
    <x v="0"/>
    <x v="0"/>
    <s v="Executive Director &amp; CEO"/>
    <n v="228125"/>
    <n v="30000"/>
    <n v="258125"/>
    <m/>
    <n v="258125"/>
    <n v="26180"/>
    <n v="17201"/>
    <n v="301506"/>
    <x v="0"/>
    <m/>
    <x v="4"/>
    <x v="1"/>
    <x v="1"/>
    <x v="1"/>
    <x v="1"/>
  </r>
  <r>
    <n v="443"/>
    <s v="521426663"/>
    <s v="National Association of County and City Health Officials"/>
    <s v="Robert M. Pestronk "/>
    <x v="0"/>
    <d v="2008-11-12T00:00:00"/>
    <n v="20036"/>
    <x v="1"/>
    <x v="13"/>
    <x v="21"/>
    <x v="0"/>
    <x v="0"/>
    <n v="2.2260553367054381E-3"/>
    <n v="2.2260553367054381E-3"/>
    <n v="2.2260553367054381E-3"/>
    <x v="0"/>
    <x v="7"/>
    <n v="27928928"/>
    <s v="Robert M. Pestronk "/>
    <x v="0"/>
    <x v="0"/>
    <s v="Executive Director"/>
    <n v="257979"/>
    <m/>
    <n v="257979"/>
    <m/>
    <n v="257979"/>
    <n v="13194"/>
    <n v="14984"/>
    <n v="286157"/>
    <x v="0"/>
    <m/>
    <x v="3"/>
    <x v="1"/>
    <x v="1"/>
    <x v="1"/>
    <x v="1"/>
  </r>
  <r>
    <n v="296"/>
    <s v="530183181"/>
    <s v="Defenders of Wildlife"/>
    <s v="Jamie Rappaport Clark "/>
    <x v="2"/>
    <d v="2011-10-01T00:00:00"/>
    <n v="20036"/>
    <x v="3"/>
    <x v="9"/>
    <x v="11"/>
    <x v="0"/>
    <x v="0"/>
    <m/>
    <m/>
    <m/>
    <x v="1"/>
    <x v="6"/>
    <n v="24838978"/>
    <s v="Rodger O. Schlickeisen"/>
    <x v="0"/>
    <x v="1"/>
    <m/>
    <n v="257899"/>
    <m/>
    <n v="257899"/>
    <m/>
    <n v="257899"/>
    <n v="16910"/>
    <n v="33756"/>
    <n v="308565"/>
    <x v="1"/>
    <s v="Nine months salary"/>
    <x v="3"/>
    <x v="1"/>
    <x v="1"/>
    <x v="1"/>
    <x v="1"/>
  </r>
  <r>
    <n v="519"/>
    <s v="362169155"/>
    <s v="National PTA"/>
    <s v="Eric R. Hargis"/>
    <x v="0"/>
    <d v="2011-07-05T00:00:00"/>
    <n v="60611"/>
    <x v="3"/>
    <x v="9"/>
    <x v="11"/>
    <x v="0"/>
    <x v="0"/>
    <m/>
    <m/>
    <m/>
    <x v="0"/>
    <x v="1"/>
    <n v="11667312"/>
    <s v="Eric Hargis"/>
    <x v="0"/>
    <x v="0"/>
    <s v="Executive Director"/>
    <n v="247224"/>
    <n v="10000"/>
    <n v="257224"/>
    <m/>
    <n v="257224"/>
    <n v="12500"/>
    <n v="11050"/>
    <n v="280774"/>
    <x v="0"/>
    <m/>
    <x v="4"/>
    <x v="1"/>
    <x v="1"/>
    <x v="1"/>
    <x v="1"/>
  </r>
  <r>
    <n v="617"/>
    <s v="042535767"/>
    <s v="Union of Concerned Scientists"/>
    <s v="Kathleen Rest"/>
    <x v="1"/>
    <d v="2013-06-24T00:00:00"/>
    <n v="22389"/>
    <x v="3"/>
    <x v="9"/>
    <x v="11"/>
    <x v="0"/>
    <x v="0"/>
    <n v="6.848407027256885E-2"/>
    <n v="6.848407027256885E-2"/>
    <n v="6.848407027256885E-2"/>
    <x v="0"/>
    <x v="6"/>
    <n v="25978646"/>
    <s v="Kevin T. Knobloch"/>
    <x v="0"/>
    <x v="1"/>
    <s v="President"/>
    <n v="256293"/>
    <m/>
    <n v="256293"/>
    <m/>
    <n v="256293"/>
    <n v="20914"/>
    <n v="17134"/>
    <n v="294341"/>
    <x v="0"/>
    <s v="Interim president; Kenneth Kimmell is president as of March 4, 2014.  Kathleen Rest was serving as interim president"/>
    <x v="3"/>
    <x v="1"/>
    <x v="1"/>
    <x v="1"/>
    <x v="1"/>
  </r>
  <r>
    <n v="244"/>
    <s v="300126510"/>
    <s v="Center for American Progress"/>
    <s v="Neera Tanden"/>
    <x v="1"/>
    <d v="2011-10-24T00:00:00"/>
    <n v="20005"/>
    <x v="4"/>
    <x v="14"/>
    <x v="17"/>
    <x v="0"/>
    <x v="0"/>
    <m/>
    <m/>
    <m/>
    <x v="0"/>
    <x v="1"/>
    <n v="39201517"/>
    <s v="Neera Tanden"/>
    <x v="1"/>
    <x v="0"/>
    <s v="President"/>
    <n v="254739"/>
    <m/>
    <n v="254739"/>
    <m/>
    <n v="254739"/>
    <n v="22913"/>
    <n v="10019"/>
    <n v="287671"/>
    <x v="0"/>
    <m/>
    <x v="1"/>
    <x v="1"/>
    <x v="1"/>
    <x v="1"/>
    <x v="1"/>
  </r>
  <r>
    <n v="642"/>
    <s v="521257057"/>
    <s v="World Resources Institute"/>
    <s v="Andrew D. Steer"/>
    <x v="0"/>
    <d v="2012-08-01T00:00:00"/>
    <n v="20002"/>
    <x v="3"/>
    <x v="9"/>
    <x v="11"/>
    <x v="0"/>
    <x v="0"/>
    <m/>
    <m/>
    <m/>
    <x v="0"/>
    <x v="6"/>
    <n v="45502243"/>
    <s v="Jonathan Lash"/>
    <x v="0"/>
    <x v="1"/>
    <s v="President"/>
    <n v="216791"/>
    <m/>
    <n v="216791"/>
    <n v="37745"/>
    <n v="254536"/>
    <n v="11917"/>
    <n v="15095"/>
    <n v="281548"/>
    <x v="1"/>
    <s v="Six months’ salary"/>
    <x v="1"/>
    <x v="1"/>
    <x v="1"/>
    <x v="1"/>
    <x v="1"/>
  </r>
  <r>
    <n v="36"/>
    <s v="520886491"/>
    <s v="American Alliance of Health, Physical Education, Recreation and Dance"/>
    <s v="E. Paul Roetert"/>
    <x v="0"/>
    <d v="2010-09-01T00:00:00"/>
    <n v="20191"/>
    <x v="1"/>
    <x v="13"/>
    <x v="16"/>
    <x v="0"/>
    <x v="0"/>
    <m/>
    <m/>
    <m/>
    <x v="0"/>
    <x v="2"/>
    <n v="11511297"/>
    <s v="E. Paul Roetert"/>
    <x v="0"/>
    <x v="0"/>
    <s v="CEO"/>
    <n v="254277"/>
    <m/>
    <n v="254277"/>
    <m/>
    <n v="254277"/>
    <m/>
    <n v="8646"/>
    <n v="262923"/>
    <x v="0"/>
    <m/>
    <x v="4"/>
    <x v="1"/>
    <x v="1"/>
    <x v="1"/>
    <x v="1"/>
  </r>
  <r>
    <n v="485"/>
    <s v="131932384"/>
    <s v="National Council on Aging"/>
    <s v="James P. Firman"/>
    <x v="0"/>
    <d v="1995-01-01T00:00:00"/>
    <n v="20036"/>
    <x v="3"/>
    <x v="9"/>
    <x v="11"/>
    <x v="0"/>
    <x v="0"/>
    <n v="4.1595577137607455E-2"/>
    <n v="-8.7545714631414202E-3"/>
    <n v="-8.7545714631414202E-3"/>
    <x v="0"/>
    <x v="7"/>
    <n v="50134133"/>
    <s v="James Firman"/>
    <x v="0"/>
    <x v="0"/>
    <s v="President &amp; CEO"/>
    <n v="253966"/>
    <m/>
    <n v="253966"/>
    <m/>
    <n v="253966"/>
    <n v="37627"/>
    <n v="18107"/>
    <n v="309700"/>
    <x v="0"/>
    <m/>
    <x v="2"/>
    <x v="1"/>
    <x v="1"/>
    <x v="1"/>
    <x v="1"/>
  </r>
  <r>
    <n v="517"/>
    <s v="420796455"/>
    <s v="National Pork Producers Council"/>
    <s v="Neil Dierks"/>
    <x v="0"/>
    <d v="2003-02-12T00:00:00"/>
    <n v="20001"/>
    <x v="0"/>
    <x v="12"/>
    <x v="20"/>
    <x v="0"/>
    <x v="0"/>
    <n v="4.6524381472957425E-3"/>
    <n v="4.3895176191104661E-2"/>
    <n v="4.3895176191104661E-2"/>
    <x v="0"/>
    <x v="1"/>
    <n v="14637159"/>
    <s v="Neil Dierks"/>
    <x v="0"/>
    <x v="0"/>
    <s v="CEO"/>
    <n v="223499"/>
    <n v="29608"/>
    <n v="253107"/>
    <m/>
    <n v="253107"/>
    <n v="14981"/>
    <n v="11664"/>
    <n v="279752"/>
    <x v="0"/>
    <m/>
    <x v="4"/>
    <x v="1"/>
    <x v="1"/>
    <x v="1"/>
    <x v="1"/>
  </r>
  <r>
    <n v="23"/>
    <s v="536014540"/>
    <s v="Amalgamated Transit Union"/>
    <s v="Lawrence J. Hanley"/>
    <x v="0"/>
    <d v="2010-09-30T00:00:00"/>
    <n v="20016"/>
    <x v="2"/>
    <x v="8"/>
    <x v="10"/>
    <x v="0"/>
    <x v="1"/>
    <m/>
    <m/>
    <m/>
    <x v="0"/>
    <x v="7"/>
    <n v="27233417"/>
    <s v="Lawrence Hanley"/>
    <x v="0"/>
    <x v="0"/>
    <s v="International President"/>
    <n v="226171"/>
    <m/>
    <n v="226171"/>
    <n v="26669"/>
    <n v="252840"/>
    <n v="97853"/>
    <n v="44013"/>
    <n v="394706"/>
    <x v="0"/>
    <m/>
    <x v="3"/>
    <x v="1"/>
    <x v="1"/>
    <x v="1"/>
    <x v="1"/>
  </r>
  <r>
    <n v="518"/>
    <s v="340702551"/>
    <s v="National Postal Mail Handlers Union"/>
    <s v="John Hegarty"/>
    <x v="0"/>
    <d v="2002-07-01T00:00:00"/>
    <n v="20036"/>
    <x v="2"/>
    <x v="8"/>
    <x v="10"/>
    <x v="0"/>
    <x v="1"/>
    <n v="-3.5285176606832656E-3"/>
    <n v="-3.5285176606832656E-3"/>
    <n v="1.9175493481126233E-3"/>
    <x v="0"/>
    <x v="1"/>
    <n v="32921508"/>
    <s v="John Hegarty"/>
    <x v="0"/>
    <x v="0"/>
    <s v="National President"/>
    <n v="220276"/>
    <m/>
    <n v="220276"/>
    <n v="32091"/>
    <n v="252367"/>
    <n v="77979"/>
    <n v="24440"/>
    <n v="354786"/>
    <x v="0"/>
    <m/>
    <x v="1"/>
    <x v="1"/>
    <x v="1"/>
    <x v="1"/>
    <x v="1"/>
  </r>
  <r>
    <n v="175"/>
    <s v="530259019"/>
    <s v="American Society of Landscape Architects"/>
    <s v="Nancy C. Somerville"/>
    <x v="1"/>
    <d v="2000-08-21T00:00:00"/>
    <n v="20001"/>
    <x v="1"/>
    <x v="11"/>
    <x v="9"/>
    <x v="0"/>
    <x v="0"/>
    <n v="0.15425598162268381"/>
    <n v="0.15425598162268381"/>
    <n v="0.15425598162268381"/>
    <x v="0"/>
    <x v="1"/>
    <n v="10756494"/>
    <s v="Nancy C. Somerville"/>
    <x v="1"/>
    <x v="0"/>
    <s v="Executive Vice President &amp; CEO"/>
    <n v="250230"/>
    <m/>
    <n v="250230"/>
    <m/>
    <n v="250230"/>
    <n v="22500"/>
    <n v="8110"/>
    <n v="280840"/>
    <x v="0"/>
    <m/>
    <x v="4"/>
    <x v="1"/>
    <x v="1"/>
    <x v="1"/>
    <x v="1"/>
  </r>
  <r>
    <n v="34"/>
    <s v="237067770"/>
    <s v="American Academy of Physician Assistants"/>
    <s v="Jenna Dorn"/>
    <x v="1"/>
    <d v="2011-10-31T00:00:00"/>
    <n v="22314"/>
    <x v="1"/>
    <x v="2"/>
    <x v="2"/>
    <x v="0"/>
    <x v="0"/>
    <m/>
    <m/>
    <m/>
    <x v="2"/>
    <x v="14"/>
    <n v="19484006"/>
    <s v="James Potter"/>
    <x v="0"/>
    <x v="1"/>
    <s v="Interim CEO &amp; EVP"/>
    <n v="233943"/>
    <n v="15000"/>
    <n v="248943"/>
    <n v="690"/>
    <n v="249633"/>
    <n v="9546"/>
    <n v="26526"/>
    <n v="285705"/>
    <x v="1"/>
    <s v="Interim from Jan. 1 to Oct. 31 2011.  10 months pay as CEO and two months pay as staff."/>
    <x v="4"/>
    <x v="1"/>
    <x v="1"/>
    <x v="1"/>
    <x v="1"/>
  </r>
  <r>
    <n v="191"/>
    <s v="520851555"/>
    <s v="Amnesty International USA"/>
    <s v="Steven W. Hawkins "/>
    <x v="0"/>
    <d v="2013-09-25T00:00:00"/>
    <n v="10001"/>
    <x v="3"/>
    <x v="9"/>
    <x v="11"/>
    <x v="0"/>
    <x v="0"/>
    <n v="6.226906132310097E-2"/>
    <n v="6.226906132310097E-2"/>
    <n v="0.10668034534214453"/>
    <x v="0"/>
    <x v="6"/>
    <n v="38757103"/>
    <s v="Suzanne Nossel"/>
    <x v="1"/>
    <x v="1"/>
    <s v="Executive Director"/>
    <n v="239189"/>
    <m/>
    <n v="239189"/>
    <n v="10000"/>
    <n v="249189"/>
    <n v="200000"/>
    <n v="24424"/>
    <n v="473613"/>
    <x v="0"/>
    <m/>
    <x v="1"/>
    <x v="1"/>
    <x v="1"/>
    <x v="1"/>
    <x v="1"/>
  </r>
  <r>
    <n v="615"/>
    <s v="480643776"/>
    <s v="U.S. Wheat Associates"/>
    <s v="Alan Tracy"/>
    <x v="0"/>
    <d v="1997-01-01T00:00:00"/>
    <n v="20006"/>
    <x v="0"/>
    <x v="12"/>
    <x v="20"/>
    <x v="0"/>
    <x v="0"/>
    <n v="-9.2672457023649526E-4"/>
    <n v="-9.2672457023649526E-4"/>
    <n v="-9.2672457023649526E-4"/>
    <x v="0"/>
    <x v="7"/>
    <n v="17535083"/>
    <s v="Alan Tracy"/>
    <x v="0"/>
    <x v="0"/>
    <s v="President"/>
    <n v="249034"/>
    <m/>
    <n v="249034"/>
    <m/>
    <n v="249034"/>
    <n v="24903"/>
    <n v="22008"/>
    <n v="295945"/>
    <x v="0"/>
    <m/>
    <x v="4"/>
    <x v="1"/>
    <x v="1"/>
    <x v="1"/>
    <x v="1"/>
  </r>
  <r>
    <n v="259"/>
    <s v="237122882"/>
    <s v="Close Up Foundation"/>
    <s v="Timothy S. Davis"/>
    <x v="0"/>
    <d v="2005-07-01T00:00:00"/>
    <n v="22314"/>
    <x v="3"/>
    <x v="9"/>
    <x v="11"/>
    <x v="0"/>
    <x v="0"/>
    <n v="-1.3478517665944784E-3"/>
    <n v="-1.076209324729033E-3"/>
    <n v="-1.076209324729033E-3"/>
    <x v="0"/>
    <x v="7"/>
    <n v="26472039"/>
    <s v="Timothy Davis"/>
    <x v="0"/>
    <x v="0"/>
    <s v="President &amp; CEO"/>
    <n v="197826"/>
    <n v="50000"/>
    <n v="247826"/>
    <m/>
    <n v="247826"/>
    <m/>
    <n v="9930"/>
    <n v="257756"/>
    <x v="0"/>
    <m/>
    <x v="3"/>
    <x v="1"/>
    <x v="1"/>
    <x v="1"/>
    <x v="1"/>
  </r>
  <r>
    <n v="433"/>
    <s v="366009499"/>
    <s v="National Association for the Education of Young Children"/>
    <s v="Rhian Evans-Allvin"/>
    <x v="1"/>
    <d v="2013-08-12T00:00:00"/>
    <n v="20005"/>
    <x v="1"/>
    <x v="13"/>
    <x v="16"/>
    <x v="0"/>
    <x v="0"/>
    <m/>
    <m/>
    <m/>
    <x v="0"/>
    <x v="2"/>
    <n v="18328290"/>
    <s v="Jerlean Daniel"/>
    <x v="1"/>
    <x v="1"/>
    <s v="Executive Director"/>
    <n v="246979"/>
    <m/>
    <n v="246979"/>
    <m/>
    <n v="246979"/>
    <n v="24519"/>
    <n v="5319"/>
    <n v="276817"/>
    <x v="0"/>
    <m/>
    <x v="4"/>
    <x v="1"/>
    <x v="1"/>
    <x v="1"/>
    <x v="1"/>
  </r>
  <r>
    <n v="392"/>
    <s v="223087809"/>
    <s v="International Research and Exchanges Board"/>
    <s v="W. Robert Pearson"/>
    <x v="0"/>
    <d v="2008-11-01T00:00:00"/>
    <n v="20037"/>
    <x v="0"/>
    <x v="4"/>
    <x v="4"/>
    <x v="0"/>
    <x v="1"/>
    <n v="-9.043207709618177E-2"/>
    <n v="-9.043207709618177E-2"/>
    <n v="-9.043207709618177E-2"/>
    <x v="0"/>
    <x v="7"/>
    <n v="70513144"/>
    <s v="W. Robert Pearson"/>
    <x v="0"/>
    <x v="0"/>
    <s v="President"/>
    <n v="246150"/>
    <m/>
    <n v="246150"/>
    <m/>
    <n v="246150"/>
    <n v="52800"/>
    <n v="9956"/>
    <n v="308906"/>
    <x v="0"/>
    <m/>
    <x v="2"/>
    <x v="1"/>
    <x v="1"/>
    <x v="1"/>
    <x v="1"/>
  </r>
  <r>
    <n v="299"/>
    <s v="521516692"/>
    <s v="Drug Policy Alliance"/>
    <s v="Ethan Nadelmann"/>
    <x v="0"/>
    <d v="1994-01-01T00:00:00"/>
    <n v="10018"/>
    <x v="3"/>
    <x v="9"/>
    <x v="11"/>
    <x v="0"/>
    <x v="0"/>
    <n v="0.11607146919517533"/>
    <n v="0.11607146919517533"/>
    <n v="7.4704158214565802E-2"/>
    <x v="0"/>
    <x v="10"/>
    <n v="47135352"/>
    <s v="Ethan Nadelmann"/>
    <x v="0"/>
    <x v="0"/>
    <s v="Executive Director"/>
    <n v="245298"/>
    <m/>
    <n v="245298"/>
    <m/>
    <n v="245298"/>
    <n v="23800"/>
    <n v="9947"/>
    <n v="279045"/>
    <x v="0"/>
    <s v="$7,302 toward SERP."/>
    <x v="1"/>
    <x v="1"/>
    <x v="1"/>
    <x v="1"/>
    <x v="1"/>
  </r>
  <r>
    <n v="491"/>
    <s v="521344831"/>
    <s v="National Endowment for Democracy"/>
    <s v="Carl Gershman"/>
    <x v="0"/>
    <m/>
    <n v="20004"/>
    <x v="3"/>
    <x v="9"/>
    <x v="11"/>
    <x v="0"/>
    <x v="1"/>
    <n v="0"/>
    <n v="0"/>
    <n v="0"/>
    <x v="0"/>
    <x v="6"/>
    <n v="141705565"/>
    <s v="Carl Gershman"/>
    <x v="0"/>
    <x v="0"/>
    <s v="President"/>
    <n v="245226"/>
    <m/>
    <n v="245226"/>
    <m/>
    <n v="245226"/>
    <n v="24523"/>
    <n v="11408"/>
    <n v="281157"/>
    <x v="0"/>
    <m/>
    <x v="0"/>
    <x v="1"/>
    <x v="1"/>
    <x v="1"/>
    <x v="1"/>
  </r>
  <r>
    <n v="507"/>
    <s v="131673104"/>
    <s v="National Kidney Foundation"/>
    <s v="Bruce Skyer"/>
    <x v="2"/>
    <d v="2011-10-24T00:00:00"/>
    <n v="10016"/>
    <x v="3"/>
    <x v="9"/>
    <x v="11"/>
    <x v="0"/>
    <x v="0"/>
    <m/>
    <m/>
    <m/>
    <x v="1"/>
    <x v="7"/>
    <n v="46556654"/>
    <s v="Bruce Skyer"/>
    <x v="0"/>
    <x v="0"/>
    <m/>
    <n v="218913"/>
    <n v="25000"/>
    <n v="243913"/>
    <m/>
    <n v="243913"/>
    <n v="12800"/>
    <n v="18284"/>
    <n v="274997"/>
    <x v="1"/>
    <s v="10 months' salary as staff and two months' salary as CEO; $115,000 from change-of-control payment"/>
    <x v="1"/>
    <x v="1"/>
    <x v="1"/>
    <x v="1"/>
    <x v="1"/>
  </r>
  <r>
    <n v="246"/>
    <s v="521398742"/>
    <s v="Center for International Private Enterprise"/>
    <s v="John D. Sullivan"/>
    <x v="0"/>
    <d v="1991-01-01T00:00:00"/>
    <n v="20005"/>
    <x v="4"/>
    <x v="14"/>
    <x v="17"/>
    <x v="0"/>
    <x v="1"/>
    <n v="-1.3968775677896466E-4"/>
    <n v="-1.3968775677896466E-4"/>
    <n v="-1.3968775677896466E-4"/>
    <x v="0"/>
    <x v="6"/>
    <n v="17578600"/>
    <s v="John D. Sullivan"/>
    <x v="0"/>
    <x v="0"/>
    <s v="Executive Director"/>
    <n v="243366"/>
    <m/>
    <n v="243366"/>
    <m/>
    <n v="243366"/>
    <n v="15300"/>
    <n v="10380"/>
    <n v="269046"/>
    <x v="0"/>
    <m/>
    <x v="4"/>
    <x v="1"/>
    <x v="1"/>
    <x v="1"/>
    <x v="1"/>
  </r>
  <r>
    <n v="409"/>
    <s v="431131436"/>
    <s v="Lupus Foundation of America"/>
    <s v="Sandra C. Raymond"/>
    <x v="1"/>
    <m/>
    <n v="20036"/>
    <x v="3"/>
    <x v="9"/>
    <x v="11"/>
    <x v="0"/>
    <x v="0"/>
    <n v="-4.2983580844733797E-2"/>
    <n v="6.8091568844684007E-3"/>
    <n v="6.8091568844684007E-3"/>
    <x v="0"/>
    <x v="6"/>
    <n v="14509470"/>
    <s v="Sandra C. Raymond"/>
    <x v="1"/>
    <x v="0"/>
    <s v="President &amp; CEO"/>
    <n v="230640"/>
    <n v="12000"/>
    <n v="242640"/>
    <m/>
    <n v="242640"/>
    <n v="20700"/>
    <n v="5830"/>
    <n v="269170"/>
    <x v="0"/>
    <m/>
    <x v="4"/>
    <x v="1"/>
    <x v="1"/>
    <x v="1"/>
    <x v="1"/>
  </r>
  <r>
    <n v="546"/>
    <s v="510401308"/>
    <s v="Oceana"/>
    <s v="Andrew F. Sharpless"/>
    <x v="0"/>
    <d v="2003-06-26T00:00:00"/>
    <n v="20037"/>
    <x v="3"/>
    <x v="9"/>
    <x v="11"/>
    <x v="0"/>
    <x v="0"/>
    <n v="-5.3554361796790035E-4"/>
    <n v="-5.3554361796790035E-4"/>
    <n v="-5.3554361796790035E-4"/>
    <x v="0"/>
    <x v="1"/>
    <n v="15226982"/>
    <s v="Andrew F. Sharpless"/>
    <x v="0"/>
    <x v="0"/>
    <s v="Chief Executive Officer"/>
    <n v="242614"/>
    <m/>
    <n v="242614"/>
    <m/>
    <n v="242614"/>
    <n v="12500"/>
    <n v="15799"/>
    <n v="270913"/>
    <x v="0"/>
    <m/>
    <x v="4"/>
    <x v="1"/>
    <x v="1"/>
    <x v="1"/>
    <x v="1"/>
  </r>
  <r>
    <n v="352"/>
    <s v="521243457"/>
    <s v="Human Rights Campaign"/>
    <s v="Chad H. Griffin"/>
    <x v="0"/>
    <d v="2012-06-11T00:00:00"/>
    <n v="20036"/>
    <x v="3"/>
    <x v="9"/>
    <x v="11"/>
    <x v="0"/>
    <x v="0"/>
    <m/>
    <m/>
    <m/>
    <x v="2"/>
    <x v="0"/>
    <n v="36537048"/>
    <s v="Chad Griffin"/>
    <x v="0"/>
    <x v="0"/>
    <s v="President"/>
    <n v="221857"/>
    <n v="20000"/>
    <n v="241857"/>
    <m/>
    <n v="241857"/>
    <n v="5502"/>
    <n v="2702"/>
    <n v="250061"/>
    <x v="1"/>
    <s v="6.5 months’ salary"/>
    <x v="1"/>
    <x v="1"/>
    <x v="1"/>
    <x v="1"/>
    <x v="1"/>
  </r>
  <r>
    <n v="247"/>
    <s v="237122879"/>
    <s v="Center for Science in the Public Interest"/>
    <s v="Michael Jacobson"/>
    <x v="0"/>
    <m/>
    <n v="20009"/>
    <x v="3"/>
    <x v="9"/>
    <x v="11"/>
    <x v="0"/>
    <x v="0"/>
    <n v="7.4448656022680318E-2"/>
    <n v="7.4448656022680318E-2"/>
    <n v="7.4448656022680318E-2"/>
    <x v="0"/>
    <x v="5"/>
    <n v="19396056"/>
    <s v="Michael Jacobson"/>
    <x v="0"/>
    <x v="0"/>
    <s v="Executive Director"/>
    <n v="241795"/>
    <m/>
    <n v="241795"/>
    <m/>
    <n v="241795"/>
    <n v="18447"/>
    <n v="9206"/>
    <n v="269448"/>
    <x v="0"/>
    <m/>
    <x v="4"/>
    <x v="1"/>
    <x v="1"/>
    <x v="1"/>
    <x v="1"/>
  </r>
  <r>
    <n v="281"/>
    <s v="237079691"/>
    <s v="Council of Better Business Bureaus"/>
    <s v="Mary E. Power"/>
    <x v="1"/>
    <d v="2013-12-31T00:00:00"/>
    <n v="22203"/>
    <x v="0"/>
    <x v="1"/>
    <x v="1"/>
    <x v="0"/>
    <x v="0"/>
    <m/>
    <m/>
    <m/>
    <x v="2"/>
    <x v="1"/>
    <n v="17830268"/>
    <s v="Carrie Hurt"/>
    <x v="1"/>
    <x v="1"/>
    <s v="Interim President &amp; CEO"/>
    <n v="241000"/>
    <m/>
    <n v="241000"/>
    <m/>
    <n v="241000"/>
    <m/>
    <m/>
    <n v="241000"/>
    <x v="1"/>
    <s v="Interim CEO for 11 months and 12 days "/>
    <x v="4"/>
    <x v="1"/>
    <x v="1"/>
    <x v="1"/>
    <x v="1"/>
  </r>
  <r>
    <n v="115"/>
    <s v="840432950"/>
    <s v="American Humane Association"/>
    <s v="Robin Ganzert"/>
    <x v="1"/>
    <d v="2010-10-01T00:00:00"/>
    <n v="20036"/>
    <x v="3"/>
    <x v="9"/>
    <x v="11"/>
    <x v="0"/>
    <x v="0"/>
    <m/>
    <m/>
    <m/>
    <x v="0"/>
    <x v="7"/>
    <n v="17518564"/>
    <s v="Robin R. Ganzert"/>
    <x v="1"/>
    <x v="0"/>
    <s v="President &amp; CEO"/>
    <n v="224996"/>
    <m/>
    <n v="224996"/>
    <n v="14700"/>
    <n v="239696"/>
    <n v="2105"/>
    <n v="12300"/>
    <n v="254101"/>
    <x v="0"/>
    <m/>
    <x v="4"/>
    <x v="1"/>
    <x v="1"/>
    <x v="1"/>
    <x v="1"/>
  </r>
  <r>
    <n v="581"/>
    <s v="361707667"/>
    <s v="Rotary International"/>
    <s v="John Hewko"/>
    <x v="2"/>
    <d v="2011-07-01T00:00:00"/>
    <n v="60201"/>
    <x v="3"/>
    <x v="9"/>
    <x v="11"/>
    <x v="0"/>
    <x v="0"/>
    <m/>
    <m/>
    <m/>
    <x v="1"/>
    <x v="7"/>
    <n v="90621190"/>
    <s v="John Hewko"/>
    <x v="0"/>
    <x v="0"/>
    <s v="General Secretary"/>
    <n v="239133"/>
    <m/>
    <n v="239133"/>
    <n v="159"/>
    <n v="239292"/>
    <n v="5183"/>
    <n v="13539"/>
    <n v="258014"/>
    <x v="1"/>
    <s v="Six months' salary"/>
    <x v="2"/>
    <x v="1"/>
    <x v="1"/>
    <x v="1"/>
    <x v="1"/>
  </r>
  <r>
    <n v="393"/>
    <s v="930746782"/>
    <s v="International Society for Technology in Education"/>
    <s v="Brian Lewis"/>
    <x v="0"/>
    <d v="2012-09-01T00:00:00"/>
    <n v="20036"/>
    <x v="1"/>
    <x v="13"/>
    <x v="16"/>
    <x v="0"/>
    <x v="0"/>
    <n v="7.7976248274348051E-3"/>
    <n v="7.7976248274348051E-3"/>
    <n v="7.7976248274348051E-3"/>
    <x v="0"/>
    <x v="6"/>
    <n v="14427254"/>
    <s v="Donald Knezek"/>
    <x v="0"/>
    <x v="1"/>
    <s v="CEO"/>
    <n v="238714"/>
    <m/>
    <n v="238714"/>
    <m/>
    <n v="238714"/>
    <m/>
    <n v="11478"/>
    <n v="250192"/>
    <x v="0"/>
    <m/>
    <x v="4"/>
    <x v="1"/>
    <x v="1"/>
    <x v="1"/>
    <x v="1"/>
  </r>
  <r>
    <n v="595"/>
    <s v="362496678"/>
    <s v="Society of Nuclear Medicine and Molecular Imaging "/>
    <s v="Virginia Pappas"/>
    <x v="1"/>
    <d v="2002-04-18T00:00:00"/>
    <n v="20190"/>
    <x v="1"/>
    <x v="2"/>
    <x v="2"/>
    <x v="0"/>
    <x v="0"/>
    <n v="0"/>
    <n v="0"/>
    <n v="3.2568355676740133E-3"/>
    <x v="0"/>
    <x v="6"/>
    <n v="11273738"/>
    <s v="Virginia Pappas"/>
    <x v="1"/>
    <x v="0"/>
    <s v="CEO"/>
    <n v="237654"/>
    <m/>
    <n v="237654"/>
    <n v="774"/>
    <n v="238428"/>
    <n v="8184"/>
    <n v="22338"/>
    <n v="268950"/>
    <x v="0"/>
    <m/>
    <x v="4"/>
    <x v="1"/>
    <x v="1"/>
    <x v="1"/>
    <x v="1"/>
  </r>
  <r>
    <n v="404"/>
    <s v="042751357"/>
    <s v="Land Trust Alliance"/>
    <s v="Rand Wentworth"/>
    <x v="0"/>
    <d v="2002-04-04T00:00:00"/>
    <n v="20036"/>
    <x v="3"/>
    <x v="9"/>
    <x v="11"/>
    <x v="0"/>
    <x v="0"/>
    <n v="-7.9303360992659319E-3"/>
    <n v="-7.9303360992659319E-3"/>
    <n v="1.9377198074230887E-3"/>
    <x v="0"/>
    <x v="1"/>
    <n v="18481589"/>
    <s v="Rand Wentworth"/>
    <x v="0"/>
    <x v="0"/>
    <s v="President"/>
    <n v="232182"/>
    <m/>
    <n v="232182"/>
    <n v="2568"/>
    <n v="234750"/>
    <n v="124400"/>
    <n v="18632"/>
    <n v="377782"/>
    <x v="0"/>
    <m/>
    <x v="4"/>
    <x v="1"/>
    <x v="1"/>
    <x v="1"/>
    <x v="1"/>
  </r>
  <r>
    <n v="255"/>
    <s v="132982969"/>
    <s v="Child Trends"/>
    <s v="Carol Emig"/>
    <x v="1"/>
    <d v="2006-01-01T00:00:00"/>
    <n v="20008"/>
    <x v="3"/>
    <x v="9"/>
    <x v="11"/>
    <x v="0"/>
    <x v="0"/>
    <n v="7.488555981391537E-2"/>
    <n v="7.488555981391537E-2"/>
    <n v="7.488555981391537E-2"/>
    <x v="0"/>
    <x v="1"/>
    <n v="11073546"/>
    <s v="Carol Emig"/>
    <x v="1"/>
    <x v="0"/>
    <s v="President &amp; CEO"/>
    <n v="230822"/>
    <m/>
    <n v="230822"/>
    <m/>
    <n v="230822"/>
    <n v="24000"/>
    <n v="11922"/>
    <n v="266744"/>
    <x v="0"/>
    <m/>
    <x v="4"/>
    <x v="1"/>
    <x v="1"/>
    <x v="1"/>
    <x v="1"/>
  </r>
  <r>
    <n v="607"/>
    <s v="381612715"/>
    <s v="Trout Unlimited"/>
    <s v="Chris Wood"/>
    <x v="0"/>
    <d v="2010-02-01T00:00:00"/>
    <n v="22209"/>
    <x v="3"/>
    <x v="9"/>
    <x v="11"/>
    <x v="0"/>
    <x v="0"/>
    <n v="8.5481023830538388E-3"/>
    <n v="8.5481023830538388E-3"/>
    <n v="8.5481023830538388E-3"/>
    <x v="0"/>
    <x v="6"/>
    <n v="34011522"/>
    <s v="Chris Wood"/>
    <x v="0"/>
    <x v="0"/>
    <s v="CEO &amp; President"/>
    <n v="228537"/>
    <m/>
    <n v="228537"/>
    <m/>
    <n v="228537"/>
    <n v="19138"/>
    <n v="17061"/>
    <n v="264736"/>
    <x v="0"/>
    <m/>
    <x v="1"/>
    <x v="1"/>
    <x v="1"/>
    <x v="1"/>
    <x v="1"/>
  </r>
  <r>
    <n v="487"/>
    <s v="521338892"/>
    <s v="National Democratic Institute for International Affairs"/>
    <s v="Kenneth Wollack"/>
    <x v="0"/>
    <d v="1993-03-01T00:00:00"/>
    <n v="20036"/>
    <x v="3"/>
    <x v="9"/>
    <x v="11"/>
    <x v="0"/>
    <x v="1"/>
    <n v="-9.3404616031669635E-2"/>
    <n v="-9.3404616031669635E-2"/>
    <n v="-8.5792815391816796E-2"/>
    <x v="0"/>
    <x v="6"/>
    <n v="139087359"/>
    <s v="Kenneth Wollack"/>
    <x v="0"/>
    <x v="0"/>
    <s v="President"/>
    <n v="209089"/>
    <m/>
    <n v="209089"/>
    <n v="19418"/>
    <n v="228507"/>
    <n v="20162"/>
    <n v="14123"/>
    <n v="262792"/>
    <x v="0"/>
    <m/>
    <x v="0"/>
    <x v="1"/>
    <x v="1"/>
    <x v="1"/>
    <x v="1"/>
  </r>
  <r>
    <n v="573"/>
    <s v="520976257"/>
    <s v="Reading Is Fundamental"/>
    <s v="Carol H. Rasco "/>
    <x v="1"/>
    <d v="2001-11-01T00:00:00"/>
    <n v="20037"/>
    <x v="3"/>
    <x v="9"/>
    <x v="11"/>
    <x v="0"/>
    <x v="0"/>
    <n v="6.0020454156312327E-3"/>
    <n v="5.6906054337715707E-2"/>
    <n v="5.6906054337715707E-2"/>
    <x v="0"/>
    <x v="6"/>
    <n v="22517378"/>
    <s v="Carol H. Rasco "/>
    <x v="1"/>
    <x v="0"/>
    <s v="President &amp; CEO"/>
    <n v="217390"/>
    <n v="11000"/>
    <n v="228390"/>
    <m/>
    <n v="228390"/>
    <n v="11000"/>
    <n v="8610"/>
    <n v="248000"/>
    <x v="0"/>
    <m/>
    <x v="3"/>
    <x v="1"/>
    <x v="1"/>
    <x v="1"/>
    <x v="1"/>
  </r>
  <r>
    <n v="470"/>
    <s v="521328557"/>
    <s v="National Center for Missing and Exploited Children"/>
    <s v="John Ryan"/>
    <x v="0"/>
    <d v="2012-07-01T00:00:00"/>
    <n v="22314"/>
    <x v="3"/>
    <x v="9"/>
    <x v="11"/>
    <x v="0"/>
    <x v="0"/>
    <m/>
    <m/>
    <m/>
    <x v="2"/>
    <x v="1"/>
    <n v="48006661"/>
    <s v="John Ryan"/>
    <x v="0"/>
    <x v="0"/>
    <s v="President &amp; CEO"/>
    <n v="227763"/>
    <m/>
    <n v="227763"/>
    <m/>
    <n v="227763"/>
    <m/>
    <n v="546"/>
    <n v="228309"/>
    <x v="1"/>
    <s v="Six months’ salary"/>
    <x v="1"/>
    <x v="1"/>
    <x v="1"/>
    <x v="1"/>
    <x v="1"/>
  </r>
  <r>
    <n v="362"/>
    <s v="521898636"/>
    <s v="INFORMS: Institute for Operations Research and the Management Sciences"/>
    <s v="Melissa Moore"/>
    <x v="1"/>
    <d v="2011-02-23T00:00:00"/>
    <n v="21228"/>
    <x v="1"/>
    <x v="1"/>
    <x v="1"/>
    <x v="0"/>
    <x v="0"/>
    <m/>
    <m/>
    <m/>
    <x v="0"/>
    <x v="1"/>
    <n v="10819218"/>
    <s v="Melissa Moore"/>
    <x v="1"/>
    <x v="0"/>
    <s v="Executive Director"/>
    <n v="227660"/>
    <m/>
    <n v="227660"/>
    <m/>
    <n v="227660"/>
    <n v="21814"/>
    <n v="7530"/>
    <n v="257004"/>
    <x v="0"/>
    <s v="10 months’ salary"/>
    <x v="4"/>
    <x v="1"/>
    <x v="1"/>
    <x v="1"/>
    <x v="1"/>
  </r>
  <r>
    <n v="480"/>
    <s v="730684309"/>
    <s v="National Council of Architectural Registration Boards"/>
    <s v="Michael Armstrong"/>
    <x v="2"/>
    <d v="2011-06-01T00:00:00"/>
    <n v="20006"/>
    <x v="1"/>
    <x v="11"/>
    <x v="9"/>
    <x v="0"/>
    <x v="0"/>
    <m/>
    <m/>
    <m/>
    <x v="1"/>
    <x v="7"/>
    <n v="22576883"/>
    <s v="Lenore M. Lucey"/>
    <x v="1"/>
    <x v="1"/>
    <m/>
    <n v="184664"/>
    <n v="25000"/>
    <n v="209664"/>
    <n v="16500"/>
    <n v="226164"/>
    <m/>
    <m/>
    <n v="226164"/>
    <x v="1"/>
    <s v="Five months’ salary; $25,000 severance"/>
    <x v="3"/>
    <x v="1"/>
    <x v="1"/>
    <x v="1"/>
    <x v="1"/>
  </r>
  <r>
    <n v="131"/>
    <s v="362166947"/>
    <s v="American Library Association"/>
    <s v="Keith Michael Fiels"/>
    <x v="0"/>
    <d v="2002-07-01T00:00:00"/>
    <n v="60611"/>
    <x v="1"/>
    <x v="13"/>
    <x v="16"/>
    <x v="0"/>
    <x v="0"/>
    <n v="7.6595062091459583E-3"/>
    <n v="7.6595062091459583E-3"/>
    <n v="7.6595062091459583E-3"/>
    <x v="0"/>
    <x v="2"/>
    <n v="48793543"/>
    <s v="Keith Fiels"/>
    <x v="0"/>
    <x v="0"/>
    <s v="Executive Director"/>
    <n v="226146"/>
    <m/>
    <n v="226146"/>
    <m/>
    <n v="226146"/>
    <n v="32339"/>
    <n v="7838"/>
    <n v="266323"/>
    <x v="0"/>
    <m/>
    <x v="1"/>
    <x v="1"/>
    <x v="1"/>
    <x v="1"/>
    <x v="1"/>
  </r>
  <r>
    <n v="533"/>
    <s v="526055229"/>
    <s v="National Science Teachers Association"/>
    <s v="David L. Evans"/>
    <x v="0"/>
    <d v="2013-02-01T00:00:00"/>
    <n v="22201"/>
    <x v="1"/>
    <x v="13"/>
    <x v="16"/>
    <x v="0"/>
    <x v="0"/>
    <n v="-5.6966479302327649E-3"/>
    <n v="-5.6966479302327649E-3"/>
    <n v="-4.2139913337392882E-3"/>
    <x v="0"/>
    <x v="10"/>
    <n v="28954337"/>
    <s v="Francis Q. Eberle"/>
    <x v="0"/>
    <x v="1"/>
    <s v="Executive Director"/>
    <n v="223239"/>
    <m/>
    <n v="223239"/>
    <n v="2432"/>
    <n v="225671"/>
    <n v="24895"/>
    <n v="16464"/>
    <n v="267030"/>
    <x v="0"/>
    <m/>
    <x v="3"/>
    <x v="1"/>
    <x v="1"/>
    <x v="1"/>
    <x v="1"/>
  </r>
  <r>
    <n v="353"/>
    <s v="521243457"/>
    <s v="Human Rights Campaign"/>
    <s v="Chad H. Griffin"/>
    <x v="2"/>
    <d v="2012-06-11T00:00:00"/>
    <n v="20036"/>
    <x v="3"/>
    <x v="9"/>
    <x v="11"/>
    <x v="0"/>
    <x v="0"/>
    <m/>
    <m/>
    <m/>
    <x v="1"/>
    <x v="0"/>
    <n v="36537048"/>
    <s v="Joseph Solmonese"/>
    <x v="0"/>
    <x v="1"/>
    <m/>
    <n v="224998"/>
    <m/>
    <n v="224998"/>
    <m/>
    <n v="224998"/>
    <n v="10548"/>
    <n v="2783"/>
    <n v="238329"/>
    <x v="1"/>
    <s v="5.5 months’ salary"/>
    <x v="1"/>
    <x v="1"/>
    <x v="1"/>
    <x v="1"/>
    <x v="1"/>
  </r>
  <r>
    <n v="635"/>
    <s v="530183102"/>
    <s v="Utility Workers Union of America"/>
    <s v="Michael Langford"/>
    <x v="0"/>
    <d v="2006-12-01T00:00:00"/>
    <n v="20006"/>
    <x v="2"/>
    <x v="8"/>
    <x v="10"/>
    <x v="0"/>
    <x v="0"/>
    <n v="2.5023202867412917E-2"/>
    <n v="2.5023202867412917E-2"/>
    <n v="1.2112084126225412E-2"/>
    <x v="0"/>
    <x v="1"/>
    <n v="11972333"/>
    <s v="Michael Langford"/>
    <x v="0"/>
    <x v="0"/>
    <s v="President"/>
    <n v="199899"/>
    <m/>
    <n v="199899"/>
    <n v="24549"/>
    <n v="224448"/>
    <n v="39980"/>
    <n v="7371"/>
    <n v="271799"/>
    <x v="0"/>
    <m/>
    <x v="4"/>
    <x v="1"/>
    <x v="1"/>
    <x v="1"/>
    <x v="1"/>
  </r>
  <r>
    <n v="499"/>
    <s v="237391796"/>
    <s v="National Governors Association, Center for Best Practice"/>
    <s v="Dan Crippen "/>
    <x v="0"/>
    <d v="2011-04-01T00:00:00"/>
    <n v="20003"/>
    <x v="1"/>
    <x v="13"/>
    <x v="21"/>
    <x v="0"/>
    <x v="0"/>
    <m/>
    <m/>
    <m/>
    <x v="2"/>
    <x v="7"/>
    <n v="11458210"/>
    <s v="Dan Crippen "/>
    <x v="0"/>
    <x v="0"/>
    <s v="CEO &amp; Executive Director"/>
    <n v="224069"/>
    <m/>
    <n v="224069"/>
    <m/>
    <n v="224069"/>
    <m/>
    <n v="4821"/>
    <n v="228890"/>
    <x v="1"/>
    <s v="Nine months' salary"/>
    <x v="4"/>
    <x v="1"/>
    <x v="1"/>
    <x v="1"/>
    <x v="1"/>
  </r>
  <r>
    <n v="576"/>
    <s v="541915490"/>
    <s v="Recreational Boating and Fishing Foundation"/>
    <s v="Frank Peterson Jr. "/>
    <x v="0"/>
    <d v="2007-02-16T00:00:00"/>
    <n v="22314"/>
    <x v="3"/>
    <x v="9"/>
    <x v="11"/>
    <x v="0"/>
    <x v="0"/>
    <n v="2.9764962093974071E-2"/>
    <n v="3.4367220111188063E-2"/>
    <n v="3.5154443131006838E-2"/>
    <x v="0"/>
    <x v="0"/>
    <n v="13002075"/>
    <s v="Frank Peterson Jr. "/>
    <x v="0"/>
    <x v="0"/>
    <s v="President and CEO"/>
    <n v="200487"/>
    <n v="20549"/>
    <n v="221036"/>
    <n v="515"/>
    <n v="221551"/>
    <n v="21403"/>
    <n v="21345"/>
    <n v="264299"/>
    <x v="0"/>
    <m/>
    <x v="4"/>
    <x v="1"/>
    <x v="1"/>
    <x v="1"/>
    <x v="1"/>
  </r>
  <r>
    <n v="375"/>
    <s v="530227813"/>
    <s v="International Association of Chiefs of Police"/>
    <s v="Bart R. Johnson"/>
    <x v="0"/>
    <d v="2011-12-05T00:00:00"/>
    <n v="22314"/>
    <x v="1"/>
    <x v="13"/>
    <x v="21"/>
    <x v="0"/>
    <x v="0"/>
    <m/>
    <m/>
    <m/>
    <x v="0"/>
    <x v="6"/>
    <n v="26305440"/>
    <s v="Daniel N. Rosenblatt"/>
    <x v="0"/>
    <x v="1"/>
    <s v="Executive Director"/>
    <n v="221456"/>
    <m/>
    <n v="221456"/>
    <m/>
    <n v="221456"/>
    <n v="3542"/>
    <n v="21526"/>
    <n v="246524"/>
    <x v="1"/>
    <s v="10 months’ salary."/>
    <x v="3"/>
    <x v="1"/>
    <x v="1"/>
    <x v="1"/>
    <x v="1"/>
  </r>
  <r>
    <n v="311"/>
    <s v="521792772"/>
    <s v="Family Research Council"/>
    <s v="Tony Perkins"/>
    <x v="0"/>
    <d v="2003-09-01T00:00:00"/>
    <n v="20001"/>
    <x v="4"/>
    <x v="14"/>
    <x v="17"/>
    <x v="0"/>
    <x v="0"/>
    <n v="-4.3338285024766908E-2"/>
    <n v="-4.3338285024766908E-2"/>
    <n v="2.9429087019821994E-2"/>
    <x v="0"/>
    <x v="6"/>
    <n v="14122495"/>
    <s v="Tony Perkins"/>
    <x v="0"/>
    <x v="0"/>
    <s v="President &amp; CEO"/>
    <n v="188691"/>
    <m/>
    <n v="188691"/>
    <n v="29794"/>
    <n v="218485"/>
    <n v="12410"/>
    <n v="0"/>
    <n v="230895"/>
    <x v="0"/>
    <m/>
    <x v="4"/>
    <x v="1"/>
    <x v="1"/>
    <x v="1"/>
    <x v="1"/>
  </r>
  <r>
    <n v="285"/>
    <s v="366000818"/>
    <s v="Council of State Governments"/>
    <s v="David Adkins"/>
    <x v="0"/>
    <d v="2008-11-03T00:00:00"/>
    <n v="40511"/>
    <x v="0"/>
    <x v="13"/>
    <x v="21"/>
    <x v="0"/>
    <x v="0"/>
    <n v="4.9659360616514041E-2"/>
    <n v="4.9659360616514041E-2"/>
    <n v="4.9659360616514041E-2"/>
    <x v="0"/>
    <x v="7"/>
    <n v="31063505"/>
    <s v="David Adkins"/>
    <x v="0"/>
    <x v="0"/>
    <s v="Executive Director"/>
    <n v="218474"/>
    <m/>
    <n v="218474"/>
    <m/>
    <n v="218474"/>
    <n v="62388"/>
    <n v="20565"/>
    <n v="301427"/>
    <x v="0"/>
    <m/>
    <x v="1"/>
    <x v="1"/>
    <x v="1"/>
    <x v="1"/>
    <x v="1"/>
  </r>
  <r>
    <n v="13"/>
    <s v="526043929"/>
    <s v="Air Force Association"/>
    <s v="Craig R. McKinley"/>
    <x v="0"/>
    <d v="2012-09-12T00:00:00"/>
    <n v="22209"/>
    <x v="1"/>
    <x v="13"/>
    <x v="21"/>
    <x v="0"/>
    <x v="0"/>
    <m/>
    <m/>
    <m/>
    <x v="2"/>
    <x v="1"/>
    <n v="11870964"/>
    <s v="Michael Dunn"/>
    <x v="0"/>
    <x v="1"/>
    <s v="CEO &amp; President"/>
    <n v="156895"/>
    <n v="33991"/>
    <n v="190886"/>
    <n v="27264"/>
    <n v="218150"/>
    <n v="300"/>
    <n v="1763"/>
    <n v="220213"/>
    <x v="1"/>
    <s v="Seven months’ salary"/>
    <x v="4"/>
    <x v="1"/>
    <x v="1"/>
    <x v="1"/>
    <x v="1"/>
  </r>
  <r>
    <n v="551"/>
    <s v="526054268"/>
    <s v="Pan American Development Foundation"/>
    <s v="John A. Sanbrailo"/>
    <x v="0"/>
    <d v="1999-01-01T00:00:00"/>
    <n v="20006"/>
    <x v="3"/>
    <x v="9"/>
    <x v="11"/>
    <x v="0"/>
    <x v="0"/>
    <n v="3.6635602377093464E-2"/>
    <n v="3.6635602377093464E-2"/>
    <n v="3.6635602377093464E-2"/>
    <x v="0"/>
    <x v="6"/>
    <n v="53886970"/>
    <s v="John Sanbrailo"/>
    <x v="0"/>
    <x v="0"/>
    <s v="Executive Director"/>
    <n v="214907"/>
    <m/>
    <n v="214907"/>
    <m/>
    <n v="214907"/>
    <n v="21600"/>
    <n v="6066"/>
    <n v="242573"/>
    <x v="0"/>
    <m/>
    <x v="2"/>
    <x v="1"/>
    <x v="1"/>
    <x v="1"/>
    <x v="1"/>
  </r>
  <r>
    <n v="471"/>
    <s v="520914250"/>
    <s v="National Center for State Courts"/>
    <s v="Mary C. McQueen"/>
    <x v="1"/>
    <d v="2004-08-09T00:00:00"/>
    <n v="23185"/>
    <x v="3"/>
    <x v="9"/>
    <x v="11"/>
    <x v="0"/>
    <x v="0"/>
    <n v="4.5814158975642394E-2"/>
    <n v="4.5814158975642394E-2"/>
    <n v="4.200074879779056E-2"/>
    <x v="0"/>
    <x v="1"/>
    <n v="31315784"/>
    <s v="Mary C. McQueen"/>
    <x v="1"/>
    <x v="0"/>
    <s v="Presdient &amp; CEO"/>
    <n v="204761"/>
    <m/>
    <n v="204761"/>
    <n v="9540"/>
    <n v="214301"/>
    <n v="18466"/>
    <n v="9647"/>
    <n v="242414"/>
    <x v="0"/>
    <m/>
    <x v="1"/>
    <x v="1"/>
    <x v="1"/>
    <x v="1"/>
    <x v="1"/>
  </r>
  <r>
    <n v="135"/>
    <s v="314115710"/>
    <s v="American Motorcyclist Association"/>
    <s v="Rob Dingman"/>
    <x v="0"/>
    <d v="2006-11-27T00:00:00"/>
    <n v="43147"/>
    <x v="0"/>
    <x v="6"/>
    <x v="6"/>
    <x v="0"/>
    <x v="0"/>
    <n v="2.430832970534343E-2"/>
    <n v="2.430832970534343E-2"/>
    <n v="2.430832970534343E-2"/>
    <x v="0"/>
    <x v="6"/>
    <n v="12394851"/>
    <s v="Rob Dingman"/>
    <x v="0"/>
    <x v="0"/>
    <s v="President &amp; Chief Executive Officer"/>
    <n v="214104"/>
    <m/>
    <n v="214104"/>
    <m/>
    <n v="214104"/>
    <m/>
    <n v="22021"/>
    <n v="236125"/>
    <x v="0"/>
    <m/>
    <x v="4"/>
    <x v="1"/>
    <x v="1"/>
    <x v="1"/>
    <x v="1"/>
  </r>
  <r>
    <n v="308"/>
    <s v="520856660"/>
    <s v="Epilepsy Foundation of America"/>
    <s v="Philip M. Gattone"/>
    <x v="0"/>
    <d v="2012-07-09T00:00:00"/>
    <n v="20785"/>
    <x v="3"/>
    <x v="9"/>
    <x v="11"/>
    <x v="0"/>
    <x v="0"/>
    <m/>
    <m/>
    <m/>
    <x v="0"/>
    <x v="7"/>
    <n v="10053381"/>
    <s v="Richard Denness"/>
    <x v="0"/>
    <x v="1"/>
    <s v="CEO"/>
    <n v="210376"/>
    <m/>
    <n v="210376"/>
    <m/>
    <n v="210376"/>
    <m/>
    <n v="3487"/>
    <n v="213863"/>
    <x v="0"/>
    <m/>
    <x v="4"/>
    <x v="1"/>
    <x v="1"/>
    <x v="1"/>
    <x v="1"/>
  </r>
  <r>
    <n v="12"/>
    <s v="237116952"/>
    <s v="Africare"/>
    <s v="Darius Mans "/>
    <x v="0"/>
    <d v="2010-01-04T00:00:00"/>
    <n v="20001"/>
    <x v="3"/>
    <x v="9"/>
    <x v="11"/>
    <x v="0"/>
    <x v="0"/>
    <n v="3.1844310138459946E-2"/>
    <n v="3.1844310138459946E-2"/>
    <n v="3.1844310138459946E-2"/>
    <x v="0"/>
    <x v="7"/>
    <n v="67907911"/>
    <s v="Darius Mans"/>
    <x v="0"/>
    <x v="0"/>
    <s v="President"/>
    <n v="209484"/>
    <m/>
    <n v="209484"/>
    <m/>
    <n v="209484"/>
    <n v="8124"/>
    <n v="5172"/>
    <n v="222780"/>
    <x v="0"/>
    <m/>
    <x v="2"/>
    <x v="1"/>
    <x v="1"/>
    <x v="1"/>
    <x v="1"/>
  </r>
  <r>
    <n v="457"/>
    <s v="526006937"/>
    <s v="National Association of Secondary School Principals"/>
    <s v="JoAnn Bartoletti"/>
    <x v="2"/>
    <d v="2011-08-01T00:00:00"/>
    <n v="20191"/>
    <x v="1"/>
    <x v="13"/>
    <x v="16"/>
    <x v="0"/>
    <x v="0"/>
    <m/>
    <m/>
    <m/>
    <x v="1"/>
    <x v="7"/>
    <n v="19987988"/>
    <s v="JoAnn Bartoletti"/>
    <x v="1"/>
    <x v="0"/>
    <m/>
    <n v="129248"/>
    <n v="80000"/>
    <n v="209248"/>
    <m/>
    <n v="209248"/>
    <n v="35596"/>
    <n v="2796"/>
    <n v="247640"/>
    <x v="1"/>
    <s v="Five months’ salary "/>
    <x v="4"/>
    <x v="1"/>
    <x v="1"/>
    <x v="1"/>
    <x v="1"/>
  </r>
  <r>
    <n v="460"/>
    <s v="520784740"/>
    <s v="National Association of State Mental Health Program Directors"/>
    <s v="Robert W. Glover "/>
    <x v="0"/>
    <d v="1993-09-01T00:00:00"/>
    <n v="22314"/>
    <x v="1"/>
    <x v="2"/>
    <x v="2"/>
    <x v="0"/>
    <x v="0"/>
    <n v="3.0317555422408628E-2"/>
    <n v="3.0317555422408628E-2"/>
    <n v="2.5124131082423038E-2"/>
    <x v="0"/>
    <x v="6"/>
    <n v="12420313"/>
    <s v="Robert W. Glover "/>
    <x v="0"/>
    <x v="0"/>
    <s v="Executive Director"/>
    <n v="171960"/>
    <m/>
    <n v="171960"/>
    <n v="34500"/>
    <n v="206460"/>
    <n v="22589"/>
    <n v="7868"/>
    <n v="236917"/>
    <x v="0"/>
    <m/>
    <x v="4"/>
    <x v="1"/>
    <x v="1"/>
    <x v="1"/>
    <x v="1"/>
  </r>
  <r>
    <n v="250"/>
    <s v="521234565"/>
    <s v="Center on Budget and Policy Priorities"/>
    <s v="Robert Greenstein"/>
    <x v="0"/>
    <m/>
    <n v="20002"/>
    <x v="3"/>
    <x v="9"/>
    <x v="11"/>
    <x v="0"/>
    <x v="0"/>
    <n v="1.2689250665810009E-2"/>
    <n v="3.7621592137294317E-2"/>
    <n v="3.7621592137294317E-2"/>
    <x v="0"/>
    <x v="1"/>
    <n v="22247145"/>
    <s v="Robert Greenstein"/>
    <x v="0"/>
    <x v="0"/>
    <s v="Founder and Executive Director"/>
    <n v="195447"/>
    <n v="10000"/>
    <n v="205447"/>
    <m/>
    <n v="205447"/>
    <n v="13904"/>
    <n v="5453"/>
    <n v="224804"/>
    <x v="0"/>
    <m/>
    <x v="3"/>
    <x v="1"/>
    <x v="1"/>
    <x v="1"/>
    <x v="1"/>
  </r>
  <r>
    <n v="249"/>
    <s v="521254948"/>
    <s v="Center for the Study of Social Policy"/>
    <s v="Frank Farrow"/>
    <x v="0"/>
    <d v="2001-01-01T00:00:00"/>
    <n v="20005"/>
    <x v="4"/>
    <x v="14"/>
    <x v="17"/>
    <x v="0"/>
    <x v="0"/>
    <n v="2.5739935094838469E-2"/>
    <n v="2.4146904256076115E-2"/>
    <n v="2.9549059825605479E-2"/>
    <x v="0"/>
    <x v="1"/>
    <n v="12594775"/>
    <s v="Frank Farrow"/>
    <x v="0"/>
    <x v="0"/>
    <s v="President &amp; Director"/>
    <n v="189328"/>
    <n v="12177"/>
    <n v="201505"/>
    <n v="2286"/>
    <n v="203791"/>
    <n v="22279"/>
    <n v="26238"/>
    <n v="252308"/>
    <x v="0"/>
    <m/>
    <x v="4"/>
    <x v="1"/>
    <x v="1"/>
    <x v="1"/>
    <x v="1"/>
  </r>
  <r>
    <n v="391"/>
    <s v="521340267"/>
    <s v="International Republican Institute"/>
    <s v="Mark Green"/>
    <x v="0"/>
    <d v="2014-01-01T00:00:00"/>
    <n v="20005"/>
    <x v="3"/>
    <x v="9"/>
    <x v="11"/>
    <x v="0"/>
    <x v="0"/>
    <n v="-1.5223024701697687E-3"/>
    <n v="-1.5223024701697687E-3"/>
    <n v="-5.6571484451398398E-3"/>
    <x v="0"/>
    <x v="6"/>
    <n v="66125157"/>
    <s v="Lorne W. Craner"/>
    <x v="0"/>
    <x v="1"/>
    <s v="President"/>
    <n v="202673"/>
    <m/>
    <n v="202673"/>
    <n v="690"/>
    <n v="203363"/>
    <n v="37500"/>
    <n v="20366"/>
    <n v="261229"/>
    <x v="0"/>
    <m/>
    <x v="2"/>
    <x v="1"/>
    <x v="1"/>
    <x v="1"/>
    <x v="1"/>
  </r>
  <r>
    <n v="262"/>
    <s v="530246709"/>
    <s v="Communications Workers of America"/>
    <s v="Lawrence Cohen"/>
    <x v="0"/>
    <d v="2005-08-29T00:00:00"/>
    <n v="20001"/>
    <x v="2"/>
    <x v="8"/>
    <x v="10"/>
    <x v="0"/>
    <x v="0"/>
    <m/>
    <m/>
    <m/>
    <x v="0"/>
    <x v="10"/>
    <n v="70735921"/>
    <s v="Lawrence Cohen"/>
    <x v="0"/>
    <x v="0"/>
    <s v="President"/>
    <n v="202872"/>
    <m/>
    <n v="202872"/>
    <m/>
    <n v="202872"/>
    <n v="3600"/>
    <n v="16343"/>
    <n v="222815"/>
    <x v="0"/>
    <m/>
    <x v="2"/>
    <x v="1"/>
    <x v="1"/>
    <x v="1"/>
    <x v="1"/>
  </r>
  <r>
    <n v="429"/>
    <s v="431201653"/>
    <s v="National Alliance on Mental Illness"/>
    <s v="Michael J. Fitzpatrick"/>
    <x v="0"/>
    <d v="2004-08-05T00:00:00"/>
    <n v="22201"/>
    <x v="3"/>
    <x v="9"/>
    <x v="11"/>
    <x v="0"/>
    <x v="0"/>
    <n v="-2.7853850456114635E-2"/>
    <n v="-5.1929976348444311E-2"/>
    <n v="-5.1929976348444311E-2"/>
    <x v="0"/>
    <x v="1"/>
    <n v="10406343"/>
    <s v="Michael Fitzpatrick"/>
    <x v="0"/>
    <x v="0"/>
    <s v="Executive Director"/>
    <n v="201627"/>
    <m/>
    <n v="201627"/>
    <m/>
    <n v="201627"/>
    <n v="9481"/>
    <n v="13440"/>
    <n v="224548"/>
    <x v="0"/>
    <m/>
    <x v="4"/>
    <x v="1"/>
    <x v="1"/>
    <x v="1"/>
    <x v="1"/>
  </r>
  <r>
    <n v="449"/>
    <s v="530114650"/>
    <s v="National Association of Letter Carriers"/>
    <s v="Fredric V. Rolando"/>
    <x v="0"/>
    <m/>
    <n v="20001"/>
    <x v="2"/>
    <x v="8"/>
    <x v="10"/>
    <x v="0"/>
    <x v="0"/>
    <m/>
    <m/>
    <m/>
    <x v="3"/>
    <x v="15"/>
    <n v="145622881"/>
    <s v="Fredric V. Rolando"/>
    <x v="0"/>
    <x v="0"/>
    <s v="CEO"/>
    <m/>
    <m/>
    <m/>
    <m/>
    <n v="215768"/>
    <n v="129063"/>
    <n v="11952"/>
    <n v="356783"/>
    <x v="0"/>
    <s v="Revenue figure is adjusted to exclude pass through monies received by NALC for its affiliated branches and state associations."/>
    <x v="0"/>
    <x v="1"/>
    <x v="1"/>
    <x v="1"/>
    <x v="1"/>
  </r>
  <r>
    <n v="584"/>
    <s v="840445578"/>
    <s v="School Nutrition Association"/>
    <s v="Patricia Montague, CAE"/>
    <x v="2"/>
    <d v="2013-04-17T00:00:00"/>
    <n v="22314"/>
    <x v="0"/>
    <x v="12"/>
    <x v="15"/>
    <x v="0"/>
    <x v="0"/>
    <m/>
    <m/>
    <m/>
    <x v="1"/>
    <x v="8"/>
    <n v="10535209"/>
    <s v="Barbara Belmont"/>
    <x v="1"/>
    <x v="1"/>
    <m/>
    <n v="147162"/>
    <n v="15000"/>
    <n v="162162"/>
    <n v="36829"/>
    <n v="198991"/>
    <n v="59580"/>
    <m/>
    <n v="258571"/>
    <x v="1"/>
    <s v="Seven months’ salary"/>
    <x v="4"/>
    <x v="1"/>
    <x v="1"/>
    <x v="1"/>
    <x v="1"/>
  </r>
  <r>
    <n v="266"/>
    <s v="521622336"/>
    <s v="Computing Research Association"/>
    <s v="Andrew Bernat"/>
    <x v="0"/>
    <d v="2002-08-01T00:00:00"/>
    <n v="20036"/>
    <x v="0"/>
    <x v="13"/>
    <x v="8"/>
    <x v="0"/>
    <x v="0"/>
    <n v="1.5003628261602772E-2"/>
    <n v="1.5003628261602772E-2"/>
    <n v="1.5003628261602772E-2"/>
    <x v="0"/>
    <x v="7"/>
    <n v="13009339"/>
    <s v="Andrew C. Bernat"/>
    <x v="0"/>
    <x v="0"/>
    <s v="Executive Director"/>
    <n v="198622"/>
    <m/>
    <n v="198622"/>
    <m/>
    <n v="198622"/>
    <m/>
    <n v="17714"/>
    <n v="216336"/>
    <x v="0"/>
    <m/>
    <x v="4"/>
    <x v="1"/>
    <x v="1"/>
    <x v="1"/>
    <x v="1"/>
  </r>
  <r>
    <n v="138"/>
    <s v="520882226"/>
    <s v="American Near East Refugee AID (ANERA)"/>
    <s v="William D. Corcoran"/>
    <x v="0"/>
    <d v="2007-01-08T00:00:00"/>
    <n v="20005"/>
    <x v="3"/>
    <x v="9"/>
    <x v="11"/>
    <x v="0"/>
    <x v="0"/>
    <n v="2.9855636219915545E-2"/>
    <n v="2.9855636219915545E-2"/>
    <n v="2.9855636219915545E-2"/>
    <x v="0"/>
    <x v="10"/>
    <n v="39349807"/>
    <s v="William D. Corcoran"/>
    <x v="0"/>
    <x v="0"/>
    <s v="President &amp; CEO"/>
    <n v="198033"/>
    <m/>
    <n v="198033"/>
    <m/>
    <n v="198033"/>
    <n v="27057"/>
    <n v="22311"/>
    <n v="247401"/>
    <x v="0"/>
    <m/>
    <x v="1"/>
    <x v="1"/>
    <x v="1"/>
    <x v="1"/>
    <x v="1"/>
  </r>
  <r>
    <n v="305"/>
    <s v="521503251"/>
    <s v="Endowment of the U.S. Institute of Peace"/>
    <s v="Kristin Lord"/>
    <x v="1"/>
    <d v="2014-01-11T00:00:00"/>
    <n v="20037"/>
    <x v="3"/>
    <x v="9"/>
    <x v="11"/>
    <x v="0"/>
    <x v="1"/>
    <n v="-7.5258962645460864E-2"/>
    <n v="-7.5258962645460864E-2"/>
    <n v="-7.5258962645460864E-2"/>
    <x v="0"/>
    <x v="6"/>
    <n v="17839447"/>
    <s v="Richard H. Solomon"/>
    <x v="0"/>
    <x v="1"/>
    <s v="President"/>
    <n v="196759"/>
    <m/>
    <n v="196759"/>
    <m/>
    <n v="196759"/>
    <m/>
    <m/>
    <n v="196759"/>
    <x v="0"/>
    <m/>
    <x v="4"/>
    <x v="1"/>
    <x v="1"/>
    <x v="1"/>
    <x v="1"/>
  </r>
  <r>
    <n v="591"/>
    <s v="941153307"/>
    <s v="Sierra Club"/>
    <s v="Michael Brune"/>
    <x v="0"/>
    <d v="2010-03-01T00:00:00"/>
    <n v="94115"/>
    <x v="3"/>
    <x v="9"/>
    <x v="11"/>
    <x v="0"/>
    <x v="0"/>
    <n v="4.640858705133933E-2"/>
    <n v="4.640858705133933E-2"/>
    <n v="4.640858705133933E-2"/>
    <x v="0"/>
    <x v="1"/>
    <n v="104015974"/>
    <s v="Michael Brune"/>
    <x v="0"/>
    <x v="0"/>
    <s v="Executive Director"/>
    <n v="196729"/>
    <m/>
    <n v="196729"/>
    <m/>
    <n v="196729"/>
    <n v="2869"/>
    <n v="29802"/>
    <n v="229400"/>
    <x v="0"/>
    <m/>
    <x v="0"/>
    <x v="1"/>
    <x v="1"/>
    <x v="1"/>
    <x v="1"/>
  </r>
  <r>
    <n v="277"/>
    <s v="626046706"/>
    <s v="Cotton Council International"/>
    <s v="Kevin Latner"/>
    <x v="0"/>
    <d v="2011-12-01T00:00:00"/>
    <n v="20036"/>
    <x v="0"/>
    <x v="12"/>
    <x v="20"/>
    <x v="0"/>
    <x v="1"/>
    <m/>
    <m/>
    <m/>
    <x v="0"/>
    <x v="1"/>
    <n v="30160673"/>
    <s v="Kevin Latner"/>
    <x v="0"/>
    <x v="0"/>
    <s v="Executive Director"/>
    <n v="195803"/>
    <m/>
    <n v="195803"/>
    <m/>
    <n v="195803"/>
    <n v="18466"/>
    <n v="12885"/>
    <n v="227154"/>
    <x v="0"/>
    <m/>
    <x v="1"/>
    <x v="1"/>
    <x v="1"/>
    <x v="1"/>
    <x v="1"/>
  </r>
  <r>
    <n v="631"/>
    <s v="520880375"/>
    <s v="Urban Institute"/>
    <s v="Sarah Rosen Wartell"/>
    <x v="2"/>
    <d v="2012-02-28T00:00:00"/>
    <n v="20007"/>
    <x v="3"/>
    <x v="9"/>
    <x v="17"/>
    <x v="0"/>
    <x v="0"/>
    <m/>
    <m/>
    <m/>
    <x v="1"/>
    <x v="1"/>
    <n v="85862039"/>
    <s v="Robert D. Reischauer"/>
    <x v="0"/>
    <x v="1"/>
    <m/>
    <n v="194253"/>
    <m/>
    <n v="194253"/>
    <m/>
    <n v="194253"/>
    <n v="17212"/>
    <n v="9571"/>
    <n v="221036"/>
    <x v="1"/>
    <s v="Two months’ salary"/>
    <x v="2"/>
    <x v="1"/>
    <x v="1"/>
    <x v="1"/>
    <x v="1"/>
  </r>
  <r>
    <n v="139"/>
    <s v="362386176"/>
    <s v="American Nuclear Society"/>
    <s v="Robert C. Fine"/>
    <x v="0"/>
    <d v="2012-02-06T00:00:00"/>
    <n v="60526"/>
    <x v="1"/>
    <x v="13"/>
    <x v="16"/>
    <x v="0"/>
    <x v="0"/>
    <m/>
    <m/>
    <m/>
    <x v="0"/>
    <x v="1"/>
    <n v="12189315"/>
    <s v="Robert C. Fine"/>
    <x v="0"/>
    <x v="0"/>
    <s v="Executive Director"/>
    <n v="193428"/>
    <m/>
    <n v="193428"/>
    <n v="581"/>
    <n v="194009"/>
    <n v="3000"/>
    <n v="10670"/>
    <n v="207679"/>
    <x v="1"/>
    <s v="11 months’ salary"/>
    <x v="4"/>
    <x v="1"/>
    <x v="1"/>
    <x v="1"/>
    <x v="1"/>
  </r>
  <r>
    <n v="288"/>
    <s v="136068327"/>
    <s v="Council on Foundations"/>
    <s v="Vikki N. Spruill"/>
    <x v="2"/>
    <d v="2012-07-01T00:00:00"/>
    <n v="22202"/>
    <x v="0"/>
    <x v="1"/>
    <x v="1"/>
    <x v="0"/>
    <x v="0"/>
    <m/>
    <m/>
    <m/>
    <x v="1"/>
    <x v="1"/>
    <n v="17316798"/>
    <s v="Vikki Spruill"/>
    <x v="1"/>
    <x v="0"/>
    <m/>
    <n v="191236"/>
    <m/>
    <n v="191236"/>
    <n v="1806"/>
    <n v="193042"/>
    <m/>
    <n v="10200"/>
    <n v="203242"/>
    <x v="1"/>
    <s v="Six months’ salary"/>
    <x v="4"/>
    <x v="1"/>
    <x v="1"/>
    <x v="1"/>
    <x v="1"/>
  </r>
  <r>
    <n v="309"/>
    <s v="521469738"/>
    <s v="Equal Justice Works"/>
    <s v="David Stern"/>
    <x v="0"/>
    <d v="1995-06-01T00:00:00"/>
    <n v="20037"/>
    <x v="3"/>
    <x v="9"/>
    <x v="11"/>
    <x v="0"/>
    <x v="0"/>
    <n v="6.1820167617689013E-2"/>
    <n v="5.3018413315944209E-2"/>
    <n v="1.5595019826887819E-2"/>
    <x v="0"/>
    <x v="7"/>
    <n v="10558458"/>
    <s v="David Stern"/>
    <x v="0"/>
    <x v="0"/>
    <s v="Executive Director"/>
    <n v="190550"/>
    <m/>
    <n v="190550"/>
    <m/>
    <n v="190550"/>
    <n v="12000"/>
    <n v="15998"/>
    <n v="218548"/>
    <x v="0"/>
    <m/>
    <x v="4"/>
    <x v="1"/>
    <x v="1"/>
    <x v="1"/>
    <x v="1"/>
  </r>
  <r>
    <n v="334"/>
    <s v="541282616"/>
    <s v="Good360"/>
    <s v="Cindy Hallberlin"/>
    <x v="1"/>
    <d v="2009-06-01T00:00:00"/>
    <n v="22314"/>
    <x v="3"/>
    <x v="9"/>
    <x v="11"/>
    <x v="0"/>
    <x v="0"/>
    <n v="-1.1679014791680788E-2"/>
    <n v="-1.1679014791680788E-2"/>
    <n v="-1.1679014791680788E-2"/>
    <x v="0"/>
    <x v="1"/>
    <n v="298677645"/>
    <s v="Cindy Hallberlin"/>
    <x v="1"/>
    <x v="0"/>
    <s v="President &amp; CEO"/>
    <n v="189557"/>
    <m/>
    <n v="189557"/>
    <m/>
    <n v="189557"/>
    <m/>
    <n v="11319"/>
    <n v="200876"/>
    <x v="0"/>
    <m/>
    <x v="0"/>
    <x v="1"/>
    <x v="1"/>
    <x v="1"/>
    <x v="1"/>
  </r>
  <r>
    <n v="616"/>
    <s v="380679801"/>
    <s v="UAW-International Union"/>
    <s v="Bob King"/>
    <x v="0"/>
    <d v="2010-06-16T00:00:00"/>
    <n v="48214"/>
    <x v="2"/>
    <x v="8"/>
    <x v="10"/>
    <x v="0"/>
    <x v="0"/>
    <n v="9.4298334247524471E-2"/>
    <n v="9.4298334247524471E-2"/>
    <n v="9.4298334247524471E-2"/>
    <x v="0"/>
    <x v="1"/>
    <n v="178523909"/>
    <s v="Bob King"/>
    <x v="0"/>
    <x v="0"/>
    <s v="President"/>
    <n v="189527"/>
    <m/>
    <n v="189527"/>
    <m/>
    <n v="189527"/>
    <n v="30354"/>
    <n v="1706"/>
    <n v="221587"/>
    <x v="0"/>
    <m/>
    <x v="0"/>
    <x v="1"/>
    <x v="1"/>
    <x v="1"/>
    <x v="1"/>
  </r>
  <r>
    <n v="540"/>
    <s v="521148078"/>
    <s v="NeighborhoodWorks (Neighborhood Reinvestment Corporation)"/>
    <s v="Eileen M. Fitzgerald"/>
    <x v="1"/>
    <d v="2011-06-01T00:00:00"/>
    <n v="20005"/>
    <x v="3"/>
    <x v="9"/>
    <x v="11"/>
    <x v="0"/>
    <x v="0"/>
    <m/>
    <m/>
    <m/>
    <x v="0"/>
    <x v="6"/>
    <n v="244359925"/>
    <s v="Eileen M. Fitzgerald"/>
    <x v="1"/>
    <x v="0"/>
    <s v="Chief Executive Officer"/>
    <n v="165358"/>
    <n v="23000"/>
    <n v="188358"/>
    <n v="1005"/>
    <n v="189363"/>
    <n v="26633"/>
    <n v="41983"/>
    <n v="257979"/>
    <x v="1"/>
    <s v="Seven months’ salary as CEO and five months’ salary as staff"/>
    <x v="0"/>
    <x v="1"/>
    <x v="1"/>
    <x v="1"/>
    <x v="1"/>
  </r>
  <r>
    <n v="428"/>
    <s v="911568650"/>
    <s v="National Alliance of State and Territorial AIDS Directors"/>
    <s v="Julie Scofield"/>
    <x v="1"/>
    <d v="1993-01-01T00:00:00"/>
    <n v="20001"/>
    <x v="1"/>
    <x v="2"/>
    <x v="2"/>
    <x v="0"/>
    <x v="0"/>
    <n v="-4.1506840203099707E-2"/>
    <n v="-4.1506840203099707E-2"/>
    <n v="3.5992217898832682E-2"/>
    <x v="0"/>
    <x v="6"/>
    <n v="11948907"/>
    <s v="Julie Scofield"/>
    <x v="1"/>
    <x v="0"/>
    <s v="Executive Director"/>
    <n v="172916"/>
    <m/>
    <n v="172916"/>
    <n v="14524"/>
    <n v="187440"/>
    <n v="26660"/>
    <n v="15354"/>
    <n v="229454"/>
    <x v="0"/>
    <m/>
    <x v="4"/>
    <x v="1"/>
    <x v="1"/>
    <x v="1"/>
    <x v="1"/>
  </r>
  <r>
    <n v="98"/>
    <s v="530025740"/>
    <s v="American Federation of Government Employees"/>
    <s v="J. David Cox"/>
    <x v="2"/>
    <d v="2012-08-15T00:00:00"/>
    <n v="20001"/>
    <x v="2"/>
    <x v="8"/>
    <x v="10"/>
    <x v="0"/>
    <x v="0"/>
    <m/>
    <m/>
    <m/>
    <x v="1"/>
    <x v="1"/>
    <n v="70721340"/>
    <s v="John Gage"/>
    <x v="0"/>
    <x v="1"/>
    <m/>
    <n v="125274"/>
    <n v="1438"/>
    <n v="126712"/>
    <n v="55154"/>
    <n v="181866"/>
    <n v="50685"/>
    <n v="17039"/>
    <n v="249590"/>
    <x v="1"/>
    <s v="7.5 months’ salary"/>
    <x v="2"/>
    <x v="1"/>
    <x v="1"/>
    <x v="1"/>
    <x v="1"/>
  </r>
  <r>
    <n v="459"/>
    <s v="520845105"/>
    <s v="National Association of State Departments of Agriculture"/>
    <s v="Stephen Haterius"/>
    <x v="0"/>
    <d v="2008-09-10T00:00:00"/>
    <n v="20005"/>
    <x v="0"/>
    <x v="13"/>
    <x v="21"/>
    <x v="0"/>
    <x v="0"/>
    <n v="8.8798363340752695E-2"/>
    <n v="8.8798363340752695E-2"/>
    <n v="8.8798363340752695E-2"/>
    <x v="0"/>
    <x v="7"/>
    <n v="36732457"/>
    <s v="Stephen B. Haterius"/>
    <x v="0"/>
    <x v="0"/>
    <s v="Chief Executive Officer"/>
    <n v="181482"/>
    <m/>
    <n v="181482"/>
    <m/>
    <n v="181482"/>
    <n v="7270"/>
    <n v="4833"/>
    <n v="193585"/>
    <x v="0"/>
    <m/>
    <x v="1"/>
    <x v="1"/>
    <x v="1"/>
    <x v="1"/>
    <x v="1"/>
  </r>
  <r>
    <n v="625"/>
    <s v="250818080"/>
    <s v="United Steelworkers"/>
    <s v="Leo W. Gerard"/>
    <x v="0"/>
    <m/>
    <n v="15222"/>
    <x v="2"/>
    <x v="8"/>
    <x v="10"/>
    <x v="0"/>
    <x v="0"/>
    <n v="0.01"/>
    <n v="0.01"/>
    <n v="1.6573893840567337E-2"/>
    <x v="0"/>
    <x v="1"/>
    <n v="495692578"/>
    <s v="Leo W. Gerard"/>
    <x v="0"/>
    <x v="0"/>
    <s v="President"/>
    <n v="168569"/>
    <m/>
    <n v="168569"/>
    <n v="10041"/>
    <n v="178610"/>
    <n v="35956"/>
    <n v="24550"/>
    <n v="239116"/>
    <x v="0"/>
    <m/>
    <x v="0"/>
    <x v="1"/>
    <x v="1"/>
    <x v="1"/>
    <x v="1"/>
  </r>
  <r>
    <n v="620"/>
    <s v="530159200"/>
    <s v="United Mine Workers of America"/>
    <s v="Cecil E. Roberts"/>
    <x v="0"/>
    <d v="1995-10-22T00:00:00"/>
    <n v="22031"/>
    <x v="2"/>
    <x v="8"/>
    <x v="10"/>
    <x v="0"/>
    <x v="0"/>
    <n v="8.4022566686750289E-2"/>
    <n v="8.4022566686750289E-2"/>
    <n v="5.8210205500204969E-2"/>
    <x v="0"/>
    <x v="1"/>
    <n v="31928933"/>
    <s v="Cecil E. Roberts"/>
    <x v="0"/>
    <x v="0"/>
    <s v="President"/>
    <n v="178119"/>
    <m/>
    <n v="178119"/>
    <m/>
    <n v="178119"/>
    <n v="23527"/>
    <n v="18030"/>
    <n v="219676"/>
    <x v="0"/>
    <m/>
    <x v="1"/>
    <x v="1"/>
    <x v="1"/>
    <x v="1"/>
    <x v="1"/>
  </r>
  <r>
    <n v="325"/>
    <s v="131656647"/>
    <s v="Freedom House"/>
    <s v="David Kramer"/>
    <x v="0"/>
    <d v="2010-10-01T00:00:00"/>
    <n v="20036"/>
    <x v="4"/>
    <x v="14"/>
    <x v="17"/>
    <x v="0"/>
    <x v="1"/>
    <m/>
    <m/>
    <m/>
    <x v="0"/>
    <x v="7"/>
    <n v="45249648"/>
    <s v="David J. Kramer"/>
    <x v="0"/>
    <x v="0"/>
    <s v="President"/>
    <n v="175000"/>
    <m/>
    <n v="175000"/>
    <n v="90"/>
    <n v="175090"/>
    <m/>
    <n v="5614"/>
    <n v="180704"/>
    <x v="0"/>
    <m/>
    <x v="1"/>
    <x v="1"/>
    <x v="1"/>
    <x v="1"/>
    <x v="1"/>
  </r>
  <r>
    <n v="552"/>
    <s v="131946868"/>
    <s v="Paralyzed Veterans of America"/>
    <s v="Homer Townsend"/>
    <x v="0"/>
    <d v="2008-04-02T00:00:00"/>
    <n v="20006"/>
    <x v="3"/>
    <x v="9"/>
    <x v="11"/>
    <x v="0"/>
    <x v="1"/>
    <n v="-7.7310924369747902E-2"/>
    <n v="-9.5403822490269491E-2"/>
    <n v="-8.559713237500198E-2"/>
    <x v="0"/>
    <x v="6"/>
    <n v="103577105"/>
    <s v="Homer Townsend"/>
    <x v="0"/>
    <x v="0"/>
    <s v="Executive Director"/>
    <n v="171288"/>
    <m/>
    <n v="171288"/>
    <n v="2433"/>
    <n v="173721"/>
    <n v="10423"/>
    <n v="8345"/>
    <n v="192489"/>
    <x v="0"/>
    <m/>
    <x v="0"/>
    <x v="1"/>
    <x v="1"/>
    <x v="1"/>
    <x v="1"/>
  </r>
  <r>
    <n v="245"/>
    <s v="520888113"/>
    <s v="Center for Community Change"/>
    <s v="Deepak Bhargava"/>
    <x v="0"/>
    <d v="2002-10-31T00:00:00"/>
    <n v="20009"/>
    <x v="3"/>
    <x v="9"/>
    <x v="11"/>
    <x v="0"/>
    <x v="0"/>
    <n v="-2.1205700420354738E-2"/>
    <n v="-2.1205700420354738E-2"/>
    <n v="-2.1205700420354738E-2"/>
    <x v="0"/>
    <x v="6"/>
    <n v="17536805"/>
    <s v="Deepak Bhargava"/>
    <x v="0"/>
    <x v="0"/>
    <s v="Executive Director"/>
    <n v="171843"/>
    <m/>
    <n v="171843"/>
    <m/>
    <n v="171843"/>
    <n v="8959"/>
    <n v="12638"/>
    <n v="193440"/>
    <x v="0"/>
    <m/>
    <x v="4"/>
    <x v="1"/>
    <x v="1"/>
    <x v="1"/>
    <x v="1"/>
  </r>
  <r>
    <n v="558"/>
    <s v="521923733"/>
    <s v="Pharmacy Technician Certification Board"/>
    <s v="Everett McAllister"/>
    <x v="1"/>
    <d v="2012-03-05T00:00:00"/>
    <n v="20037"/>
    <x v="1"/>
    <x v="2"/>
    <x v="2"/>
    <x v="0"/>
    <x v="0"/>
    <m/>
    <m/>
    <m/>
    <x v="0"/>
    <x v="1"/>
    <n v="12632325"/>
    <s v="Everett McAllister"/>
    <x v="1"/>
    <x v="0"/>
    <s v="Executive Director"/>
    <n v="169912"/>
    <m/>
    <n v="169912"/>
    <n v="372"/>
    <n v="170284"/>
    <n v="5803"/>
    <n v="3917"/>
    <n v="180004"/>
    <x v="1"/>
    <s v="10 months’ salary"/>
    <x v="4"/>
    <x v="1"/>
    <x v="1"/>
    <x v="1"/>
    <x v="1"/>
  </r>
  <r>
    <n v="214"/>
    <s v="521267965"/>
    <s v="Association of Corporate Counsel"/>
    <s v="Veta Richardson"/>
    <x v="1"/>
    <d v="2011-07-01T00:00:00"/>
    <n v="20036"/>
    <x v="1"/>
    <x v="5"/>
    <x v="18"/>
    <x v="0"/>
    <x v="0"/>
    <m/>
    <m/>
    <m/>
    <x v="0"/>
    <x v="6"/>
    <n v="18228818"/>
    <s v="Veta Richardson"/>
    <x v="1"/>
    <x v="0"/>
    <s v="President"/>
    <n v="163120"/>
    <n v="6000"/>
    <n v="169120"/>
    <n v="225"/>
    <n v="169345"/>
    <m/>
    <n v="5044"/>
    <n v="174389"/>
    <x v="1"/>
    <s v="Six months’ salary"/>
    <x v="4"/>
    <x v="1"/>
    <x v="1"/>
    <x v="1"/>
    <x v="1"/>
  </r>
  <r>
    <n v="282"/>
    <s v="237079691"/>
    <s v="Council of Better Business Bureaus"/>
    <s v="Mary E. Power"/>
    <x v="2"/>
    <d v="2013-12-31T00:00:00"/>
    <n v="22203"/>
    <x v="0"/>
    <x v="1"/>
    <x v="1"/>
    <x v="0"/>
    <x v="0"/>
    <m/>
    <m/>
    <m/>
    <x v="1"/>
    <x v="1"/>
    <n v="17830268"/>
    <s v="Stephen Cox"/>
    <x v="0"/>
    <x v="1"/>
    <m/>
    <n v="169034"/>
    <m/>
    <n v="169034"/>
    <m/>
    <n v="169034"/>
    <m/>
    <m/>
    <n v="169034"/>
    <x v="1"/>
    <s v="Salary 19 days; severance $150,000."/>
    <x v="4"/>
    <x v="1"/>
    <x v="1"/>
    <x v="1"/>
    <x v="1"/>
  </r>
  <r>
    <n v="622"/>
    <s v="520788987"/>
    <s v="United Planning Organization"/>
    <s v="Dana M. Jones"/>
    <x v="0"/>
    <d v="2005-01-01T00:00:00"/>
    <n v="20001"/>
    <x v="3"/>
    <x v="9"/>
    <x v="11"/>
    <x v="0"/>
    <x v="1"/>
    <n v="0"/>
    <n v="0"/>
    <n v="0"/>
    <x v="0"/>
    <x v="6"/>
    <n v="36890955"/>
    <s v="Dana M. Jones"/>
    <x v="0"/>
    <x v="0"/>
    <s v="President &amp; CEO"/>
    <n v="138237"/>
    <m/>
    <n v="138237"/>
    <n v="30000"/>
    <n v="168237"/>
    <n v="9253"/>
    <m/>
    <n v="177490"/>
    <x v="0"/>
    <m/>
    <x v="1"/>
    <x v="1"/>
    <x v="1"/>
    <x v="1"/>
    <x v="1"/>
  </r>
  <r>
    <n v="338"/>
    <s v="731502797"/>
    <s v="Grameen Foundation USA"/>
    <s v="Alex Counts"/>
    <x v="0"/>
    <d v="1997-01-01T00:00:00"/>
    <n v="20001"/>
    <x v="3"/>
    <x v="9"/>
    <x v="11"/>
    <x v="0"/>
    <x v="0"/>
    <n v="3.0282192020604892E-2"/>
    <n v="3.0282192020604892E-2"/>
    <n v="3.0282192020604892E-2"/>
    <x v="0"/>
    <x v="0"/>
    <n v="18688200"/>
    <s v="Alex Counts"/>
    <x v="0"/>
    <x v="0"/>
    <s v="President &amp; CEO"/>
    <n v="164806"/>
    <m/>
    <n v="164806"/>
    <m/>
    <n v="164806"/>
    <n v="4799"/>
    <n v="5863"/>
    <n v="175468"/>
    <x v="0"/>
    <m/>
    <x v="4"/>
    <x v="1"/>
    <x v="1"/>
    <x v="1"/>
    <x v="1"/>
  </r>
  <r>
    <n v="164"/>
    <s v="370730118"/>
    <s v="American Society for Engineering Education"/>
    <s v="Norman Fortenberry"/>
    <x v="0"/>
    <d v="2011-05-01T00:00:00"/>
    <n v="20036"/>
    <x v="1"/>
    <x v="13"/>
    <x v="16"/>
    <x v="0"/>
    <x v="0"/>
    <m/>
    <m/>
    <m/>
    <x v="0"/>
    <x v="6"/>
    <n v="87989622"/>
    <s v="Norman Fortenberry"/>
    <x v="0"/>
    <x v="0"/>
    <s v="Executive Director"/>
    <n v="163707"/>
    <n v="200"/>
    <n v="163907"/>
    <n v="276"/>
    <n v="164183"/>
    <n v="12279"/>
    <n v="7949"/>
    <n v="184411"/>
    <x v="1"/>
    <s v="Eight months’ salary"/>
    <x v="2"/>
    <x v="1"/>
    <x v="1"/>
    <x v="1"/>
    <x v="1"/>
  </r>
  <r>
    <n v="261"/>
    <s v="522007028"/>
    <s v="College Summit"/>
    <s v="J.B. Schramm"/>
    <x v="0"/>
    <d v="1993-01-01T00:00:00"/>
    <n v="20009"/>
    <x v="3"/>
    <x v="9"/>
    <x v="11"/>
    <x v="0"/>
    <x v="0"/>
    <n v="1.0405692634691804E-2"/>
    <n v="1.0405692634691804E-2"/>
    <n v="1.0405692634691804E-2"/>
    <x v="0"/>
    <x v="14"/>
    <n v="12696501"/>
    <s v="J.B. Schramm"/>
    <x v="0"/>
    <x v="0"/>
    <s v="CEO"/>
    <n v="164004"/>
    <m/>
    <n v="164004"/>
    <m/>
    <n v="164004"/>
    <n v="6609"/>
    <n v="6791"/>
    <n v="177404"/>
    <x v="0"/>
    <m/>
    <x v="4"/>
    <x v="1"/>
    <x v="1"/>
    <x v="1"/>
    <x v="1"/>
  </r>
  <r>
    <n v="89"/>
    <s v="132780784"/>
    <s v="American Council on the Teaching of Foreign Languages"/>
    <s v="Martha Abbott"/>
    <x v="1"/>
    <d v="2011-10-17T00:00:00"/>
    <n v="22314"/>
    <x v="1"/>
    <x v="13"/>
    <x v="16"/>
    <x v="0"/>
    <x v="0"/>
    <m/>
    <m/>
    <m/>
    <x v="2"/>
    <x v="7"/>
    <n v="12633674"/>
    <s v="Martha Abbott"/>
    <x v="1"/>
    <x v="0"/>
    <s v="Executive Director"/>
    <n v="160146"/>
    <n v="1015"/>
    <n v="161161"/>
    <m/>
    <n v="161161"/>
    <n v="6941"/>
    <n v="6907"/>
    <n v="175009"/>
    <x v="1"/>
    <s v="9.5 months as staff and 2.5 months as CEO"/>
    <x v="4"/>
    <x v="1"/>
    <x v="1"/>
    <x v="1"/>
    <x v="1"/>
  </r>
  <r>
    <n v="151"/>
    <s v="520913725"/>
    <s v="American Postal Workers Union"/>
    <s v="Mark Dimondstein"/>
    <x v="0"/>
    <d v="2010-11-12T00:00:00"/>
    <n v="20005"/>
    <x v="2"/>
    <x v="8"/>
    <x v="10"/>
    <x v="0"/>
    <x v="0"/>
    <n v="1.1527377521613833E-3"/>
    <n v="1.0835197282963395E-3"/>
    <n v="-1.2372409526755336E-2"/>
    <x v="0"/>
    <x v="1"/>
    <n v="55699237"/>
    <s v="Clifford Guffey"/>
    <x v="0"/>
    <x v="1"/>
    <s v="President"/>
    <n v="149382"/>
    <n v="8608"/>
    <n v="157990"/>
    <n v="1660"/>
    <n v="159650"/>
    <n v="40333"/>
    <m/>
    <n v="199983"/>
    <x v="0"/>
    <m/>
    <x v="2"/>
    <x v="1"/>
    <x v="1"/>
    <x v="1"/>
    <x v="1"/>
  </r>
  <r>
    <n v="481"/>
    <s v="730684309"/>
    <s v="National Council of Architectural Registration Boards"/>
    <s v="Michael Armstrong"/>
    <x v="0"/>
    <d v="2011-06-01T00:00:00"/>
    <n v="20006"/>
    <x v="1"/>
    <x v="11"/>
    <x v="9"/>
    <x v="0"/>
    <x v="0"/>
    <m/>
    <m/>
    <m/>
    <x v="2"/>
    <x v="7"/>
    <n v="22576883"/>
    <s v="Michael J. Armstrong"/>
    <x v="0"/>
    <x v="0"/>
    <s v="CEO"/>
    <n v="156629"/>
    <m/>
    <n v="156629"/>
    <m/>
    <n v="156629"/>
    <n v="4569"/>
    <n v="1909"/>
    <n v="163107"/>
    <x v="1"/>
    <s v="Seven months' salary"/>
    <x v="3"/>
    <x v="1"/>
    <x v="1"/>
    <x v="1"/>
    <x v="1"/>
  </r>
  <r>
    <n v="99"/>
    <s v="530025740"/>
    <s v="American Federation of Government Employees"/>
    <s v="J. David Cox"/>
    <x v="0"/>
    <d v="2012-08-15T00:00:00"/>
    <n v="20001"/>
    <x v="2"/>
    <x v="8"/>
    <x v="10"/>
    <x v="0"/>
    <x v="0"/>
    <m/>
    <m/>
    <m/>
    <x v="2"/>
    <x v="1"/>
    <n v="70721340"/>
    <s v="J. David Cox"/>
    <x v="0"/>
    <x v="0"/>
    <s v="National President"/>
    <n v="145359"/>
    <n v="2079"/>
    <n v="147438"/>
    <n v="7296"/>
    <n v="154734"/>
    <n v="43465"/>
    <n v="23522"/>
    <n v="221721"/>
    <x v="1"/>
    <s v="4.5 months’ salary as CEO and 7.5 months salary as staff"/>
    <x v="2"/>
    <x v="1"/>
    <x v="1"/>
    <x v="1"/>
    <x v="1"/>
  </r>
  <r>
    <n v="1"/>
    <s v="541564919"/>
    <s v="60-Plus Association"/>
    <s v="Amy Noone Frederick"/>
    <x v="1"/>
    <d v="2010-01-01T00:00:00"/>
    <n v="22209"/>
    <x v="3"/>
    <x v="9"/>
    <x v="11"/>
    <x v="0"/>
    <x v="1"/>
    <n v="-0.10285881135030393"/>
    <n v="0"/>
    <n v="0"/>
    <x v="0"/>
    <x v="7"/>
    <n v="11804973"/>
    <s v="Amy Noone Frederick"/>
    <x v="1"/>
    <x v="0"/>
    <s v="President"/>
    <n v="135192"/>
    <n v="15500"/>
    <n v="150692"/>
    <m/>
    <n v="150692"/>
    <m/>
    <m/>
    <n v="150692"/>
    <x v="0"/>
    <m/>
    <x v="4"/>
    <x v="1"/>
    <x v="1"/>
    <x v="1"/>
    <x v="1"/>
  </r>
  <r>
    <n v="323"/>
    <s v="320160439"/>
    <s v="Food and Water Watch "/>
    <s v="Wenonah Hauter"/>
    <x v="1"/>
    <m/>
    <n v="20036"/>
    <x v="3"/>
    <x v="9"/>
    <x v="11"/>
    <x v="0"/>
    <x v="0"/>
    <n v="6.4133958017806345E-2"/>
    <n v="6.4133958017806345E-2"/>
    <n v="6.4133958017806345E-2"/>
    <x v="0"/>
    <x v="1"/>
    <n v="11998609"/>
    <s v="Wenonah Hauter"/>
    <x v="1"/>
    <x v="0"/>
    <s v="Executive Director"/>
    <n v="150360"/>
    <m/>
    <n v="150360"/>
    <m/>
    <n v="150360"/>
    <n v="15877"/>
    <n v="11256"/>
    <n v="177493"/>
    <x v="0"/>
    <m/>
    <x v="4"/>
    <x v="1"/>
    <x v="1"/>
    <x v="1"/>
    <x v="1"/>
  </r>
  <r>
    <n v="3"/>
    <s v="366107533"/>
    <s v="Academy of General Dentistry"/>
    <s v="John A. Thorner"/>
    <x v="0"/>
    <d v="2013-02-13T00:00:00"/>
    <n v="60661"/>
    <x v="1"/>
    <x v="2"/>
    <x v="2"/>
    <x v="0"/>
    <x v="0"/>
    <m/>
    <m/>
    <m/>
    <x v="0"/>
    <x v="1"/>
    <n v="12929679"/>
    <s v="Charles J. Macfarlane"/>
    <x v="0"/>
    <x v="1"/>
    <s v="Executive Director"/>
    <n v="145138"/>
    <n v="5000"/>
    <n v="150138"/>
    <m/>
    <n v="150138"/>
    <m/>
    <n v="40357"/>
    <n v="190495"/>
    <x v="1"/>
    <s v="Eight months’ salary"/>
    <x v="4"/>
    <x v="1"/>
    <x v="1"/>
    <x v="1"/>
    <x v="1"/>
  </r>
  <r>
    <n v="585"/>
    <s v="840445578"/>
    <s v="School Nutrition Association"/>
    <s v="Patricia Montague, CAE"/>
    <x v="1"/>
    <d v="2013-04-17T00:00:00"/>
    <n v="22314"/>
    <x v="0"/>
    <x v="12"/>
    <x v="15"/>
    <x v="0"/>
    <x v="0"/>
    <m/>
    <m/>
    <m/>
    <x v="2"/>
    <x v="8"/>
    <n v="10535209"/>
    <s v="Frank DiPasquale"/>
    <x v="0"/>
    <x v="1"/>
    <s v="CEO (former)"/>
    <n v="149692"/>
    <m/>
    <n v="149692"/>
    <m/>
    <n v="149692"/>
    <n v="4550"/>
    <m/>
    <n v="154242"/>
    <x v="1"/>
    <s v="Five months’ salary"/>
    <x v="4"/>
    <x v="1"/>
    <x v="1"/>
    <x v="1"/>
    <x v="1"/>
  </r>
  <r>
    <n v="101"/>
    <s v="221476432"/>
    <s v="American Federation of Musicians of the U.S. and Canada"/>
    <s v="Ray Hair"/>
    <x v="0"/>
    <d v="2010-08-01T00:00:00"/>
    <n v="10036"/>
    <x v="0"/>
    <x v="7"/>
    <x v="7"/>
    <x v="0"/>
    <x v="0"/>
    <n v="6.1538688413384258E-2"/>
    <n v="6.1538688413384258E-2"/>
    <n v="6.1538688413384258E-2"/>
    <x v="0"/>
    <x v="1"/>
    <n v="11890790"/>
    <s v="Ray Hair"/>
    <x v="0"/>
    <x v="0"/>
    <s v="President"/>
    <n v="143968"/>
    <m/>
    <n v="143968"/>
    <m/>
    <n v="143968"/>
    <n v="17262"/>
    <m/>
    <n v="161230"/>
    <x v="0"/>
    <m/>
    <x v="4"/>
    <x v="1"/>
    <x v="1"/>
    <x v="1"/>
    <x v="1"/>
  </r>
  <r>
    <n v="339"/>
    <s v="521541501"/>
    <s v="Greenpeace"/>
    <s v="Phil Radford"/>
    <x v="0"/>
    <d v="2009-04-16T00:00:00"/>
    <n v="20001"/>
    <x v="3"/>
    <x v="9"/>
    <x v="11"/>
    <x v="0"/>
    <x v="1"/>
    <n v="-6.4692000444528705E-2"/>
    <n v="-6.4692000444528705E-2"/>
    <n v="-0.10516045506570183"/>
    <x v="0"/>
    <x v="1"/>
    <n v="32791149"/>
    <s v="Phil Radford"/>
    <x v="0"/>
    <x v="0"/>
    <s v="Executive Director"/>
    <n v="143075"/>
    <m/>
    <n v="143075"/>
    <m/>
    <n v="143075"/>
    <n v="8584"/>
    <n v="4647"/>
    <n v="156306"/>
    <x v="0"/>
    <m/>
    <x v="1"/>
    <x v="1"/>
    <x v="1"/>
    <x v="1"/>
    <x v="1"/>
  </r>
  <r>
    <n v="226"/>
    <s v="522187678"/>
    <s v="BioOne"/>
    <s v="Susan Skomal"/>
    <x v="1"/>
    <d v="2005-09-15T00:00:00"/>
    <n v="20036"/>
    <x v="0"/>
    <x v="2"/>
    <x v="2"/>
    <x v="0"/>
    <x v="0"/>
    <n v="6.6616766467065866E-2"/>
    <n v="6.6616766467065866E-2"/>
    <n v="6.6616766467065866E-2"/>
    <x v="0"/>
    <x v="1"/>
    <n v="10580826"/>
    <s v="Susan B. Skomal"/>
    <x v="1"/>
    <x v="0"/>
    <s v="President &amp; CEO"/>
    <n v="142500"/>
    <m/>
    <n v="142500"/>
    <m/>
    <n v="142500"/>
    <n v="20040"/>
    <n v="9569"/>
    <n v="172109"/>
    <x v="0"/>
    <m/>
    <x v="4"/>
    <x v="1"/>
    <x v="1"/>
    <x v="1"/>
    <x v="1"/>
  </r>
  <r>
    <n v="624"/>
    <s v="135612621"/>
    <s v="United Spinal Association"/>
    <s v="Paul Tobin"/>
    <x v="0"/>
    <d v="2003-07-01T00:00:00"/>
    <n v="11370"/>
    <x v="3"/>
    <x v="9"/>
    <x v="11"/>
    <x v="0"/>
    <x v="0"/>
    <n v="1.3340583650534711E-2"/>
    <n v="1.3340583650534711E-2"/>
    <n v="1.3340583650534711E-2"/>
    <x v="0"/>
    <x v="7"/>
    <n v="20108105"/>
    <s v="Paul Tobin"/>
    <x v="0"/>
    <x v="1"/>
    <s v="President &amp; CEO"/>
    <n v="139765"/>
    <m/>
    <n v="139765"/>
    <m/>
    <n v="139765"/>
    <m/>
    <n v="17817"/>
    <n v="157582"/>
    <x v="0"/>
    <m/>
    <x v="3"/>
    <x v="1"/>
    <x v="1"/>
    <x v="1"/>
    <x v="1"/>
  </r>
  <r>
    <n v="70"/>
    <s v="521984713"/>
    <s v="American Center for International Labor Solidarity"/>
    <s v="Shawna Bader-Blau"/>
    <x v="1"/>
    <d v="2011-10-03T00:00:00"/>
    <n v="20006"/>
    <x v="2"/>
    <x v="8"/>
    <x v="10"/>
    <x v="0"/>
    <x v="0"/>
    <m/>
    <m/>
    <m/>
    <x v="0"/>
    <x v="1"/>
    <n v="31684508"/>
    <s v="Shawna Bader-Blau"/>
    <x v="1"/>
    <x v="0"/>
    <s v="Executive Director"/>
    <n v="138824"/>
    <m/>
    <n v="138824"/>
    <m/>
    <n v="138824"/>
    <n v="36400"/>
    <n v="34479"/>
    <n v="209703"/>
    <x v="0"/>
    <m/>
    <x v="1"/>
    <x v="1"/>
    <x v="1"/>
    <x v="1"/>
    <x v="1"/>
  </r>
  <r>
    <n v="527"/>
    <s v="510147724"/>
    <s v="National Right to Work Committee"/>
    <s v="Mark A. Mix"/>
    <x v="0"/>
    <m/>
    <n v="22160"/>
    <x v="3"/>
    <x v="9"/>
    <x v="11"/>
    <x v="0"/>
    <x v="0"/>
    <n v="0.10252616843243931"/>
    <n v="0.10252616843243931"/>
    <n v="0.10252616843243931"/>
    <x v="0"/>
    <x v="1"/>
    <n v="16236323"/>
    <s v="Mark A. Mix"/>
    <x v="0"/>
    <x v="0"/>
    <s v="President"/>
    <n v="138614"/>
    <m/>
    <n v="138614"/>
    <m/>
    <n v="138614"/>
    <n v="14697"/>
    <n v="17019"/>
    <n v="170330"/>
    <x v="0"/>
    <m/>
    <x v="4"/>
    <x v="1"/>
    <x v="1"/>
    <x v="1"/>
    <x v="1"/>
  </r>
  <r>
    <n v="57"/>
    <s v="730125920"/>
    <s v="American Association of Petroleum Geologists"/>
    <s v="David Curtiss"/>
    <x v="0"/>
    <d v="2011-08-23T00:00:00"/>
    <n v="74119"/>
    <x v="1"/>
    <x v="3"/>
    <x v="3"/>
    <x v="0"/>
    <x v="0"/>
    <m/>
    <m/>
    <m/>
    <x v="0"/>
    <x v="7"/>
    <n v="17469502"/>
    <s v="Rick Fritz"/>
    <x v="0"/>
    <x v="1"/>
    <s v="Executive Director"/>
    <n v="45752"/>
    <n v="90942"/>
    <n v="136694"/>
    <m/>
    <n v="136694"/>
    <m/>
    <n v="17589"/>
    <n v="154283"/>
    <x v="1"/>
    <s v="Three months’ salary"/>
    <x v="4"/>
    <x v="1"/>
    <x v="1"/>
    <x v="1"/>
    <x v="1"/>
  </r>
  <r>
    <n v="529"/>
    <s v="530116149"/>
    <s v="National Rural Letter Carriers' Association"/>
    <s v="Jeanette Dwyer"/>
    <x v="1"/>
    <d v="2011-10-11T00:00:00"/>
    <n v="22314"/>
    <x v="2"/>
    <x v="8"/>
    <x v="10"/>
    <x v="0"/>
    <x v="0"/>
    <n v="3.2505811693206071E-2"/>
    <n v="3.2505811693206071E-2"/>
    <n v="3.0909790489411303E-2"/>
    <x v="0"/>
    <x v="5"/>
    <n v="23967724"/>
    <s v="Jeanette Dwyer"/>
    <x v="1"/>
    <x v="0"/>
    <s v="President"/>
    <n v="130136"/>
    <m/>
    <n v="130136"/>
    <n v="6508"/>
    <n v="136644"/>
    <m/>
    <n v="25721"/>
    <n v="162365"/>
    <x v="0"/>
    <m/>
    <x v="3"/>
    <x v="1"/>
    <x v="1"/>
    <x v="1"/>
    <x v="1"/>
  </r>
  <r>
    <n v="410"/>
    <s v="132574963"/>
    <s v="Lutheran World Relief"/>
    <s v="John Arthur Nunes"/>
    <x v="0"/>
    <d v="2007-07-01T00:00:00"/>
    <n v="21230"/>
    <x v="3"/>
    <x v="9"/>
    <x v="11"/>
    <x v="0"/>
    <x v="0"/>
    <n v="2.6429337261704482E-2"/>
    <n v="2.6429337261704482E-2"/>
    <n v="2.6429337261704482E-2"/>
    <x v="0"/>
    <x v="6"/>
    <n v="39502456"/>
    <s v="John Arthur Nunes"/>
    <x v="0"/>
    <x v="0"/>
    <s v="President"/>
    <n v="117753"/>
    <m/>
    <n v="117753"/>
    <m/>
    <n v="117753"/>
    <n v="17942"/>
    <n v="90700"/>
    <n v="226395"/>
    <x v="0"/>
    <m/>
    <x v="1"/>
    <x v="1"/>
    <x v="1"/>
    <x v="1"/>
    <x v="1"/>
  </r>
  <r>
    <n v="199"/>
    <s v="510255908"/>
    <s v="Ashoka Innovators for the Public"/>
    <s v="Bill Drayton"/>
    <x v="0"/>
    <m/>
    <n v="22209"/>
    <x v="3"/>
    <x v="9"/>
    <x v="11"/>
    <x v="0"/>
    <x v="1"/>
    <n v="-6.3054306888591913E-2"/>
    <n v="-6.3054306888591913E-2"/>
    <n v="-6.3054306888591913E-2"/>
    <x v="0"/>
    <x v="2"/>
    <n v="30653653"/>
    <s v="Bill Drayton"/>
    <x v="0"/>
    <x v="0"/>
    <s v="CEO and founder"/>
    <n v="115680"/>
    <m/>
    <n v="115680"/>
    <m/>
    <n v="115680"/>
    <m/>
    <n v="6166"/>
    <n v="121846"/>
    <x v="0"/>
    <m/>
    <x v="1"/>
    <x v="1"/>
    <x v="1"/>
    <x v="1"/>
    <x v="1"/>
  </r>
  <r>
    <n v="256"/>
    <s v="520895622"/>
    <s v="Children's Defense Fund/Action Council"/>
    <s v="Marian Wright Edelman"/>
    <x v="1"/>
    <m/>
    <n v="20001"/>
    <x v="3"/>
    <x v="9"/>
    <x v="11"/>
    <x v="0"/>
    <x v="0"/>
    <n v="-6.7786934960219775E-3"/>
    <n v="-6.7786934960219775E-3"/>
    <n v="-6.7786934960219775E-3"/>
    <x v="0"/>
    <x v="1"/>
    <n v="18662098"/>
    <s v="Marian Wright Edelman"/>
    <x v="1"/>
    <x v="0"/>
    <s v="CEO and Founder"/>
    <n v="111356"/>
    <m/>
    <n v="111356"/>
    <m/>
    <n v="111356"/>
    <m/>
    <n v="17685"/>
    <n v="129041"/>
    <x v="0"/>
    <m/>
    <x v="4"/>
    <x v="1"/>
    <x v="1"/>
    <x v="1"/>
    <x v="1"/>
  </r>
  <r>
    <n v="426"/>
    <s v="530114700"/>
    <s v="National Active and Retired Federal Employees Association"/>
    <s v="Joseph A. Beaudoin"/>
    <x v="0"/>
    <d v="2011-01-11T00:00:00"/>
    <n v="22314"/>
    <x v="2"/>
    <x v="8"/>
    <x v="10"/>
    <x v="0"/>
    <x v="0"/>
    <m/>
    <m/>
    <m/>
    <x v="0"/>
    <x v="1"/>
    <n v="11851714"/>
    <s v="Joseph A. Beaudoin"/>
    <x v="0"/>
    <x v="0"/>
    <s v="National President"/>
    <n v="110969"/>
    <m/>
    <n v="110969"/>
    <m/>
    <n v="110969"/>
    <m/>
    <n v="1760"/>
    <n v="112729"/>
    <x v="0"/>
    <m/>
    <x v="4"/>
    <x v="1"/>
    <x v="1"/>
    <x v="1"/>
    <x v="1"/>
  </r>
  <r>
    <n v="157"/>
    <s v="521007647"/>
    <s v="American Public Transportation Association"/>
    <s v="Michael P. Melaniphy"/>
    <x v="2"/>
    <d v="2011-11-01T00:00:00"/>
    <n v="20006"/>
    <x v="0"/>
    <x v="6"/>
    <x v="6"/>
    <x v="0"/>
    <x v="0"/>
    <m/>
    <m/>
    <m/>
    <x v="1"/>
    <x v="7"/>
    <n v="27528232"/>
    <s v="Michael P. Melaniphy"/>
    <x v="0"/>
    <x v="0"/>
    <m/>
    <n v="100613"/>
    <m/>
    <n v="100613"/>
    <m/>
    <n v="100613"/>
    <m/>
    <n v="35214"/>
    <n v="135827"/>
    <x v="1"/>
    <s v="Two months’ salary"/>
    <x v="3"/>
    <x v="1"/>
    <x v="1"/>
    <x v="1"/>
    <x v="1"/>
  </r>
  <r>
    <n v="500"/>
    <s v="237391796"/>
    <s v="National Governors Association, Center for Best Practice"/>
    <s v="Dan Crippen "/>
    <x v="2"/>
    <d v="2011-04-01T00:00:00"/>
    <n v="20003"/>
    <x v="1"/>
    <x v="13"/>
    <x v="21"/>
    <x v="0"/>
    <x v="0"/>
    <m/>
    <m/>
    <m/>
    <x v="1"/>
    <x v="7"/>
    <n v="11458210"/>
    <s v="Raymond C. Scheppach, Ph.D."/>
    <x v="0"/>
    <x v="1"/>
    <m/>
    <n v="98363"/>
    <m/>
    <n v="98363"/>
    <m/>
    <n v="98363"/>
    <m/>
    <n v="6265"/>
    <n v="104628"/>
    <x v="1"/>
    <s v="Three months' salary"/>
    <x v="4"/>
    <x v="1"/>
    <x v="1"/>
    <x v="1"/>
    <x v="1"/>
  </r>
  <r>
    <n v="442"/>
    <s v="530190321"/>
    <s v="National Association of Counties"/>
    <s v="Matthew D. Chase"/>
    <x v="0"/>
    <d v="2012-09-17T00:00:00"/>
    <n v="20001"/>
    <x v="0"/>
    <x v="13"/>
    <x v="21"/>
    <x v="0"/>
    <x v="0"/>
    <m/>
    <m/>
    <m/>
    <x v="2"/>
    <x v="1"/>
    <n v="14126349"/>
    <s v="Matthew D. Chase"/>
    <x v="0"/>
    <x v="0"/>
    <s v="Executive Director"/>
    <n v="75351"/>
    <m/>
    <n v="75351"/>
    <n v="8372"/>
    <n v="83723"/>
    <m/>
    <n v="6687"/>
    <n v="90410"/>
    <x v="1"/>
    <s v="3.5 months' salary"/>
    <x v="4"/>
    <x v="1"/>
    <x v="1"/>
    <x v="1"/>
    <x v="1"/>
  </r>
  <r>
    <n v="14"/>
    <s v="526043929"/>
    <s v="Air Force Association"/>
    <s v="Craig R. McKinley"/>
    <x v="2"/>
    <d v="2012-09-12T00:00:00"/>
    <n v="22209"/>
    <x v="1"/>
    <x v="13"/>
    <x v="21"/>
    <x v="0"/>
    <x v="0"/>
    <m/>
    <m/>
    <m/>
    <x v="1"/>
    <x v="1"/>
    <n v="11870964"/>
    <s v="Craig R. McKinley"/>
    <x v="0"/>
    <x v="0"/>
    <m/>
    <n v="78576"/>
    <m/>
    <n v="78576"/>
    <m/>
    <n v="78576"/>
    <m/>
    <n v="395"/>
    <n v="78971"/>
    <x v="1"/>
    <s v="3.5 months’ salary"/>
    <x v="4"/>
    <x v="1"/>
    <x v="1"/>
    <x v="1"/>
    <x v="1"/>
  </r>
  <r>
    <n v="50"/>
    <s v="510161670"/>
    <s v="American Association of Diabetes Educators"/>
    <s v="Charles Macfarlane"/>
    <x v="0"/>
    <d v="2012-09-03T00:00:00"/>
    <n v="60606"/>
    <x v="1"/>
    <x v="2"/>
    <x v="2"/>
    <x v="0"/>
    <x v="0"/>
    <m/>
    <m/>
    <m/>
    <x v="0"/>
    <x v="1"/>
    <n v="12933627"/>
    <s v="Charles MacFarlane"/>
    <x v="0"/>
    <x v="0"/>
    <s v="Executive Director"/>
    <n v="77655"/>
    <m/>
    <n v="77655"/>
    <m/>
    <n v="77655"/>
    <m/>
    <n v="3245"/>
    <n v="80900"/>
    <x v="1"/>
    <s v="Four months’ salary"/>
    <x v="4"/>
    <x v="1"/>
    <x v="1"/>
    <x v="1"/>
    <x v="1"/>
  </r>
  <r>
    <n v="521"/>
    <s v="520907625"/>
    <s v="National Public Radio"/>
    <s v="vacant 3/3/2014"/>
    <x v="2"/>
    <m/>
    <n v="20001"/>
    <x v="3"/>
    <x v="9"/>
    <x v="11"/>
    <x v="0"/>
    <x v="0"/>
    <m/>
    <m/>
    <m/>
    <x v="1"/>
    <x v="6"/>
    <n v="190468098"/>
    <s v="Gary E. Knell"/>
    <x v="0"/>
    <x v="1"/>
    <m/>
    <n v="75796"/>
    <m/>
    <n v="75796"/>
    <m/>
    <n v="75796"/>
    <m/>
    <n v="52"/>
    <n v="75848"/>
    <x v="1"/>
    <s v="One month’s salary"/>
    <x v="0"/>
    <x v="1"/>
    <x v="1"/>
    <x v="1"/>
    <x v="1"/>
  </r>
  <r>
    <n v="35"/>
    <s v="237067770"/>
    <s v="American Academy of Physician Assistants"/>
    <s v="Jenna Dorn"/>
    <x v="2"/>
    <d v="2011-10-31T00:00:00"/>
    <n v="22314"/>
    <x v="1"/>
    <x v="2"/>
    <x v="2"/>
    <x v="0"/>
    <x v="0"/>
    <m/>
    <m/>
    <m/>
    <x v="4"/>
    <x v="14"/>
    <n v="19484006"/>
    <s v="Jenna Dorn"/>
    <x v="1"/>
    <x v="0"/>
    <s v="Executive Vice President"/>
    <n v="49222"/>
    <m/>
    <n v="49222"/>
    <m/>
    <n v="49222"/>
    <m/>
    <n v="2804"/>
    <n v="52026"/>
    <x v="1"/>
    <s v="Two months’ salary"/>
    <x v="4"/>
    <x v="1"/>
    <x v="1"/>
    <x v="1"/>
    <x v="1"/>
  </r>
  <r>
    <n v="419"/>
    <s v="131665552"/>
    <s v="Muscular Dystrophy Association"/>
    <s v="Steven M. Derks"/>
    <x v="0"/>
    <d v="2012-12-03T00:00:00"/>
    <n v="85718"/>
    <x v="3"/>
    <x v="9"/>
    <x v="11"/>
    <x v="0"/>
    <x v="0"/>
    <m/>
    <m/>
    <m/>
    <x v="2"/>
    <x v="1"/>
    <n v="152115051"/>
    <s v="Steven M. Derks"/>
    <x v="0"/>
    <x v="0"/>
    <s v="President &amp; CEO"/>
    <n v="17115"/>
    <m/>
    <n v="17115"/>
    <m/>
    <n v="17115"/>
    <m/>
    <n v="10820"/>
    <n v="27935"/>
    <x v="1"/>
    <s v="One month's salary"/>
    <x v="0"/>
    <x v="1"/>
    <x v="1"/>
    <x v="1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47">
  <r>
    <n v="495"/>
    <s v="131922622"/>
    <s v="National Football League"/>
    <s v="Roger Goodell"/>
    <x v="0"/>
    <d v="2006-09-01T00:00:00"/>
    <n v="10017"/>
    <x v="0"/>
    <x v="0"/>
    <x v="0"/>
    <x v="0"/>
    <x v="0"/>
    <n v="0.12287455887070901"/>
    <n v="0.72516321875245815"/>
    <n v="0.49926917978177371"/>
    <x v="0"/>
    <x v="0"/>
    <n v="326882787"/>
    <s v="Roger Goodell"/>
    <x v="0"/>
    <x v="0"/>
    <s v="Commissioner"/>
    <n v="3500000"/>
    <n v="40364000"/>
    <n v="43864000"/>
    <n v="243000"/>
    <n v="44107000"/>
    <n v="38000"/>
    <n v="38000"/>
    <n v="44183000"/>
    <x v="0"/>
    <m/>
    <x v="0"/>
    <x v="0"/>
    <x v="0"/>
    <x v="0"/>
    <x v="0"/>
  </r>
  <r>
    <n v="609"/>
    <s v="530045720"/>
    <s v="U.S. Chamber of Commerce"/>
    <s v="Thomas J. Donohue"/>
    <x v="0"/>
    <d v="1997-01-01T00:00:00"/>
    <n v="20062"/>
    <x v="0"/>
    <x v="1"/>
    <x v="1"/>
    <x v="0"/>
    <x v="0"/>
    <n v="-1.3785048058052687E-3"/>
    <n v="0.1037607242475492"/>
    <n v="0.10896639141385327"/>
    <x v="0"/>
    <x v="1"/>
    <n v="188374764"/>
    <s v="Thomas J. Donohue"/>
    <x v="0"/>
    <x v="0"/>
    <s v="CEO &amp; President"/>
    <n v="1053312"/>
    <n v="4250000"/>
    <n v="5303312"/>
    <n v="149000"/>
    <n v="5452312"/>
    <n v="15100"/>
    <n v="15285"/>
    <n v="5482697"/>
    <x v="0"/>
    <m/>
    <x v="0"/>
    <x v="0"/>
    <x v="0"/>
    <x v="0"/>
    <x v="0"/>
  </r>
  <r>
    <n v="436"/>
    <s v="135582579"/>
    <s v="National Association of Chain Drug Stores"/>
    <s v="Steve Anderson"/>
    <x v="0"/>
    <d v="2007-02-23T00:00:00"/>
    <n v="22209"/>
    <x v="0"/>
    <x v="2"/>
    <x v="2"/>
    <x v="0"/>
    <x v="0"/>
    <n v="2.9905390014116229E-2"/>
    <n v="2.9932684706069471E-2"/>
    <n v="1.9529827920544662"/>
    <x v="0"/>
    <x v="1"/>
    <n v="36416824"/>
    <s v="Steve Anderson"/>
    <x v="0"/>
    <x v="0"/>
    <s v="CEO"/>
    <n v="1087818"/>
    <n v="453364"/>
    <n v="1541182"/>
    <n v="3048586"/>
    <n v="4589768"/>
    <n v="616371"/>
    <n v="54467"/>
    <n v="5260606"/>
    <x v="0"/>
    <m/>
    <x v="1"/>
    <x v="0"/>
    <x v="0"/>
    <x v="0"/>
    <x v="0"/>
  </r>
  <r>
    <n v="301"/>
    <s v="130659550"/>
    <s v="Edison Electric Institute"/>
    <s v="Thomas R. Kuhn"/>
    <x v="0"/>
    <d v="1990-01-01T00:00:00"/>
    <n v="20004"/>
    <x v="0"/>
    <x v="3"/>
    <x v="3"/>
    <x v="0"/>
    <x v="0"/>
    <n v="3.5203990345467229E-2"/>
    <n v="3.3218633475992132E-2"/>
    <n v="-0.4056663668628232"/>
    <x v="0"/>
    <x v="1"/>
    <n v="85368962"/>
    <s v="Thomas R. Kuhn"/>
    <x v="0"/>
    <x v="0"/>
    <s v="President"/>
    <n v="850506"/>
    <n v="664643"/>
    <n v="1515149"/>
    <n v="2488655"/>
    <n v="4003804"/>
    <n v="53596"/>
    <n v="26418"/>
    <n v="4083818"/>
    <x v="0"/>
    <s v="This largely reflects the value of the required reporting, for FICA purposes only, of a deferred SERP accrual"/>
    <x v="2"/>
    <x v="0"/>
    <x v="0"/>
    <x v="0"/>
    <x v="0"/>
  </r>
  <r>
    <n v="367"/>
    <s v="521289843"/>
    <s v="Institute of International Finance"/>
    <s v="Tim Adams"/>
    <x v="0"/>
    <d v="2013-01-01T00:00:00"/>
    <n v="20005"/>
    <x v="0"/>
    <x v="4"/>
    <x v="4"/>
    <x v="0"/>
    <x v="1"/>
    <n v="0.34614101278803694"/>
    <n v="0.13084742918803827"/>
    <n v="5.8485616837548632E-4"/>
    <x v="0"/>
    <x v="1"/>
    <n v="33667070"/>
    <s v="Charles H. Dallara"/>
    <x v="0"/>
    <x v="1"/>
    <s v="Managing Director"/>
    <n v="1758989"/>
    <n v="2150000"/>
    <n v="3908989"/>
    <n v="24191"/>
    <n v="3933180"/>
    <n v="25000"/>
    <n v="18619"/>
    <n v="3976799"/>
    <x v="0"/>
    <m/>
    <x v="1"/>
    <x v="0"/>
    <x v="0"/>
    <x v="0"/>
    <x v="0"/>
  </r>
  <r>
    <n v="229"/>
    <s v="135656874"/>
    <s v="Blue Cross and Blue Shield Association"/>
    <s v="Scott Serota"/>
    <x v="0"/>
    <d v="2000-06-01T00:00:00"/>
    <n v="60601"/>
    <x v="0"/>
    <x v="5"/>
    <x v="5"/>
    <x v="0"/>
    <x v="0"/>
    <n v="3.31535301549492E-2"/>
    <n v="-0.15966515405573525"/>
    <n v="-6.6062348062553219E-2"/>
    <x v="0"/>
    <x v="1"/>
    <n v="402665404"/>
    <s v="Scott Serota"/>
    <x v="0"/>
    <x v="0"/>
    <s v="CEO &amp; President"/>
    <n v="955947"/>
    <n v="1937741"/>
    <n v="2893688"/>
    <n v="1012255"/>
    <n v="3905943"/>
    <n v="1275518"/>
    <n v="26223"/>
    <n v="5207684"/>
    <x v="0"/>
    <m/>
    <x v="0"/>
    <x v="0"/>
    <x v="0"/>
    <x v="0"/>
    <x v="0"/>
  </r>
  <r>
    <n v="18"/>
    <s v="522113962"/>
    <s v="Airlines for America"/>
    <s v="Nicholas E. Calio"/>
    <x v="0"/>
    <d v="2011-01-01T00:00:00"/>
    <n v="20004"/>
    <x v="0"/>
    <x v="6"/>
    <x v="6"/>
    <x v="0"/>
    <x v="0"/>
    <n v="-2.4932104536752592E-4"/>
    <n v="-7.3353876785135354E-5"/>
    <n v="4.5876557364134488E-3"/>
    <x v="0"/>
    <x v="1"/>
    <n v="32477585"/>
    <s v="Nicholas E. Calio"/>
    <x v="0"/>
    <x v="0"/>
    <s v="President/CEO"/>
    <n v="898216"/>
    <n v="2155250"/>
    <n v="3053466"/>
    <n v="542562"/>
    <n v="3596028"/>
    <n v="12500"/>
    <n v="19022"/>
    <n v="3627550"/>
    <x v="0"/>
    <m/>
    <x v="1"/>
    <x v="0"/>
    <x v="0"/>
    <x v="0"/>
    <x v="0"/>
  </r>
  <r>
    <n v="144"/>
    <s v="130433430"/>
    <s v="American Petroleum Institute"/>
    <s v="Jack Gerard"/>
    <x v="0"/>
    <d v="2008-11-01T00:00:00"/>
    <n v="20005"/>
    <x v="0"/>
    <x v="3"/>
    <x v="3"/>
    <x v="0"/>
    <x v="0"/>
    <n v="6.051640233579262E-2"/>
    <n v="-1.7465773702681667E-2"/>
    <n v="-9.9023149266795202E-3"/>
    <x v="0"/>
    <x v="1"/>
    <n v="237908312"/>
    <s v="Jack Gerard"/>
    <x v="0"/>
    <x v="0"/>
    <s v="President/CEO"/>
    <n v="2434864"/>
    <n v="1000000"/>
    <n v="3434864"/>
    <n v="146452"/>
    <n v="3581316"/>
    <n v="1565062"/>
    <n v="38967"/>
    <n v="5185345"/>
    <x v="0"/>
    <s v="$1,658,422 toward SERP"/>
    <x v="0"/>
    <x v="0"/>
    <x v="0"/>
    <x v="0"/>
    <x v="0"/>
  </r>
  <r>
    <n v="417"/>
    <s v="131068220"/>
    <s v="Motion Picture Association of America"/>
    <s v="Chris Dodd"/>
    <x v="0"/>
    <d v="2011-03-17T00:00:00"/>
    <n v="20005"/>
    <x v="0"/>
    <x v="7"/>
    <x v="7"/>
    <x v="0"/>
    <x v="0"/>
    <m/>
    <m/>
    <m/>
    <x v="0"/>
    <x v="1"/>
    <n v="68122250"/>
    <s v="Chris Dodd"/>
    <x v="0"/>
    <x v="0"/>
    <s v="Chairman and CEO"/>
    <n v="2992600"/>
    <n v="250000"/>
    <n v="3242600"/>
    <n v="41930"/>
    <n v="3284530"/>
    <n v="13750"/>
    <n v="19585"/>
    <n v="3317865"/>
    <x v="0"/>
    <m/>
    <x v="2"/>
    <x v="0"/>
    <x v="0"/>
    <x v="0"/>
    <x v="0"/>
  </r>
  <r>
    <n v="467"/>
    <s v="530222396"/>
    <s v="National Cable and Telecommunications Association"/>
    <s v="Michael K. Powell"/>
    <x v="0"/>
    <d v="2011-04-25T00:00:00"/>
    <n v="20001"/>
    <x v="0"/>
    <x v="3"/>
    <x v="8"/>
    <x v="0"/>
    <x v="0"/>
    <m/>
    <m/>
    <m/>
    <x v="0"/>
    <x v="1"/>
    <n v="69427688"/>
    <s v="Michael K. Powell"/>
    <x v="0"/>
    <x v="0"/>
    <s v="President &amp; CEO"/>
    <n v="2547904"/>
    <n v="400000"/>
    <n v="2947904"/>
    <n v="56618"/>
    <n v="3004522"/>
    <n v="280245"/>
    <n v="28031"/>
    <n v="3312798"/>
    <x v="0"/>
    <m/>
    <x v="2"/>
    <x v="0"/>
    <x v="0"/>
    <x v="0"/>
    <x v="0"/>
  </r>
  <r>
    <n v="197"/>
    <s v="530026940"/>
    <s v="ASAE"/>
    <s v="John H. Graham IV"/>
    <x v="0"/>
    <d v="2003-08-01T00:00:00"/>
    <n v="20005"/>
    <x v="1"/>
    <x v="1"/>
    <x v="9"/>
    <x v="0"/>
    <x v="0"/>
    <n v="4.4410144327313605E-2"/>
    <n v="4.7152523061293791E-2"/>
    <n v="2.4753911029883398"/>
    <x v="0"/>
    <x v="2"/>
    <n v="28416586"/>
    <s v="John H. Graham IV"/>
    <x v="0"/>
    <x v="0"/>
    <s v="President/CEO"/>
    <n v="600187"/>
    <n v="146083"/>
    <n v="746270"/>
    <n v="2130836"/>
    <n v="2877106"/>
    <n v="21392"/>
    <n v="49900"/>
    <n v="2948398"/>
    <x v="0"/>
    <s v="$2,093,272 SERP payout"/>
    <x v="3"/>
    <x v="0"/>
    <x v="0"/>
    <x v="0"/>
    <x v="0"/>
  </r>
  <r>
    <n v="586"/>
    <s v="320178959"/>
    <s v="Securities Industry and Financial Markets Association"/>
    <s v="Kenneth Bentsen"/>
    <x v="0"/>
    <d v="2013-12-12T00:00:00"/>
    <n v="10271"/>
    <x v="0"/>
    <x v="4"/>
    <x v="4"/>
    <x v="0"/>
    <x v="0"/>
    <n v="0"/>
    <n v="-3.393884762679214E-2"/>
    <n v="-3.393884762679214E-2"/>
    <x v="0"/>
    <x v="3"/>
    <n v="60883284"/>
    <s v="Timothy Ryan, Jr."/>
    <x v="0"/>
    <x v="1"/>
    <s v="President &amp; CEO"/>
    <n v="2510476"/>
    <n v="336000"/>
    <n v="2846476"/>
    <m/>
    <n v="2846476"/>
    <n v="29400"/>
    <n v="11390"/>
    <n v="2887266"/>
    <x v="0"/>
    <m/>
    <x v="2"/>
    <x v="0"/>
    <x v="0"/>
    <x v="0"/>
    <x v="0"/>
  </r>
  <r>
    <n v="496"/>
    <s v="521169809"/>
    <s v="National Football League Players Association"/>
    <s v="DeMaurice Smith"/>
    <x v="0"/>
    <d v="2009-03-05T00:00:00"/>
    <n v="20036"/>
    <x v="2"/>
    <x v="8"/>
    <x v="10"/>
    <x v="0"/>
    <x v="1"/>
    <n v="0.45159642428206004"/>
    <m/>
    <n v="-0.1969111629391172"/>
    <x v="0"/>
    <x v="4"/>
    <n v="60544702"/>
    <s v="Demaurice Smith"/>
    <x v="0"/>
    <x v="0"/>
    <s v="Executive Director"/>
    <n v="2727885"/>
    <m/>
    <n v="2727885"/>
    <n v="10301"/>
    <n v="2738186"/>
    <n v="38250"/>
    <n v="41710"/>
    <n v="2818146"/>
    <x v="0"/>
    <m/>
    <x v="2"/>
    <x v="0"/>
    <x v="0"/>
    <x v="0"/>
    <x v="0"/>
  </r>
  <r>
    <n v="22"/>
    <s v="133039601"/>
    <s v="Alzheimer's Association"/>
    <s v="Harry Johns"/>
    <x v="0"/>
    <d v="2005-09-06T00:00:00"/>
    <n v="60601"/>
    <x v="3"/>
    <x v="9"/>
    <x v="11"/>
    <x v="0"/>
    <x v="0"/>
    <m/>
    <m/>
    <m/>
    <x v="0"/>
    <x v="5"/>
    <n v="119030729"/>
    <s v="Harry Johns"/>
    <x v="0"/>
    <x v="0"/>
    <s v="President &amp; CEO"/>
    <m/>
    <m/>
    <m/>
    <m/>
    <n v="2731016"/>
    <n v="57000"/>
    <n v="21658"/>
    <n v="2809674"/>
    <x v="0"/>
    <s v="$240,132 toward SERP and approximately $1.8 million SERP payout"/>
    <x v="0"/>
    <x v="0"/>
    <x v="0"/>
    <x v="0"/>
    <x v="0"/>
  </r>
  <r>
    <n v="544"/>
    <s v="521209124"/>
    <s v="Nuclear Energy Institute"/>
    <s v="Marvin S. Fertel"/>
    <x v="0"/>
    <d v="2009-02-11T00:00:00"/>
    <n v="20006"/>
    <x v="0"/>
    <x v="3"/>
    <x v="3"/>
    <x v="0"/>
    <x v="0"/>
    <n v="8.3131572129258202E-2"/>
    <n v="0.11381556237159728"/>
    <n v="0.13334366104451889"/>
    <x v="0"/>
    <x v="1"/>
    <n v="52434623"/>
    <s v="Marvin S. Fertel"/>
    <x v="0"/>
    <x v="0"/>
    <s v="Presdient &amp; CEO"/>
    <n v="969888"/>
    <n v="495000"/>
    <n v="1464888"/>
    <n v="1168827"/>
    <n v="2633715"/>
    <n v="-3945"/>
    <n v="17645"/>
    <n v="2647415"/>
    <x v="0"/>
    <s v="$1,163,493 SERP payout"/>
    <x v="2"/>
    <x v="0"/>
    <x v="0"/>
    <x v="0"/>
    <x v="0"/>
  </r>
  <r>
    <n v="318"/>
    <s v="530088710"/>
    <s v="Financial Industry Regulatory Authority"/>
    <s v="Richard G. Ketchum"/>
    <x v="0"/>
    <d v="2009-03-01T00:00:00"/>
    <n v="20006"/>
    <x v="0"/>
    <x v="4"/>
    <x v="4"/>
    <x v="0"/>
    <x v="0"/>
    <n v="-1.7328970814257517E-3"/>
    <n v="2.2158283414271177E-2"/>
    <n v="-0.17565627715738072"/>
    <x v="0"/>
    <x v="1"/>
    <n v="750425103"/>
    <s v="Richard G. Ketchum"/>
    <x v="0"/>
    <x v="0"/>
    <s v="CEO"/>
    <n v="978164"/>
    <n v="1250000"/>
    <n v="2228164"/>
    <n v="327290"/>
    <n v="2555454"/>
    <n v="47607"/>
    <n v="26644"/>
    <n v="2629705"/>
    <x v="0"/>
    <m/>
    <x v="0"/>
    <x v="0"/>
    <x v="0"/>
    <x v="0"/>
    <x v="0"/>
  </r>
  <r>
    <n v="422"/>
    <s v="952237749"/>
    <s v="NACS—The Association for Convenience &amp; Fuel Retailing"/>
    <s v="Henry O. Armour"/>
    <x v="0"/>
    <d v="2004-09-30T00:00:00"/>
    <n v="22314"/>
    <x v="0"/>
    <x v="10"/>
    <x v="12"/>
    <x v="0"/>
    <x v="1"/>
    <n v="0.39711875152620368"/>
    <n v="0.39711875152620368"/>
    <n v="0.39711875152620368"/>
    <x v="0"/>
    <x v="1"/>
    <n v="28698307"/>
    <s v="Henry O. Armour"/>
    <x v="0"/>
    <x v="0"/>
    <s v="President and CEO"/>
    <n v="2494522"/>
    <m/>
    <n v="2494522"/>
    <m/>
    <n v="2494522"/>
    <n v="33000"/>
    <n v="28166"/>
    <n v="2555688"/>
    <x v="0"/>
    <m/>
    <x v="3"/>
    <x v="0"/>
    <x v="0"/>
    <x v="0"/>
    <x v="0"/>
  </r>
  <r>
    <n v="114"/>
    <s v="360726140"/>
    <s v="American Hospital Association"/>
    <s v="Richard Umbdenstock"/>
    <x v="0"/>
    <d v="2006-04-13T00:00:00"/>
    <n v="60606"/>
    <x v="0"/>
    <x v="2"/>
    <x v="2"/>
    <x v="0"/>
    <x v="0"/>
    <n v="2.3826220511731961E-2"/>
    <n v="2.3476230959828596E-2"/>
    <n v="-4.9560465889513225E-2"/>
    <x v="0"/>
    <x v="1"/>
    <n v="118032174"/>
    <s v="Richard Umbdenstock"/>
    <x v="0"/>
    <x v="0"/>
    <s v="CEO &amp; President"/>
    <n v="921246"/>
    <n v="92411"/>
    <n v="1013657"/>
    <n v="1441833"/>
    <n v="2455490"/>
    <n v="204495"/>
    <n v="202438"/>
    <n v="2862423"/>
    <x v="0"/>
    <s v="$464,473 SERP payout"/>
    <x v="0"/>
    <x v="0"/>
    <x v="0"/>
    <x v="0"/>
    <x v="0"/>
  </r>
  <r>
    <n v="72"/>
    <s v="530104410"/>
    <s v="American Chemistry Council"/>
    <s v="Calvin M. Dooley"/>
    <x v="0"/>
    <d v="2008-09-08T00:00:00"/>
    <n v="20002"/>
    <x v="0"/>
    <x v="6"/>
    <x v="13"/>
    <x v="0"/>
    <x v="1"/>
    <m/>
    <n v="4.5808287271071023E-2"/>
    <n v="4.4033185558687307E-2"/>
    <x v="0"/>
    <x v="1"/>
    <n v="111218582"/>
    <s v="Calvin M. Dooley"/>
    <x v="0"/>
    <x v="0"/>
    <s v="President/CEO"/>
    <n v="1393737"/>
    <n v="838089"/>
    <n v="2231826"/>
    <n v="126954"/>
    <n v="2358780"/>
    <n v="249094"/>
    <n v="35439"/>
    <n v="2643313"/>
    <x v="0"/>
    <s v="$219,094 toward SERP"/>
    <x v="0"/>
    <x v="0"/>
    <x v="0"/>
    <x v="0"/>
    <x v="0"/>
  </r>
  <r>
    <n v="445"/>
    <s v="880359303"/>
    <s v="National Association of Home Builders"/>
    <s v="Jerry M. Howard"/>
    <x v="0"/>
    <d v="2001-01-01T00:00:00"/>
    <n v="20005"/>
    <x v="0"/>
    <x v="11"/>
    <x v="14"/>
    <x v="0"/>
    <x v="0"/>
    <n v="-1.6826679315025923E-2"/>
    <n v="0.80106602858641907"/>
    <n v="0.81352125979510026"/>
    <x v="0"/>
    <x v="1"/>
    <n v="55388506"/>
    <s v="Jerry M. Howard"/>
    <x v="0"/>
    <x v="0"/>
    <s v="Executive Vice President &amp; CEO"/>
    <n v="901683"/>
    <n v="1363950"/>
    <n v="2265633"/>
    <n v="23000"/>
    <n v="2288633"/>
    <n v="10000"/>
    <n v="20438"/>
    <n v="2319071"/>
    <x v="0"/>
    <m/>
    <x v="2"/>
    <x v="0"/>
    <x v="0"/>
    <x v="0"/>
    <x v="0"/>
  </r>
  <r>
    <n v="411"/>
    <s v="770277826"/>
    <s v="Managed Funds Association"/>
    <s v="Richard H. Baker"/>
    <x v="0"/>
    <d v="2008-02-01T00:00:00"/>
    <n v="20005"/>
    <x v="0"/>
    <x v="4"/>
    <x v="4"/>
    <x v="0"/>
    <x v="1"/>
    <n v="0.5012843565373748"/>
    <n v="0.1250040067955252"/>
    <n v="0.10073118885855932"/>
    <x v="0"/>
    <x v="6"/>
    <n v="19876583"/>
    <s v="Richard H. Baker"/>
    <x v="0"/>
    <x v="0"/>
    <s v="President"/>
    <n v="1496192"/>
    <n v="750000"/>
    <n v="2246192"/>
    <n v="2724"/>
    <n v="2248916"/>
    <n v="32500"/>
    <n v="13701"/>
    <n v="2295117"/>
    <x v="0"/>
    <m/>
    <x v="4"/>
    <x v="0"/>
    <x v="0"/>
    <x v="0"/>
    <x v="0"/>
  </r>
  <r>
    <n v="213"/>
    <s v="536000125"/>
    <s v="Association of American Railroads"/>
    <s v="Edward Hamberger"/>
    <x v="0"/>
    <d v="1998-07-02T00:00:00"/>
    <n v="20024"/>
    <x v="0"/>
    <x v="6"/>
    <x v="6"/>
    <x v="0"/>
    <x v="0"/>
    <n v="3.0619167278575731E-2"/>
    <n v="0.8377732354135734"/>
    <n v="0.82061219186919099"/>
    <x v="0"/>
    <x v="1"/>
    <n v="63798613"/>
    <s v="Edward R. Hamberger"/>
    <x v="0"/>
    <x v="0"/>
    <s v="CEO &amp; President"/>
    <n v="811256"/>
    <n v="1396880"/>
    <n v="2208136"/>
    <n v="12969"/>
    <n v="2221105"/>
    <n v="678866"/>
    <n v="62197"/>
    <n v="2962168"/>
    <x v="0"/>
    <s v="$633,069 toward SERP"/>
    <x v="2"/>
    <x v="0"/>
    <x v="0"/>
    <x v="0"/>
    <x v="0"/>
  </r>
  <r>
    <n v="557"/>
    <s v="530241211"/>
    <s v="Pharmaceutical Research and Manufacturers of America"/>
    <s v="John Castellani"/>
    <x v="0"/>
    <d v="2010-09-01T00:00:00"/>
    <n v="20004"/>
    <x v="0"/>
    <x v="2"/>
    <x v="2"/>
    <x v="0"/>
    <x v="0"/>
    <n v="-1.541659885587591E-3"/>
    <n v="0.20048881263907078"/>
    <n v="0.21909341429972376"/>
    <x v="0"/>
    <x v="1"/>
    <n v="204219082"/>
    <s v="John Castellani"/>
    <x v="0"/>
    <x v="0"/>
    <s v="President and CEO"/>
    <n v="1466283"/>
    <n v="644833"/>
    <n v="2111116"/>
    <n v="61879"/>
    <n v="2172995"/>
    <n v="806967"/>
    <n v="21633"/>
    <n v="3001595"/>
    <x v="0"/>
    <s v="$718,875 toward a SERP"/>
    <x v="0"/>
    <x v="0"/>
    <x v="0"/>
    <x v="0"/>
    <x v="0"/>
  </r>
  <r>
    <n v="236"/>
    <s v="237236607"/>
    <s v="Business Roundtable"/>
    <s v="John Engler"/>
    <x v="0"/>
    <d v="2011-01-15T00:00:00"/>
    <n v="20001"/>
    <x v="0"/>
    <x v="1"/>
    <x v="1"/>
    <x v="0"/>
    <x v="0"/>
    <m/>
    <m/>
    <m/>
    <x v="0"/>
    <x v="1"/>
    <n v="31447745"/>
    <s v="John Engler"/>
    <x v="0"/>
    <x v="0"/>
    <s v="President"/>
    <n v="1670000"/>
    <n v="425000"/>
    <n v="2095000"/>
    <n v="16546"/>
    <n v="2111546"/>
    <n v="57946"/>
    <n v="22645"/>
    <n v="2192137"/>
    <x v="0"/>
    <m/>
    <x v="1"/>
    <x v="0"/>
    <x v="0"/>
    <x v="0"/>
    <x v="0"/>
  </r>
  <r>
    <n v="342"/>
    <s v="131088150"/>
    <s v="Healthcare Distribution Management Association"/>
    <s v="John M. Gray"/>
    <x v="0"/>
    <d v="2004-03-18T00:00:00"/>
    <n v="22203"/>
    <x v="0"/>
    <x v="2"/>
    <x v="2"/>
    <x v="0"/>
    <x v="0"/>
    <n v="4.8461375333860635E-2"/>
    <n v="0.13836919530271685"/>
    <n v="1.4995333367272481"/>
    <x v="0"/>
    <x v="1"/>
    <n v="12377035"/>
    <s v="John M. Gray"/>
    <x v="0"/>
    <x v="0"/>
    <s v="President &amp; CEO"/>
    <n v="731717"/>
    <n v="182801"/>
    <n v="914518"/>
    <n v="1147612"/>
    <n v="2062130"/>
    <n v="42000"/>
    <n v="36443"/>
    <n v="2140573"/>
    <x v="0"/>
    <s v="$1,126,312 SERP payout and $201,132 toward SERP"/>
    <x v="4"/>
    <x v="0"/>
    <x v="0"/>
    <x v="0"/>
    <x v="0"/>
  </r>
  <r>
    <n v="340"/>
    <s v="530114930"/>
    <s v="Grocery Manufacturers Association"/>
    <s v="Pamela Bailey"/>
    <x v="1"/>
    <d v="2008-12-09T00:00:00"/>
    <n v="20005"/>
    <x v="0"/>
    <x v="12"/>
    <x v="15"/>
    <x v="0"/>
    <x v="0"/>
    <n v="3.3322994191446041E-2"/>
    <n v="3.6179189444971366E-2"/>
    <n v="4.0372397822476022E-2"/>
    <x v="0"/>
    <x v="1"/>
    <n v="50759080"/>
    <s v="Pamela Bailey"/>
    <x v="1"/>
    <x v="0"/>
    <s v="CEO &amp; President"/>
    <n v="1146011"/>
    <n v="861982"/>
    <n v="2007993"/>
    <n v="51420"/>
    <n v="2059413"/>
    <n v="33245"/>
    <n v="40694"/>
    <n v="2133352"/>
    <x v="0"/>
    <m/>
    <x v="2"/>
    <x v="0"/>
    <x v="0"/>
    <x v="0"/>
    <x v="0"/>
  </r>
  <r>
    <n v="450"/>
    <s v="131084330"/>
    <s v="National Association of Manufacturers"/>
    <s v="Jay Timmons"/>
    <x v="0"/>
    <d v="2011-01-01T00:00:00"/>
    <n v="20001"/>
    <x v="0"/>
    <x v="6"/>
    <x v="13"/>
    <x v="0"/>
    <x v="0"/>
    <n v="6.0151541300115748E-2"/>
    <n v="1.0082236792096186"/>
    <n v="1.0254534729689875"/>
    <x v="0"/>
    <x v="1"/>
    <n v="41923094"/>
    <s v="Jay Timmons"/>
    <x v="0"/>
    <x v="0"/>
    <s v="President &amp; CEO"/>
    <n v="964440"/>
    <n v="1017000"/>
    <n v="1981440"/>
    <n v="17000"/>
    <n v="1998440"/>
    <n v="247847"/>
    <n v="14737"/>
    <n v="2261024"/>
    <x v="0"/>
    <s v="$250,000 toward SERP"/>
    <x v="1"/>
    <x v="0"/>
    <x v="0"/>
    <x v="0"/>
    <x v="0"/>
  </r>
  <r>
    <n v="320"/>
    <s v="360753125"/>
    <s v="Financial Services Roundtable"/>
    <s v="Tim Pawlenty"/>
    <x v="2"/>
    <d v="2012-11-01T00:00:00"/>
    <n v="20004"/>
    <x v="0"/>
    <x v="4"/>
    <x v="4"/>
    <x v="0"/>
    <x v="0"/>
    <m/>
    <m/>
    <m/>
    <x v="1"/>
    <x v="1"/>
    <n v="22734111"/>
    <s v="Steve Bartlett"/>
    <x v="0"/>
    <x v="1"/>
    <m/>
    <n v="1000000"/>
    <n v="850000"/>
    <n v="1850000"/>
    <n v="71499"/>
    <n v="1921499"/>
    <n v="52000"/>
    <n v="14344"/>
    <n v="1987843"/>
    <x v="1"/>
    <s v="10 months’ salary"/>
    <x v="3"/>
    <x v="1"/>
    <x v="1"/>
    <x v="0"/>
    <x v="0"/>
  </r>
  <r>
    <n v="399"/>
    <s v="135266605"/>
    <s v="Investment Company Institute"/>
    <s v="Paul Schott Stevens"/>
    <x v="0"/>
    <d v="2004-06-01T00:00:00"/>
    <n v="20005"/>
    <x v="0"/>
    <x v="4"/>
    <x v="4"/>
    <x v="0"/>
    <x v="0"/>
    <n v="1.2054357443537791E-2"/>
    <n v="6.9455937890254726E-2"/>
    <n v="6.2984272982837888E-2"/>
    <x v="0"/>
    <x v="6"/>
    <n v="63124563"/>
    <s v="Paul Schott Stevens"/>
    <x v="0"/>
    <x v="0"/>
    <s v="President"/>
    <n v="905902"/>
    <n v="800000"/>
    <n v="1705902"/>
    <n v="205129"/>
    <n v="1911031"/>
    <n v="225475"/>
    <n v="24826"/>
    <n v="2161332"/>
    <x v="0"/>
    <s v="$180,000 toward SERP and $180,000 SERP payout"/>
    <x v="2"/>
    <x v="0"/>
    <x v="0"/>
    <x v="0"/>
    <x v="0"/>
  </r>
  <r>
    <n v="528"/>
    <s v="530116145"/>
    <s v="National Rural Electric Cooperative Association"/>
    <s v="Jo Ann Emerson"/>
    <x v="1"/>
    <d v="2013-03-01T00:00:00"/>
    <n v="22203"/>
    <x v="0"/>
    <x v="3"/>
    <x v="3"/>
    <x v="0"/>
    <x v="0"/>
    <n v="8.5365874536269024E-2"/>
    <n v="8.5358567953561545E-2"/>
    <n v="8.5413295237985742E-2"/>
    <x v="0"/>
    <x v="1"/>
    <n v="170722072"/>
    <s v="Glenn L. English"/>
    <x v="0"/>
    <x v="1"/>
    <s v="Executive Director &amp; CEO"/>
    <n v="1267970"/>
    <n v="100"/>
    <n v="1268070"/>
    <n v="620001"/>
    <n v="1888071"/>
    <n v="81251"/>
    <n v="30331"/>
    <n v="1999653"/>
    <x v="0"/>
    <m/>
    <x v="0"/>
    <x v="0"/>
    <x v="0"/>
    <x v="0"/>
    <x v="0"/>
  </r>
  <r>
    <n v="272"/>
    <s v="541963355"/>
    <s v="Consumer Electronics Association"/>
    <s v="Gary Shapiro"/>
    <x v="0"/>
    <d v="2000-01-01T00:00:00"/>
    <n v="22202"/>
    <x v="0"/>
    <x v="6"/>
    <x v="8"/>
    <x v="0"/>
    <x v="0"/>
    <n v="5.0214000000000002E-2"/>
    <n v="2.4849629629629631E-2"/>
    <n v="-2.2022286000482768E-3"/>
    <x v="0"/>
    <x v="1"/>
    <n v="81109944"/>
    <s v="Gary Shapiro"/>
    <x v="0"/>
    <x v="0"/>
    <s v="President &amp; CEO"/>
    <n v="1050214"/>
    <n v="333333"/>
    <n v="1383547"/>
    <n v="493133"/>
    <n v="1876680"/>
    <n v="530000"/>
    <n v="37503"/>
    <n v="2444183"/>
    <x v="0"/>
    <s v="$487,500 SERP payout"/>
    <x v="2"/>
    <x v="0"/>
    <x v="0"/>
    <x v="0"/>
    <x v="0"/>
  </r>
  <r>
    <n v="337"/>
    <s v="237084339"/>
    <s v="Graduate Management Admission Council"/>
    <s v="David A. Wilson"/>
    <x v="0"/>
    <d v="1995-07-01T00:00:00"/>
    <n v="22102"/>
    <x v="0"/>
    <x v="13"/>
    <x v="16"/>
    <x v="0"/>
    <x v="1"/>
    <n v="0.35789473684210527"/>
    <n v="0.34771886559802712"/>
    <n v="1.2928673320332666"/>
    <x v="0"/>
    <x v="1"/>
    <n v="125146849"/>
    <s v="David A. Wilson"/>
    <x v="0"/>
    <x v="1"/>
    <s v="President &amp; CEO"/>
    <n v="645000"/>
    <n v="448000"/>
    <n v="1093000"/>
    <n v="781176"/>
    <n v="1874176"/>
    <n v="25000"/>
    <n v="15669"/>
    <n v="1914845"/>
    <x v="0"/>
    <s v="$745,485 SERP payout"/>
    <x v="0"/>
    <x v="0"/>
    <x v="0"/>
    <x v="0"/>
    <x v="0"/>
  </r>
  <r>
    <n v="9"/>
    <s v="521006053"/>
    <s v="AdvaMed (Advanced Medical Technology Association)"/>
    <s v="Stephen J. Ubl"/>
    <x v="0"/>
    <d v="2005-08-04T00:00:00"/>
    <n v="20004"/>
    <x v="0"/>
    <x v="2"/>
    <x v="2"/>
    <x v="0"/>
    <x v="0"/>
    <n v="9.3151259758601501E-2"/>
    <n v="0.40236432630651897"/>
    <n v="0.39182256998355136"/>
    <x v="0"/>
    <x v="1"/>
    <n v="30615049"/>
    <s v="Stephen J. Ubl"/>
    <x v="0"/>
    <x v="0"/>
    <s v="CEO &amp; President"/>
    <n v="1047240"/>
    <n v="721844"/>
    <n v="1769084"/>
    <n v="41705"/>
    <n v="1810789"/>
    <n v="29197"/>
    <n v="18356"/>
    <n v="1858342"/>
    <x v="0"/>
    <m/>
    <x v="1"/>
    <x v="0"/>
    <x v="0"/>
    <x v="0"/>
    <x v="0"/>
  </r>
  <r>
    <n v="394"/>
    <s v="133298818"/>
    <s v="International Swaps and Derivatives Association"/>
    <s v="Robert G. Pickel"/>
    <x v="0"/>
    <d v="2012-01-01T00:00:00"/>
    <n v="20004"/>
    <x v="0"/>
    <x v="4"/>
    <x v="4"/>
    <x v="0"/>
    <x v="0"/>
    <n v="0"/>
    <n v="0.502092050209205"/>
    <n v="0.502092050209205"/>
    <x v="0"/>
    <x v="1"/>
    <n v="47126267"/>
    <s v="Robert G. Pickel"/>
    <x v="0"/>
    <x v="0"/>
    <s v="Executive Director and CEO"/>
    <n v="500000"/>
    <n v="1295000"/>
    <n v="1795000"/>
    <m/>
    <n v="1795000"/>
    <n v="5000"/>
    <n v="26902"/>
    <n v="1826902"/>
    <x v="0"/>
    <m/>
    <x v="1"/>
    <x v="0"/>
    <x v="0"/>
    <x v="0"/>
    <x v="0"/>
  </r>
  <r>
    <n v="8"/>
    <s v="130417693"/>
    <s v="Ad Council"/>
    <s v="Peggy Conlon"/>
    <x v="1"/>
    <d v="1999-04-08T00:00:00"/>
    <n v="10016"/>
    <x v="3"/>
    <x v="9"/>
    <x v="11"/>
    <x v="0"/>
    <x v="1"/>
    <n v="0.11045749365663296"/>
    <n v="2.732461449282134E-2"/>
    <n v="1.3448850811261446"/>
    <x v="0"/>
    <x v="7"/>
    <n v="40009773"/>
    <s v="Peggy Conlon"/>
    <x v="1"/>
    <x v="0"/>
    <s v="President &amp; CEO"/>
    <n v="575941"/>
    <n v="127650"/>
    <n v="703591"/>
    <n v="1085289"/>
    <n v="1788880"/>
    <n v="197150"/>
    <n v="18188"/>
    <n v="2004218"/>
    <x v="0"/>
    <s v="$986,061 SERP payout and $180,000 toward SERP"/>
    <x v="1"/>
    <x v="0"/>
    <x v="0"/>
    <x v="0"/>
    <x v="0"/>
  </r>
  <r>
    <n v="230"/>
    <s v="221576300"/>
    <s v="Boy Scouts of America National Council"/>
    <s v="Wayne Brock"/>
    <x v="2"/>
    <d v="2012-09-01T00:00:00"/>
    <n v="75015"/>
    <x v="3"/>
    <x v="9"/>
    <x v="11"/>
    <x v="0"/>
    <x v="0"/>
    <m/>
    <m/>
    <m/>
    <x v="1"/>
    <x v="1"/>
    <n v="191960296"/>
    <s v="Robert J. Mazzuca"/>
    <x v="0"/>
    <x v="1"/>
    <m/>
    <n v="311828"/>
    <n v="43707"/>
    <n v="355535"/>
    <n v="1425557"/>
    <n v="1781092"/>
    <n v="119430"/>
    <n v="21457"/>
    <n v="1921979"/>
    <x v="1"/>
    <s v="$851,681 SERP payout; $324,995 in severance"/>
    <x v="0"/>
    <x v="1"/>
    <x v="1"/>
    <x v="0"/>
    <x v="0"/>
  </r>
  <r>
    <n v="63"/>
    <s v="521001304"/>
    <s v="American Bankers Association"/>
    <s v="Frank Keating"/>
    <x v="0"/>
    <d v="2011-01-01T00:00:00"/>
    <n v="20036"/>
    <x v="0"/>
    <x v="4"/>
    <x v="4"/>
    <x v="0"/>
    <x v="1"/>
    <n v="0.21762278128760529"/>
    <m/>
    <n v="0.34910604793703665"/>
    <x v="2"/>
    <x v="2"/>
    <n v="80976056"/>
    <s v="Frank Keating"/>
    <x v="0"/>
    <x v="0"/>
    <s v="CEO &amp; President"/>
    <n v="1295161"/>
    <n v="425000"/>
    <n v="1720161"/>
    <n v="43354"/>
    <n v="1763515"/>
    <n v="160350"/>
    <n v="41538"/>
    <n v="1965403"/>
    <x v="0"/>
    <s v="$138,300 toward SERP"/>
    <x v="2"/>
    <x v="0"/>
    <x v="0"/>
    <x v="0"/>
    <x v="0"/>
  </r>
  <r>
    <n v="435"/>
    <s v="530114600"/>
    <s v="National Association of Broadcasters"/>
    <s v="Gordon Smith"/>
    <x v="0"/>
    <d v="2009-11-01T00:00:00"/>
    <n v="20036"/>
    <x v="0"/>
    <x v="7"/>
    <x v="7"/>
    <x v="0"/>
    <x v="1"/>
    <n v="0.24981875887413346"/>
    <n v="0.21406140413654906"/>
    <n v="0.22151322559252618"/>
    <x v="0"/>
    <x v="0"/>
    <n v="57000814"/>
    <s v="Gordon Smith"/>
    <x v="0"/>
    <x v="0"/>
    <s v="President &amp; CEO"/>
    <n v="1496408"/>
    <n v="200000"/>
    <n v="1696408"/>
    <n v="33168"/>
    <n v="1729576"/>
    <n v="8500"/>
    <n v="14147"/>
    <n v="1752223"/>
    <x v="0"/>
    <m/>
    <x v="2"/>
    <x v="0"/>
    <x v="0"/>
    <x v="0"/>
    <x v="0"/>
  </r>
  <r>
    <n v="243"/>
    <s v="237432162"/>
    <s v="Cato Institute"/>
    <s v="John A. Allison"/>
    <x v="0"/>
    <d v="2012-10-01T00:00:00"/>
    <n v="20001"/>
    <x v="4"/>
    <x v="14"/>
    <x v="17"/>
    <x v="0"/>
    <x v="0"/>
    <m/>
    <m/>
    <m/>
    <x v="0"/>
    <x v="0"/>
    <n v="22006365"/>
    <s v="Edward H. Crane"/>
    <x v="0"/>
    <x v="1"/>
    <s v="founder and president"/>
    <n v="470273"/>
    <n v="2212"/>
    <n v="472485"/>
    <n v="1188525"/>
    <n v="1661010"/>
    <n v="22500"/>
    <n v="14727"/>
    <n v="1698237"/>
    <x v="1"/>
    <s v="Nine months’ salary; compensation includes vested portion of his deferred compensation and $200,000 toward SERP"/>
    <x v="3"/>
    <x v="1"/>
    <x v="1"/>
    <x v="0"/>
    <x v="0"/>
  </r>
  <r>
    <n v="473"/>
    <s v="521191985"/>
    <s v="National Committee for Quality Assurance"/>
    <s v="Margaret E. O'Kane"/>
    <x v="1"/>
    <d v="1990-01-01T00:00:00"/>
    <n v="20036"/>
    <x v="3"/>
    <x v="9"/>
    <x v="11"/>
    <x v="0"/>
    <x v="0"/>
    <n v="-4.0420514792494028E-3"/>
    <n v="4.8102477305683171E-2"/>
    <n v="1.5787234507098264"/>
    <x v="0"/>
    <x v="1"/>
    <n v="46217174"/>
    <s v="Margaret E. O’Kane"/>
    <x v="1"/>
    <x v="0"/>
    <s v="President"/>
    <n v="450664"/>
    <n v="202024"/>
    <n v="652688"/>
    <n v="1000823"/>
    <n v="1653511"/>
    <n v="222844"/>
    <n v="41832"/>
    <n v="1918187"/>
    <x v="0"/>
    <s v="$914,963 SERP payout"/>
    <x v="1"/>
    <x v="0"/>
    <x v="0"/>
    <x v="0"/>
    <x v="0"/>
  </r>
  <r>
    <n v="373"/>
    <s v="430337330"/>
    <s v="International Association of Bridge, Structural, Ornamental and Reinforcing Iron Workers"/>
    <s v="Walter Wise"/>
    <x v="2"/>
    <d v="2011-02-01T00:00:00"/>
    <n v="20006"/>
    <x v="2"/>
    <x v="8"/>
    <x v="10"/>
    <x v="0"/>
    <x v="0"/>
    <m/>
    <m/>
    <m/>
    <x v="1"/>
    <x v="7"/>
    <n v="48027429"/>
    <s v="Joseph Hunt"/>
    <x v="0"/>
    <x v="1"/>
    <m/>
    <n v="140650"/>
    <m/>
    <n v="140650"/>
    <n v="1511327"/>
    <n v="1651977"/>
    <m/>
    <n v="20466"/>
    <n v="1672443"/>
    <x v="1"/>
    <s v="One month’s salary"/>
    <x v="1"/>
    <x v="1"/>
    <x v="1"/>
    <x v="0"/>
    <x v="0"/>
  </r>
  <r>
    <n v="356"/>
    <s v="410327400"/>
    <s v="Independent Community Bankers of America"/>
    <s v="Camden R. Fine"/>
    <x v="0"/>
    <d v="2003-01-01T00:00:00"/>
    <n v="20036"/>
    <x v="0"/>
    <x v="4"/>
    <x v="4"/>
    <x v="0"/>
    <x v="1"/>
    <n v="0.3260445983979216"/>
    <n v="0.54254167568737821"/>
    <n v="0.52737810129642504"/>
    <x v="0"/>
    <x v="1"/>
    <n v="36605059"/>
    <s v="Camden R. Fine"/>
    <x v="0"/>
    <x v="0"/>
    <s v="CEO &amp; President"/>
    <n v="1225000"/>
    <n v="200000"/>
    <n v="1425000"/>
    <n v="192359"/>
    <n v="1617359"/>
    <n v="142000"/>
    <n v="22582"/>
    <n v="1781941"/>
    <x v="0"/>
    <m/>
    <x v="1"/>
    <x v="0"/>
    <x v="0"/>
    <x v="0"/>
    <x v="0"/>
  </r>
  <r>
    <n v="364"/>
    <s v="522109035"/>
    <s v="Institute for Legal Reform, U.S. Chamber of Commerce"/>
    <s v="Lisa Rickard"/>
    <x v="1"/>
    <d v="2003-03-01T00:00:00"/>
    <n v="20062"/>
    <x v="0"/>
    <x v="5"/>
    <x v="18"/>
    <x v="0"/>
    <x v="0"/>
    <n v="9.2062651485834163E-4"/>
    <n v="7.7811258201197553E-2"/>
    <n v="8.1663272888765306E-2"/>
    <x v="0"/>
    <x v="1"/>
    <n v="43854035"/>
    <s v="Lisa Rickard"/>
    <x v="1"/>
    <x v="0"/>
    <s v="President"/>
    <n v="491422"/>
    <n v="900000"/>
    <n v="1391422"/>
    <n v="211206"/>
    <n v="1602628"/>
    <n v="110200"/>
    <n v="21936"/>
    <n v="1734764"/>
    <x v="0"/>
    <s v="$211,206 pension payout"/>
    <x v="1"/>
    <x v="0"/>
    <x v="0"/>
    <x v="0"/>
    <x v="0"/>
  </r>
  <r>
    <n v="634"/>
    <s v="530159345"/>
    <s v="USTelecom"/>
    <s v="Walter B. McCormick Jr."/>
    <x v="0"/>
    <d v="2001-06-14T00:00:00"/>
    <n v="20005"/>
    <x v="0"/>
    <x v="3"/>
    <x v="8"/>
    <x v="0"/>
    <x v="0"/>
    <n v="2.0194827477826086E-2"/>
    <n v="2.1800322794920921E-2"/>
    <n v="1.9830049971445798E-2"/>
    <x v="0"/>
    <x v="1"/>
    <n v="14553913"/>
    <s v="Walter McCormick"/>
    <x v="0"/>
    <x v="0"/>
    <s v="President &amp; CEO"/>
    <n v="989994"/>
    <n v="499047"/>
    <n v="1489041"/>
    <n v="112803"/>
    <n v="1601844"/>
    <n v="42805"/>
    <n v="31542"/>
    <n v="1676191"/>
    <x v="0"/>
    <m/>
    <x v="4"/>
    <x v="0"/>
    <x v="0"/>
    <x v="0"/>
    <x v="0"/>
  </r>
  <r>
    <n v="119"/>
    <s v="130432265"/>
    <s v="American Institute for CPAs"/>
    <s v="Barry C. Melancon "/>
    <x v="0"/>
    <d v="1995-07-01T00:00:00"/>
    <n v="10036"/>
    <x v="1"/>
    <x v="4"/>
    <x v="4"/>
    <x v="0"/>
    <x v="0"/>
    <n v="9.3689447187270639E-2"/>
    <n v="9.6450909202386456E-2"/>
    <n v="6.0871086581799315E-2"/>
    <x v="0"/>
    <x v="8"/>
    <n v="213213314"/>
    <s v="Barry C. Melancon"/>
    <x v="0"/>
    <x v="0"/>
    <s v="President &amp; CEO"/>
    <n v="1101202"/>
    <n v="472500"/>
    <n v="1573702"/>
    <n v="27092"/>
    <n v="1600794"/>
    <n v="8389"/>
    <n v="24885"/>
    <n v="1634068"/>
    <x v="0"/>
    <m/>
    <x v="0"/>
    <x v="0"/>
    <x v="0"/>
    <x v="0"/>
    <x v="0"/>
  </r>
  <r>
    <n v="568"/>
    <s v="200487810"/>
    <s v="Property Casualty Insurers Association of America"/>
    <s v="David A. Sampson"/>
    <x v="0"/>
    <d v="2007-09-04T00:00:00"/>
    <n v="60631"/>
    <x v="0"/>
    <x v="5"/>
    <x v="5"/>
    <x v="0"/>
    <x v="0"/>
    <n v="2.8571428571428571E-2"/>
    <n v="0.38481807282970854"/>
    <n v="0.36378431215778112"/>
    <x v="0"/>
    <x v="1"/>
    <n v="40269164"/>
    <s v="David A. Sampson"/>
    <x v="0"/>
    <x v="0"/>
    <s v="President and CEO"/>
    <n v="900000"/>
    <n v="606250"/>
    <n v="1506250"/>
    <n v="80078"/>
    <n v="1586328"/>
    <n v="27000"/>
    <n v="26680"/>
    <n v="1640008"/>
    <x v="0"/>
    <m/>
    <x v="1"/>
    <x v="0"/>
    <x v="0"/>
    <x v="0"/>
    <x v="0"/>
  </r>
  <r>
    <n v="227"/>
    <s v="521224577"/>
    <s v="Biotechnology Industry Organization"/>
    <s v="James C. Greenwood"/>
    <x v="0"/>
    <d v="2004-08-05T00:00:00"/>
    <n v="20024"/>
    <x v="0"/>
    <x v="2"/>
    <x v="2"/>
    <x v="0"/>
    <x v="0"/>
    <n v="-1.6797178074083553E-4"/>
    <n v="0.167213095315733"/>
    <n v="-0.33484664519875418"/>
    <x v="0"/>
    <x v="1"/>
    <n v="62287423"/>
    <s v="James C. Greenwood"/>
    <x v="0"/>
    <x v="0"/>
    <s v="President and CEO"/>
    <n v="1000000"/>
    <n v="575000"/>
    <n v="1575000"/>
    <m/>
    <n v="1575000"/>
    <n v="26232"/>
    <n v="69349"/>
    <n v="1670581"/>
    <x v="0"/>
    <m/>
    <x v="2"/>
    <x v="0"/>
    <x v="0"/>
    <x v="0"/>
    <x v="0"/>
  </r>
  <r>
    <n v="524"/>
    <s v="361525480"/>
    <s v="National Restaurant Association"/>
    <s v="Dawn Sweeney"/>
    <x v="1"/>
    <d v="2007-10-01T00:00:00"/>
    <n v="20036"/>
    <x v="0"/>
    <x v="10"/>
    <x v="12"/>
    <x v="0"/>
    <x v="0"/>
    <n v="6.8712359550561791E-2"/>
    <n v="3.6799931816338512E-2"/>
    <n v="3.4420595095804002E-2"/>
    <x v="0"/>
    <x v="1"/>
    <n v="67841002"/>
    <s v="Dawn Sweeney"/>
    <x v="1"/>
    <x v="0"/>
    <s v="CEO"/>
    <n v="951154"/>
    <n v="557280"/>
    <n v="1508434"/>
    <n v="63215"/>
    <n v="1571649"/>
    <n v="561600"/>
    <n v="115607"/>
    <n v="2248856"/>
    <x v="0"/>
    <m/>
    <x v="2"/>
    <x v="0"/>
    <x v="0"/>
    <x v="0"/>
    <x v="0"/>
  </r>
  <r>
    <n v="574"/>
    <s v="131669037"/>
    <s v="Recording Industry Association of America"/>
    <s v="Cary Sherman"/>
    <x v="0"/>
    <d v="2011-09-01T00:00:00"/>
    <n v="20036"/>
    <x v="0"/>
    <x v="7"/>
    <x v="7"/>
    <x v="0"/>
    <x v="0"/>
    <m/>
    <m/>
    <m/>
    <x v="0"/>
    <x v="0"/>
    <n v="24586495"/>
    <s v="Cary Sherman"/>
    <x v="0"/>
    <x v="0"/>
    <s v="Chairman and CEO"/>
    <n v="1020100"/>
    <n v="489000"/>
    <n v="1509100"/>
    <n v="61395"/>
    <n v="1570495"/>
    <n v="15750"/>
    <n v="2900"/>
    <n v="1589145"/>
    <x v="0"/>
    <m/>
    <x v="3"/>
    <x v="0"/>
    <x v="0"/>
    <x v="0"/>
    <x v="0"/>
  </r>
  <r>
    <n v="453"/>
    <s v="046111666"/>
    <s v="National Association of Real Estate Investment Trusts"/>
    <s v="Steven A. Wechsler"/>
    <x v="0"/>
    <d v="1997-05-01T00:00:00"/>
    <n v="20006"/>
    <x v="0"/>
    <x v="4"/>
    <x v="4"/>
    <x v="0"/>
    <x v="0"/>
    <n v="2.5001281251601566E-2"/>
    <n v="6.9974150610563557E-2"/>
    <n v="6.9695981607467539E-2"/>
    <x v="0"/>
    <x v="1"/>
    <n v="20660894"/>
    <s v="Steven A. Wechsler"/>
    <x v="0"/>
    <x v="0"/>
    <s v="CEO &amp; President"/>
    <n v="820000"/>
    <n v="712769"/>
    <n v="1532769"/>
    <n v="15663"/>
    <n v="1548432"/>
    <m/>
    <n v="136507"/>
    <n v="1684939"/>
    <x v="0"/>
    <s v="$132,769 toward SERP"/>
    <x v="3"/>
    <x v="0"/>
    <x v="0"/>
    <x v="0"/>
    <x v="0"/>
  </r>
  <r>
    <n v="498"/>
    <s v="530193519"/>
    <s v="National Geographic Society"/>
    <s v="Gary E. Knell"/>
    <x v="0"/>
    <d v="2014-01-01T00:00:00"/>
    <n v="20036"/>
    <x v="3"/>
    <x v="9"/>
    <x v="11"/>
    <x v="0"/>
    <x v="0"/>
    <n v="8.0816778325170882E-2"/>
    <n v="9.8906508841718685E-2"/>
    <n v="0.10073426431666047"/>
    <x v="0"/>
    <x v="1"/>
    <n v="456080227"/>
    <s v="John Fahey"/>
    <x v="0"/>
    <x v="1"/>
    <s v="CEO &amp; President"/>
    <n v="892465"/>
    <n v="636570"/>
    <n v="1529035"/>
    <n v="18484"/>
    <n v="1547519"/>
    <n v="12815"/>
    <n v="21239"/>
    <n v="1581573"/>
    <x v="0"/>
    <m/>
    <x v="0"/>
    <x v="0"/>
    <x v="0"/>
    <x v="0"/>
    <x v="0"/>
  </r>
  <r>
    <n v="133"/>
    <s v="237259445"/>
    <s v="American Management Association"/>
    <s v="Edward T. Reilly"/>
    <x v="0"/>
    <d v="2001-06-01T00:00:00"/>
    <n v="10019"/>
    <x v="1"/>
    <x v="1"/>
    <x v="1"/>
    <x v="0"/>
    <x v="0"/>
    <n v="2.2288261515601782E-3"/>
    <n v="-0.1287754036526465"/>
    <n v="-0.12647362124683115"/>
    <x v="0"/>
    <x v="0"/>
    <n v="90765698"/>
    <s v="Edward T. Reilly"/>
    <x v="0"/>
    <x v="0"/>
    <s v="President &amp; CEO"/>
    <n v="760836"/>
    <n v="756000"/>
    <n v="1516836"/>
    <n v="28233"/>
    <n v="1545069"/>
    <n v="4169"/>
    <n v="37591"/>
    <n v="1586829"/>
    <x v="0"/>
    <m/>
    <x v="2"/>
    <x v="0"/>
    <x v="0"/>
    <x v="0"/>
    <x v="0"/>
  </r>
  <r>
    <n v="298"/>
    <s v="520971454"/>
    <s v="Distilled Spirits Council of the United States"/>
    <s v="Peter H. Cressy"/>
    <x v="0"/>
    <d v="1999-09-01T00:00:00"/>
    <n v="20005"/>
    <x v="0"/>
    <x v="12"/>
    <x v="15"/>
    <x v="0"/>
    <x v="1"/>
    <n v="-8.4385740336218304E-2"/>
    <n v="-0.12789139322363885"/>
    <n v="-0.54597075382076565"/>
    <x v="0"/>
    <x v="1"/>
    <n v="15332727"/>
    <s v="Peter H. Cressy"/>
    <x v="0"/>
    <x v="0"/>
    <s v="President &amp; Chief Executive Officer"/>
    <n v="1293936"/>
    <n v="199509"/>
    <n v="1493445"/>
    <n v="17296"/>
    <n v="1510741"/>
    <n v="12500"/>
    <n v="27267"/>
    <n v="1550508"/>
    <x v="0"/>
    <m/>
    <x v="4"/>
    <x v="0"/>
    <x v="0"/>
    <x v="0"/>
    <x v="0"/>
  </r>
  <r>
    <n v="614"/>
    <s v="530231139"/>
    <s v="U.S. Travel Association"/>
    <s v="Roger Dow"/>
    <x v="0"/>
    <d v="2005-01-03T00:00:00"/>
    <n v="20005"/>
    <x v="0"/>
    <x v="10"/>
    <x v="12"/>
    <x v="0"/>
    <x v="1"/>
    <n v="0.34583833423257759"/>
    <n v="0.34441494165673203"/>
    <n v="0.34441494165673203"/>
    <x v="0"/>
    <x v="1"/>
    <n v="23029315"/>
    <s v="Roger Dow"/>
    <x v="0"/>
    <x v="0"/>
    <s v="CEO"/>
    <n v="1222250"/>
    <n v="266340"/>
    <n v="1488590"/>
    <m/>
    <n v="1488590"/>
    <n v="154482"/>
    <n v="24159"/>
    <n v="1667231"/>
    <x v="0"/>
    <m/>
    <x v="3"/>
    <x v="0"/>
    <x v="0"/>
    <x v="0"/>
    <x v="0"/>
  </r>
  <r>
    <n v="424"/>
    <s v="956052058"/>
    <s v="National Academy of Recording Arts and Sciences"/>
    <s v="Neil Portnow"/>
    <x v="0"/>
    <d v="2002-11-01T00:00:00"/>
    <n v="90404"/>
    <x v="1"/>
    <x v="7"/>
    <x v="7"/>
    <x v="0"/>
    <x v="0"/>
    <n v="6.2261328720875971E-3"/>
    <n v="6.2261328720875971E-3"/>
    <n v="0.60823926557428087"/>
    <x v="0"/>
    <x v="8"/>
    <n v="67895286"/>
    <s v="Neil Portnow"/>
    <x v="0"/>
    <x v="0"/>
    <s v="President"/>
    <n v="881924"/>
    <m/>
    <n v="881924"/>
    <n v="605908"/>
    <n v="1487832"/>
    <n v="5500"/>
    <n v="11657"/>
    <n v="1504989"/>
    <x v="0"/>
    <s v="$536,947 SERP payout"/>
    <x v="2"/>
    <x v="1"/>
    <x v="0"/>
    <x v="0"/>
    <x v="0"/>
  </r>
  <r>
    <n v="45"/>
    <s v="510094939"/>
    <s v="American Association of Airport Executives"/>
    <s v="Todd Hauptli"/>
    <x v="0"/>
    <d v="2013-12-01T00:00:00"/>
    <n v="22314"/>
    <x v="1"/>
    <x v="6"/>
    <x v="6"/>
    <x v="0"/>
    <x v="0"/>
    <n v="2.6012800868833813E-2"/>
    <n v="2.6012800868833813E-2"/>
    <n v="-1.6902661427830085E-3"/>
    <x v="0"/>
    <x v="1"/>
    <n v="14988818"/>
    <s v="Charles Barclay"/>
    <x v="0"/>
    <x v="1"/>
    <s v="President"/>
    <n v="1080767"/>
    <m/>
    <n v="1080767"/>
    <n v="400515"/>
    <n v="1481282"/>
    <n v="25000"/>
    <n v="20409"/>
    <n v="1526691"/>
    <x v="0"/>
    <m/>
    <x v="4"/>
    <x v="1"/>
    <x v="0"/>
    <x v="0"/>
    <x v="0"/>
  </r>
  <r>
    <n v="454"/>
    <s v="361520690"/>
    <s v="National Association of Realtors"/>
    <s v="Dale A. Stinton"/>
    <x v="0"/>
    <d v="2005-11-01T00:00:00"/>
    <n v="60611"/>
    <x v="1"/>
    <x v="11"/>
    <x v="19"/>
    <x v="0"/>
    <x v="0"/>
    <n v="2.9243198694798644E-2"/>
    <n v="2.9243198694798644E-2"/>
    <n v="2.6546144145972859E-2"/>
    <x v="0"/>
    <x v="1"/>
    <n v="191568210"/>
    <s v="Dale A. Stinton"/>
    <x v="0"/>
    <x v="0"/>
    <s v="CEO"/>
    <n v="1471157"/>
    <m/>
    <n v="1471157"/>
    <n v="5544"/>
    <n v="1476701"/>
    <n v="25000"/>
    <n v="9341"/>
    <n v="1511042"/>
    <x v="0"/>
    <m/>
    <x v="0"/>
    <x v="1"/>
    <x v="0"/>
    <x v="0"/>
    <x v="0"/>
  </r>
  <r>
    <n v="292"/>
    <s v="521347628"/>
    <s v="CTIA-The Wireless Association"/>
    <s v="Steve Largent"/>
    <x v="0"/>
    <d v="2003-11-01T00:00:00"/>
    <n v="20036"/>
    <x v="0"/>
    <x v="3"/>
    <x v="8"/>
    <x v="0"/>
    <x v="0"/>
    <n v="0.12993164174200217"/>
    <n v="0.14659213219011205"/>
    <n v="-0.37258324807468701"/>
    <x v="0"/>
    <x v="1"/>
    <n v="81993506"/>
    <s v="Steve Largent"/>
    <x v="0"/>
    <x v="0"/>
    <s v="CEO &amp; President"/>
    <n v="1086653"/>
    <n v="360000"/>
    <n v="1446653"/>
    <m/>
    <n v="1446653"/>
    <n v="332724"/>
    <n v="61451"/>
    <n v="1840828"/>
    <x v="0"/>
    <s v="$300,000 toward SERP"/>
    <x v="2"/>
    <x v="1"/>
    <x v="0"/>
    <x v="0"/>
    <x v="0"/>
  </r>
  <r>
    <n v="604"/>
    <s v="131623965"/>
    <s v="The College Board"/>
    <s v="David Coleman"/>
    <x v="0"/>
    <d v="2012-10-15T00:00:00"/>
    <n v="10023"/>
    <x v="3"/>
    <x v="9"/>
    <x v="11"/>
    <x v="0"/>
    <x v="0"/>
    <n v="1.4648028639459671E-2"/>
    <n v="2.8147828179459728E-2"/>
    <n v="2.4902487673239986E-2"/>
    <x v="0"/>
    <x v="7"/>
    <n v="758985414"/>
    <s v="Gaston Caperton"/>
    <x v="0"/>
    <x v="1"/>
    <s v="President"/>
    <n v="550131"/>
    <n v="659013"/>
    <n v="1209144"/>
    <n v="223436"/>
    <n v="1432580"/>
    <n v="31850"/>
    <n v="22795"/>
    <n v="1487225"/>
    <x v="0"/>
    <s v="$521,628 SERP payout"/>
    <x v="0"/>
    <x v="1"/>
    <x v="0"/>
    <x v="0"/>
    <x v="0"/>
  </r>
  <r>
    <n v="472"/>
    <s v="440567264"/>
    <s v="National Collegiate Athletic Association"/>
    <s v="Mark A. Emmert"/>
    <x v="0"/>
    <d v="2010-10-01T00:00:00"/>
    <n v="46206"/>
    <x v="0"/>
    <x v="0"/>
    <x v="0"/>
    <x v="0"/>
    <x v="0"/>
    <m/>
    <m/>
    <m/>
    <x v="0"/>
    <x v="2"/>
    <n v="841058941"/>
    <s v="Mark Emmert"/>
    <x v="0"/>
    <x v="0"/>
    <s v="President"/>
    <n v="1201159"/>
    <m/>
    <n v="1201159"/>
    <n v="214947"/>
    <n v="1416106"/>
    <n v="234300"/>
    <n v="23689"/>
    <n v="1674095"/>
    <x v="0"/>
    <m/>
    <x v="0"/>
    <x v="1"/>
    <x v="0"/>
    <x v="0"/>
    <x v="0"/>
  </r>
  <r>
    <n v="107"/>
    <s v="130431590"/>
    <s v="American Gas Association"/>
    <s v="Dave McCurdy"/>
    <x v="0"/>
    <d v="2011-02-01T00:00:00"/>
    <n v="20001"/>
    <x v="0"/>
    <x v="3"/>
    <x v="3"/>
    <x v="0"/>
    <x v="0"/>
    <m/>
    <m/>
    <m/>
    <x v="0"/>
    <x v="1"/>
    <n v="29878496"/>
    <s v="Dave McCurdy"/>
    <x v="0"/>
    <x v="0"/>
    <s v="President &amp; CEO"/>
    <n v="902846"/>
    <n v="425000"/>
    <n v="1327846"/>
    <n v="51938"/>
    <n v="1379784"/>
    <n v="348500"/>
    <n v="37632"/>
    <n v="1765916"/>
    <x v="0"/>
    <s v="$341,000 toward SERP"/>
    <x v="3"/>
    <x v="1"/>
    <x v="0"/>
    <x v="0"/>
    <x v="0"/>
  </r>
  <r>
    <n v="357"/>
    <s v="135665571"/>
    <s v="Independent Insurance Agents and Brokers of America"/>
    <s v="Robert A. Rusbuldt"/>
    <x v="0"/>
    <d v="2001-04-01T00:00:00"/>
    <n v="22314"/>
    <x v="0"/>
    <x v="5"/>
    <x v="5"/>
    <x v="0"/>
    <x v="0"/>
    <n v="0"/>
    <n v="8.9448850430371186E-3"/>
    <n v="6.7908374372488466E-3"/>
    <x v="0"/>
    <x v="2"/>
    <n v="10120040"/>
    <s v="Robert A. Rusbuldt"/>
    <x v="0"/>
    <x v="0"/>
    <s v="CEO"/>
    <n v="396500"/>
    <n v="772515"/>
    <n v="1169015"/>
    <n v="181905"/>
    <n v="1350920"/>
    <n v="24814"/>
    <n v="14703"/>
    <n v="1390437"/>
    <x v="0"/>
    <s v="$130,000 SERP payout"/>
    <x v="4"/>
    <x v="1"/>
    <x v="0"/>
    <x v="0"/>
    <x v="0"/>
  </r>
  <r>
    <n v="265"/>
    <s v="061058206"/>
    <s v="CompTIA"/>
    <s v="Todd Thibodeaux"/>
    <x v="0"/>
    <d v="2008-07-01T00:00:00"/>
    <n v="60515"/>
    <x v="0"/>
    <x v="1"/>
    <x v="8"/>
    <x v="0"/>
    <x v="0"/>
    <n v="6.4172954709464158E-2"/>
    <n v="0.54761385622775149"/>
    <n v="0.51720361679592897"/>
    <x v="0"/>
    <x v="1"/>
    <n v="44402883"/>
    <s v="Todd Thibodeaux"/>
    <x v="0"/>
    <x v="0"/>
    <s v="President &amp; CEO"/>
    <n v="640000"/>
    <n v="708600"/>
    <n v="1348600"/>
    <n v="810"/>
    <n v="1349410"/>
    <n v="15000"/>
    <n v="17305"/>
    <n v="1381715"/>
    <x v="0"/>
    <s v="$435,000 SERP payout"/>
    <x v="1"/>
    <x v="1"/>
    <x v="0"/>
    <x v="0"/>
    <x v="0"/>
  </r>
  <r>
    <n v="68"/>
    <s v="134921556"/>
    <s v="American Bureau of Shipping"/>
    <s v="Christopher Wiernicki"/>
    <x v="0"/>
    <d v="2011-02-14T00:00:00"/>
    <n v="77060"/>
    <x v="0"/>
    <x v="6"/>
    <x v="6"/>
    <x v="0"/>
    <x v="0"/>
    <m/>
    <m/>
    <m/>
    <x v="0"/>
    <x v="1"/>
    <n v="765380672"/>
    <s v="Christopher Wiernicki"/>
    <x v="0"/>
    <x v="0"/>
    <s v="CEO"/>
    <n v="624999"/>
    <n v="718457"/>
    <n v="1343456"/>
    <n v="-6017"/>
    <n v="1337439"/>
    <n v="808868"/>
    <m/>
    <n v="2146307"/>
    <x v="0"/>
    <s v="$758,458 toward SERP"/>
    <x v="0"/>
    <x v="1"/>
    <x v="0"/>
    <x v="0"/>
    <x v="0"/>
  </r>
  <r>
    <n v="313"/>
    <s v="136226549"/>
    <s v="Federation of American Hospitals"/>
    <s v="Charles N. Kahn III"/>
    <x v="0"/>
    <d v="2001-06-14T00:00:00"/>
    <n v="20001"/>
    <x v="0"/>
    <x v="2"/>
    <x v="2"/>
    <x v="0"/>
    <x v="0"/>
    <n v="1.9999572772811263E-2"/>
    <n v="1.9998971490508045E-2"/>
    <n v="-0.26173009301819072"/>
    <x v="0"/>
    <x v="1"/>
    <n v="11629115"/>
    <s v="Charles N. Kahn, III"/>
    <x v="0"/>
    <x v="0"/>
    <s v="President"/>
    <n v="954995"/>
    <n v="334248"/>
    <n v="1289243"/>
    <n v="46288"/>
    <n v="1335531"/>
    <n v="386400"/>
    <n v="26415"/>
    <n v="1748346"/>
    <x v="0"/>
    <m/>
    <x v="4"/>
    <x v="1"/>
    <x v="0"/>
    <x v="0"/>
    <x v="0"/>
  </r>
  <r>
    <n v="10"/>
    <s v="530023710"/>
    <s v="Aerospace Industries Association"/>
    <s v="Marion Blakey"/>
    <x v="1"/>
    <d v="2007-11-12T00:00:00"/>
    <n v="22209"/>
    <x v="0"/>
    <x v="6"/>
    <x v="6"/>
    <x v="0"/>
    <x v="0"/>
    <n v="2.7443980628782332E-2"/>
    <n v="0.83244465620355423"/>
    <n v="0.79797077578424502"/>
    <x v="0"/>
    <x v="1"/>
    <n v="18511964"/>
    <s v="Marion Blakey"/>
    <x v="1"/>
    <x v="0"/>
    <s v="President &amp; Chief Executive Officer"/>
    <n v="722401"/>
    <n v="566000"/>
    <n v="1288401"/>
    <n v="28075"/>
    <n v="1316476"/>
    <n v="12500"/>
    <n v="3913"/>
    <n v="1332889"/>
    <x v="0"/>
    <m/>
    <x v="4"/>
    <x v="1"/>
    <x v="0"/>
    <x v="0"/>
    <x v="0"/>
  </r>
  <r>
    <n v="383"/>
    <s v="131854667"/>
    <s v="International Council of Shopping Centers"/>
    <s v="Michael P. Kercheval"/>
    <x v="0"/>
    <d v="2001-05-22T00:00:00"/>
    <n v="10020"/>
    <x v="0"/>
    <x v="10"/>
    <x v="12"/>
    <x v="0"/>
    <x v="0"/>
    <n v="8.6001193080135221E-2"/>
    <n v="8.0819222418950318E-3"/>
    <n v="7.4012803213742194E-3"/>
    <x v="0"/>
    <x v="1"/>
    <n v="60838541"/>
    <s v="Michael P. Kercheval"/>
    <x v="0"/>
    <x v="0"/>
    <s v="President &amp; CEO"/>
    <n v="633534"/>
    <n v="635000"/>
    <n v="1268534"/>
    <n v="39500"/>
    <n v="1308034"/>
    <n v="1122728"/>
    <n v="12302"/>
    <n v="2443064"/>
    <x v="0"/>
    <m/>
    <x v="2"/>
    <x v="1"/>
    <x v="0"/>
    <x v="0"/>
    <x v="0"/>
  </r>
  <r>
    <n v="252"/>
    <s v="541386480"/>
    <s v="CFA Institute"/>
    <s v="John Rogers"/>
    <x v="0"/>
    <d v="2009-01-01T00:00:00"/>
    <n v="22903"/>
    <x v="1"/>
    <x v="4"/>
    <x v="4"/>
    <x v="0"/>
    <x v="0"/>
    <n v="-2.8301028607623084E-4"/>
    <n v="0.15280557936416242"/>
    <n v="0.15304848647200642"/>
    <x v="0"/>
    <x v="2"/>
    <n v="231242116"/>
    <s v="John Rogers"/>
    <x v="0"/>
    <x v="0"/>
    <s v="CEO &amp; President"/>
    <n v="593450"/>
    <n v="693707"/>
    <n v="1287157"/>
    <n v="4142"/>
    <n v="1291299"/>
    <n v="69400"/>
    <n v="16816"/>
    <n v="1377515"/>
    <x v="0"/>
    <m/>
    <x v="0"/>
    <x v="1"/>
    <x v="0"/>
    <x v="0"/>
    <x v="0"/>
  </r>
  <r>
    <n v="421"/>
    <s v="237451693"/>
    <s v="NACHA-The Electronic Payments Association"/>
    <s v="Janet O. Estep"/>
    <x v="1"/>
    <d v="2008-12-31T00:00:00"/>
    <n v="20171"/>
    <x v="0"/>
    <x v="4"/>
    <x v="4"/>
    <x v="0"/>
    <x v="0"/>
    <n v="8.6838654981713503E-2"/>
    <n v="1.0760560218170774"/>
    <n v="1.0724020611093927"/>
    <x v="0"/>
    <x v="1"/>
    <n v="16021848"/>
    <s v="Janet O. Estep"/>
    <x v="1"/>
    <x v="0"/>
    <s v="Chief Executive Officer"/>
    <n v="441000"/>
    <n v="816600"/>
    <n v="1257600"/>
    <n v="2064"/>
    <n v="1259664"/>
    <n v="135385"/>
    <n v="13490"/>
    <n v="1408539"/>
    <x v="0"/>
    <m/>
    <x v="4"/>
    <x v="1"/>
    <x v="0"/>
    <x v="0"/>
    <x v="0"/>
  </r>
  <r>
    <n v="641"/>
    <s v="940987020"/>
    <s v="Wine Institute"/>
    <s v="Bobby Koch"/>
    <x v="0"/>
    <d v="2003-06-01T00:00:00"/>
    <n v="20005"/>
    <x v="0"/>
    <x v="12"/>
    <x v="15"/>
    <x v="0"/>
    <x v="0"/>
    <n v="4.8690981239817395E-3"/>
    <n v="4.8997905734674239E-3"/>
    <n v="-3.2295092928990598E-3"/>
    <x v="0"/>
    <x v="5"/>
    <n v="21338241"/>
    <s v="Bobby Koch"/>
    <x v="0"/>
    <x v="0"/>
    <s v="President &amp; CEO"/>
    <n v="1245897"/>
    <n v="232"/>
    <n v="1246129"/>
    <n v="6042"/>
    <n v="1252171"/>
    <n v="11250"/>
    <n v="35366"/>
    <n v="1298787"/>
    <x v="0"/>
    <m/>
    <x v="3"/>
    <x v="1"/>
    <x v="0"/>
    <x v="0"/>
    <x v="0"/>
  </r>
  <r>
    <n v="74"/>
    <s v="521799853"/>
    <s v="American Coalition for Clean Coal Electricity"/>
    <s v="Mike Duncan"/>
    <x v="2"/>
    <d v="2012-09-10T00:00:00"/>
    <n v="20005"/>
    <x v="0"/>
    <x v="3"/>
    <x v="3"/>
    <x v="0"/>
    <x v="0"/>
    <m/>
    <m/>
    <m/>
    <x v="1"/>
    <x v="1"/>
    <n v="43052275"/>
    <s v="Stephen Miller"/>
    <x v="0"/>
    <x v="1"/>
    <m/>
    <n v="802512"/>
    <n v="250000"/>
    <n v="1052512"/>
    <n v="182623"/>
    <n v="1235135"/>
    <n v="22500"/>
    <n v="29785"/>
    <n v="1287420"/>
    <x v="1"/>
    <s v="8.5 months’ salary"/>
    <x v="1"/>
    <x v="1"/>
    <x v="1"/>
    <x v="0"/>
    <x v="0"/>
  </r>
  <r>
    <n v="550"/>
    <s v="131142150"/>
    <s v="Packaging Machinery Manufacturers Institute"/>
    <s v="Charles D. Yuska "/>
    <x v="0"/>
    <d v="1990-06-01T00:00:00"/>
    <n v="20190"/>
    <x v="0"/>
    <x v="6"/>
    <x v="13"/>
    <x v="0"/>
    <x v="0"/>
    <n v="2.9349381465781213E-2"/>
    <n v="2.9433507296989351E-2"/>
    <n v="0.23049628951834281"/>
    <x v="0"/>
    <x v="1"/>
    <n v="45029147"/>
    <s v="Charles D. Yuska "/>
    <x v="0"/>
    <x v="0"/>
    <s v="CEO &amp; President"/>
    <n v="689135"/>
    <n v="103221"/>
    <n v="792356"/>
    <n v="428695"/>
    <n v="1221051"/>
    <n v="173331"/>
    <n v="25602"/>
    <n v="1419984"/>
    <x v="0"/>
    <s v="$128,336 toward SERP"/>
    <x v="1"/>
    <x v="1"/>
    <x v="0"/>
    <x v="0"/>
    <x v="0"/>
  </r>
  <r>
    <n v="627"/>
    <s v="131635294"/>
    <s v="United Way Worldwide"/>
    <s v="Brian Gallagher"/>
    <x v="0"/>
    <d v="2001-11-15T00:00:00"/>
    <n v="22314"/>
    <x v="3"/>
    <x v="9"/>
    <x v="11"/>
    <x v="0"/>
    <x v="1"/>
    <n v="4.5209000246244766E-4"/>
    <n v="7.8758450171890079E-2"/>
    <n v="0.59852579401986394"/>
    <x v="0"/>
    <x v="1"/>
    <n v="96098760"/>
    <s v="Brian Gallagher"/>
    <x v="0"/>
    <x v="0"/>
    <s v="President &amp; CEO"/>
    <n v="520043"/>
    <n v="180657"/>
    <n v="700700"/>
    <n v="519605"/>
    <n v="1220305"/>
    <n v="265712"/>
    <n v="20131"/>
    <n v="1506148"/>
    <x v="0"/>
    <s v="$405,000 SERP payout; $65,801 toward SERP"/>
    <x v="2"/>
    <x v="1"/>
    <x v="0"/>
    <x v="0"/>
    <x v="0"/>
  </r>
  <r>
    <n v="448"/>
    <s v="001NAIC"/>
    <s v="National Association of Insurance Commissioners"/>
    <s v="Ben Nelson"/>
    <x v="0"/>
    <d v="2013-01-22T00:00:00"/>
    <n v="64108"/>
    <x v="1"/>
    <x v="5"/>
    <x v="5"/>
    <x v="0"/>
    <x v="0"/>
    <m/>
    <m/>
    <m/>
    <x v="0"/>
    <x v="1"/>
    <n v="81313382"/>
    <s v="Therese M. Vaughan"/>
    <x v="1"/>
    <x v="1"/>
    <s v="Executive Vice President &amp; CEO"/>
    <n v="508846"/>
    <n v="213459"/>
    <n v="722305"/>
    <n v="497665"/>
    <n v="1219970"/>
    <n v="13750"/>
    <n v="18523"/>
    <n v="1252243"/>
    <x v="1"/>
    <s v="11 months’ salary; $430,353 severance"/>
    <x v="2"/>
    <x v="1"/>
    <x v="1"/>
    <x v="0"/>
    <x v="0"/>
  </r>
  <r>
    <n v="86"/>
    <s v="521044350"/>
    <s v="American Council of Life Insurers"/>
    <s v="Dirk Kempthorne"/>
    <x v="0"/>
    <d v="2010-11-03T00:00:00"/>
    <n v="20001"/>
    <x v="0"/>
    <x v="5"/>
    <x v="5"/>
    <x v="0"/>
    <x v="0"/>
    <n v="2.7606735343041412E-2"/>
    <n v="0.33626880313196594"/>
    <n v="0.3418068186194414"/>
    <x v="0"/>
    <x v="1"/>
    <n v="54127809"/>
    <s v="Dirk Kempthorne"/>
    <x v="0"/>
    <x v="0"/>
    <s v="President and CEO"/>
    <n v="915538"/>
    <n v="275000"/>
    <n v="1190538"/>
    <n v="28943"/>
    <n v="1219481"/>
    <n v="50369"/>
    <n v="52026"/>
    <n v="1321876"/>
    <x v="0"/>
    <s v="$9,246 SERP payment."/>
    <x v="2"/>
    <x v="1"/>
    <x v="0"/>
    <x v="0"/>
    <x v="0"/>
  </r>
  <r>
    <n v="25"/>
    <s v="362087641"/>
    <s v="America’s Health Insurance Plans (AHIP)"/>
    <s v="Karen Ignagni"/>
    <x v="1"/>
    <d v="1993-01-01T00:00:00"/>
    <n v="20004"/>
    <x v="0"/>
    <x v="5"/>
    <x v="5"/>
    <x v="0"/>
    <x v="1"/>
    <n v="0.64157640530551097"/>
    <n v="-0.28657028717834815"/>
    <n v="-0.27996407281480012"/>
    <x v="0"/>
    <x v="1"/>
    <n v="70904137"/>
    <s v="Karen Ignagni"/>
    <x v="1"/>
    <x v="0"/>
    <s v="President"/>
    <n v="1175633"/>
    <m/>
    <n v="1175633"/>
    <n v="38884"/>
    <n v="1214517"/>
    <n v="18451"/>
    <n v="19440"/>
    <n v="1252408"/>
    <x v="0"/>
    <m/>
    <x v="2"/>
    <x v="1"/>
    <x v="0"/>
    <x v="0"/>
    <x v="0"/>
  </r>
  <r>
    <n v="242"/>
    <s v="430653271"/>
    <s v="Catholic Health Association of the United States"/>
    <s v="Carol Keehan"/>
    <x v="1"/>
    <d v="2005-10-01T00:00:00"/>
    <n v="20006"/>
    <x v="0"/>
    <x v="2"/>
    <x v="2"/>
    <x v="0"/>
    <x v="1"/>
    <n v="0.13322166616396919"/>
    <n v="0.27128557159986422"/>
    <n v="0.27578743676843309"/>
    <x v="0"/>
    <x v="7"/>
    <n v="18922810"/>
    <s v="Carol Keehan"/>
    <x v="1"/>
    <x v="0"/>
    <s v="President &amp; Chief Executive Officer"/>
    <n v="773970"/>
    <n v="267190"/>
    <n v="1041160"/>
    <n v="171948"/>
    <n v="1213108"/>
    <m/>
    <n v="13228"/>
    <n v="1226336"/>
    <x v="0"/>
    <s v="Part of take-home pay represents payment made to nonprofit Daughters of Charity, except for certain fringe benefits.  "/>
    <x v="4"/>
    <x v="1"/>
    <x v="0"/>
    <x v="0"/>
    <x v="0"/>
  </r>
  <r>
    <n v="506"/>
    <s v="131673104"/>
    <s v="National Kidney Foundation"/>
    <s v="Bruce Skyer"/>
    <x v="0"/>
    <d v="2011-10-24T00:00:00"/>
    <n v="10016"/>
    <x v="3"/>
    <x v="9"/>
    <x v="11"/>
    <x v="0"/>
    <x v="0"/>
    <m/>
    <m/>
    <m/>
    <x v="2"/>
    <x v="7"/>
    <n v="46556654"/>
    <s v="John R. Davis"/>
    <x v="0"/>
    <x v="1"/>
    <s v="CEO "/>
    <n v="214483"/>
    <m/>
    <n v="1191360"/>
    <n v="976877"/>
    <n v="1191360"/>
    <n v="88892"/>
    <n v="18982"/>
    <n v="1299234"/>
    <x v="1"/>
    <s v="Six months’ salary; $976,877 SERP payout"/>
    <x v="1"/>
    <x v="1"/>
    <x v="1"/>
    <x v="0"/>
    <x v="0"/>
  </r>
  <r>
    <n v="347"/>
    <s v="237327730"/>
    <s v="Heritage Foundation"/>
    <s v="Edwin J. Feulner"/>
    <x v="0"/>
    <d v="1977-01-01T00:00:00"/>
    <n v="20002"/>
    <x v="4"/>
    <x v="14"/>
    <x v="17"/>
    <x v="0"/>
    <x v="0"/>
    <n v="6.0443320173242387E-2"/>
    <n v="6.3394339207273512E-2"/>
    <n v="5.9126170080197632E-2"/>
    <x v="0"/>
    <x v="1"/>
    <n v="86084630"/>
    <s v="Edwin J. Feulner"/>
    <x v="0"/>
    <x v="0"/>
    <s v="President"/>
    <n v="531561"/>
    <n v="613250"/>
    <n v="1144811"/>
    <n v="17885"/>
    <n v="1162696"/>
    <n v="50000"/>
    <n v="26020"/>
    <n v="1238716"/>
    <x v="0"/>
    <m/>
    <x v="2"/>
    <x v="1"/>
    <x v="0"/>
    <x v="0"/>
    <x v="0"/>
  </r>
  <r>
    <n v="111"/>
    <s v="530260105"/>
    <s v="American Health Care Association"/>
    <s v="Mark Parkinson"/>
    <x v="0"/>
    <d v="2011-01-01T00:00:00"/>
    <n v="20005"/>
    <x v="0"/>
    <x v="2"/>
    <x v="2"/>
    <x v="0"/>
    <x v="0"/>
    <n v="0.11880115337695464"/>
    <n v="9.4304417443722338E-2"/>
    <n v="9.4173532976652499E-2"/>
    <x v="0"/>
    <x v="1"/>
    <n v="29228988"/>
    <s v="Mark V. Parkinson"/>
    <x v="0"/>
    <x v="0"/>
    <s v="President &amp; CEO"/>
    <n v="1008823"/>
    <n v="153000"/>
    <n v="1161823"/>
    <m/>
    <n v="1161823"/>
    <n v="20000"/>
    <n v="8244"/>
    <n v="1190067"/>
    <x v="0"/>
    <m/>
    <x v="3"/>
    <x v="1"/>
    <x v="0"/>
    <x v="0"/>
    <x v="0"/>
  </r>
  <r>
    <n v="302"/>
    <s v="237175375"/>
    <s v="Electric Power Research Institute"/>
    <s v="Michael Howard"/>
    <x v="0"/>
    <d v="2010-09-01T00:00:00"/>
    <n v="94304"/>
    <x v="0"/>
    <x v="3"/>
    <x v="3"/>
    <x v="0"/>
    <x v="0"/>
    <n v="8.0026632309834062E-2"/>
    <n v="0.24842336389225084"/>
    <n v="0.25505029745808544"/>
    <x v="2"/>
    <x v="1"/>
    <n v="391213493"/>
    <s v="Michael Howard"/>
    <x v="0"/>
    <x v="0"/>
    <s v="CEO &amp; President"/>
    <n v="499616"/>
    <n v="577269"/>
    <n v="1076885"/>
    <n v="83409"/>
    <n v="1160294"/>
    <n v="42000"/>
    <n v="26185"/>
    <n v="1228479"/>
    <x v="0"/>
    <m/>
    <x v="0"/>
    <x v="1"/>
    <x v="0"/>
    <x v="0"/>
    <x v="0"/>
  </r>
  <r>
    <n v="289"/>
    <s v="237065623"/>
    <s v="Credit Union National Association (CUNA)"/>
    <s v="William Cheney"/>
    <x v="0"/>
    <d v="2010-07-05T00:00:00"/>
    <n v="53705"/>
    <x v="0"/>
    <x v="4"/>
    <x v="4"/>
    <x v="0"/>
    <x v="0"/>
    <n v="5.2692053265840262E-2"/>
    <n v="4.8070281941000284E-2"/>
    <n v="0.25919858429407439"/>
    <x v="0"/>
    <x v="1"/>
    <n v="53759423"/>
    <s v="William Cheney"/>
    <x v="0"/>
    <x v="0"/>
    <s v="President &amp; CEO"/>
    <n v="732021"/>
    <n v="183002"/>
    <n v="915023"/>
    <n v="234857"/>
    <n v="1149880"/>
    <n v="169640"/>
    <n v="18117"/>
    <n v="1337637"/>
    <x v="0"/>
    <s v="$142,140 toward SERP"/>
    <x v="2"/>
    <x v="1"/>
    <x v="0"/>
    <x v="0"/>
    <x v="0"/>
  </r>
  <r>
    <n v="125"/>
    <s v="133173374"/>
    <s v="American Insurance Association"/>
    <s v="Leigh Ann Pusey"/>
    <x v="1"/>
    <d v="2009-02-01T00:00:00"/>
    <n v="20037"/>
    <x v="0"/>
    <x v="5"/>
    <x v="5"/>
    <x v="0"/>
    <x v="0"/>
    <n v="1.6177927333728241E-4"/>
    <n v="0.34483295115634471"/>
    <n v="0.34483295115634471"/>
    <x v="0"/>
    <x v="1"/>
    <n v="17994852"/>
    <s v="Leigh Ann Pusey"/>
    <x v="1"/>
    <x v="0"/>
    <s v="President/CEO"/>
    <n v="803694"/>
    <n v="320000"/>
    <n v="1123694"/>
    <m/>
    <n v="1123694"/>
    <n v="31145"/>
    <n v="20380"/>
    <n v="1175219"/>
    <x v="0"/>
    <m/>
    <x v="4"/>
    <x v="1"/>
    <x v="0"/>
    <x v="0"/>
    <x v="0"/>
  </r>
  <r>
    <n v="324"/>
    <s v="362900465"/>
    <s v="Food Marketing Institute"/>
    <s v="Leslie Sarasin"/>
    <x v="1"/>
    <d v="2008-11-01T00:00:00"/>
    <n v="22202"/>
    <x v="0"/>
    <x v="12"/>
    <x v="15"/>
    <x v="0"/>
    <x v="0"/>
    <n v="7.3964497041420121E-2"/>
    <n v="9.1729323308270674E-2"/>
    <n v="8.9831264401992114E-2"/>
    <x v="0"/>
    <x v="1"/>
    <n v="28104553"/>
    <s v="Leslie Sarasin"/>
    <x v="1"/>
    <x v="0"/>
    <s v="President &amp; CEO"/>
    <n v="726000"/>
    <n v="363000"/>
    <n v="1089000"/>
    <n v="25274"/>
    <n v="1114274"/>
    <n v="20000"/>
    <n v="20796"/>
    <n v="1155070"/>
    <x v="0"/>
    <m/>
    <x v="3"/>
    <x v="1"/>
    <x v="0"/>
    <x v="0"/>
    <x v="0"/>
  </r>
  <r>
    <n v="486"/>
    <s v="530196547"/>
    <s v="National Defense Industrial Association"/>
    <s v="Lawrence P. Farrell Jr."/>
    <x v="0"/>
    <d v="1998-01-01T00:00:00"/>
    <n v="22201"/>
    <x v="0"/>
    <x v="6"/>
    <x v="6"/>
    <x v="0"/>
    <x v="0"/>
    <n v="1.237933934896176E-2"/>
    <n v="9.503910758644922E-3"/>
    <n v="6.0658270188311221E-2"/>
    <x v="0"/>
    <x v="6"/>
    <n v="34877991"/>
    <s v="Lawrence P. Farrell, Jr."/>
    <x v="0"/>
    <x v="0"/>
    <s v="CEO &amp; President"/>
    <n v="353861"/>
    <n v="554000"/>
    <n v="907861"/>
    <n v="205792"/>
    <n v="1113653"/>
    <n v="29968"/>
    <n v="5431"/>
    <n v="1149052"/>
    <x v="0"/>
    <m/>
    <x v="1"/>
    <x v="1"/>
    <x v="0"/>
    <x v="0"/>
    <x v="0"/>
  </r>
  <r>
    <n v="490"/>
    <s v="131085700"/>
    <s v="National Electrical Manufacturers Association"/>
    <s v="Evan R. Gaddis"/>
    <x v="0"/>
    <d v="2005-09-01T00:00:00"/>
    <n v="22209"/>
    <x v="0"/>
    <x v="6"/>
    <x v="13"/>
    <x v="0"/>
    <x v="1"/>
    <m/>
    <n v="0.18432735015471355"/>
    <n v="0.16676995928520108"/>
    <x v="0"/>
    <x v="1"/>
    <n v="24734714"/>
    <s v="Evan R. Gaddis"/>
    <x v="0"/>
    <x v="0"/>
    <s v="President"/>
    <n v="474775"/>
    <n v="553670"/>
    <n v="1028445"/>
    <n v="82306"/>
    <n v="1110751"/>
    <n v="21250"/>
    <n v="17377"/>
    <n v="1149378"/>
    <x v="0"/>
    <m/>
    <x v="3"/>
    <x v="1"/>
    <x v="0"/>
    <x v="0"/>
    <x v="0"/>
  </r>
  <r>
    <n v="15"/>
    <s v="360710830"/>
    <s v="Air Line Pilots Association, International"/>
    <s v="Lee Moak"/>
    <x v="0"/>
    <d v="2011-01-01T00:00:00"/>
    <n v="20172"/>
    <x v="2"/>
    <x v="8"/>
    <x v="10"/>
    <x v="0"/>
    <x v="1"/>
    <n v="-6.2619164645706285E-2"/>
    <n v="-6.2619164645706285E-2"/>
    <n v="0.92686839033707069"/>
    <x v="0"/>
    <x v="1"/>
    <n v="119626676"/>
    <s v="Lee Moak"/>
    <x v="0"/>
    <x v="0"/>
    <s v="President"/>
    <n v="347099"/>
    <m/>
    <n v="347099"/>
    <n v="742468"/>
    <n v="1089567"/>
    <n v="158411"/>
    <n v="30870"/>
    <n v="1278848"/>
    <x v="0"/>
    <s v="$560,004 SERP payout"/>
    <x v="0"/>
    <x v="1"/>
    <x v="0"/>
    <x v="0"/>
    <x v="0"/>
  </r>
  <r>
    <n v="284"/>
    <s v="131952497"/>
    <s v="Council of Insurance Agents and Brokers"/>
    <s v="Ken A. Crerar"/>
    <x v="0"/>
    <d v="1991-01-01T00:00:00"/>
    <n v="20004"/>
    <x v="0"/>
    <x v="5"/>
    <x v="5"/>
    <x v="0"/>
    <x v="0"/>
    <n v="-6.4644555480712195E-3"/>
    <n v="0.13079675968691012"/>
    <n v="0.12366419145660403"/>
    <x v="0"/>
    <x v="1"/>
    <n v="10388267"/>
    <s v="Ken A. Crerar"/>
    <x v="0"/>
    <x v="0"/>
    <s v="President"/>
    <n v="691768"/>
    <n v="350000"/>
    <n v="1041768"/>
    <n v="47148"/>
    <n v="1088916"/>
    <n v="33000"/>
    <n v="44928"/>
    <n v="1166844"/>
    <x v="0"/>
    <m/>
    <x v="4"/>
    <x v="1"/>
    <x v="0"/>
    <x v="0"/>
    <x v="0"/>
  </r>
  <r>
    <n v="513"/>
    <s v="521127504"/>
    <s v="National Multifamily Housing Council"/>
    <s v="Douglas M. Bibby"/>
    <x v="0"/>
    <d v="2001-06-28T00:00:00"/>
    <n v="20036"/>
    <x v="0"/>
    <x v="11"/>
    <x v="19"/>
    <x v="0"/>
    <x v="0"/>
    <n v="1.5240111748272313E-2"/>
    <n v="1.2267487276600781E-2"/>
    <n v="-1.6199726691727593E-2"/>
    <x v="0"/>
    <x v="7"/>
    <n v="11916594"/>
    <s v="Douglas M. Bibby"/>
    <x v="0"/>
    <x v="0"/>
    <s v="President"/>
    <n v="863081"/>
    <n v="206000"/>
    <n v="1069081"/>
    <m/>
    <n v="1069081"/>
    <m/>
    <m/>
    <n v="1069081"/>
    <x v="0"/>
    <s v="$165,000 toward SERP"/>
    <x v="4"/>
    <x v="1"/>
    <x v="0"/>
    <x v="0"/>
    <x v="0"/>
  </r>
  <r>
    <n v="402"/>
    <s v="362229255"/>
    <s v="Joint Commission"/>
    <s v="Mark R. Chassin"/>
    <x v="0"/>
    <d v="2008-01-01T00:00:00"/>
    <n v="60181"/>
    <x v="1"/>
    <x v="2"/>
    <x v="2"/>
    <x v="0"/>
    <x v="0"/>
    <n v="7.7549248029554069E-2"/>
    <n v="0.14780912208074598"/>
    <n v="0.12198370649617497"/>
    <x v="2"/>
    <x v="1"/>
    <n v="150115581"/>
    <s v="Mark R. Chassin"/>
    <x v="0"/>
    <x v="0"/>
    <s v="President"/>
    <n v="821377"/>
    <n v="57000"/>
    <n v="878377"/>
    <n v="178774"/>
    <n v="1057151"/>
    <n v="21593"/>
    <n v="28054"/>
    <n v="1106798"/>
    <x v="0"/>
    <m/>
    <x v="0"/>
    <x v="1"/>
    <x v="0"/>
    <x v="0"/>
    <x v="0"/>
  </r>
  <r>
    <n v="102"/>
    <s v="530237789"/>
    <s v="American Federation of State, County, and Municipal Employees"/>
    <s v="Lee Saunders"/>
    <x v="0"/>
    <d v="2012-06-21T00:00:00"/>
    <n v="20036"/>
    <x v="2"/>
    <x v="8"/>
    <x v="10"/>
    <x v="0"/>
    <x v="0"/>
    <m/>
    <m/>
    <m/>
    <x v="2"/>
    <x v="1"/>
    <n v="160249211"/>
    <s v="Gerald W. McEntee"/>
    <x v="0"/>
    <x v="1"/>
    <s v="President"/>
    <n v="185759"/>
    <m/>
    <n v="185759"/>
    <n v="864817"/>
    <n v="1050576"/>
    <n v="258402"/>
    <n v="25072"/>
    <n v="1334050"/>
    <x v="1"/>
    <s v="Six months’ salary; $656,059 severance"/>
    <x v="0"/>
    <x v="1"/>
    <x v="1"/>
    <x v="0"/>
    <x v="0"/>
  </r>
  <r>
    <n v="439"/>
    <s v="520939952"/>
    <s v="National Association of Community Health Centers"/>
    <s v="Thomas J. Van Coverden"/>
    <x v="0"/>
    <m/>
    <n v="20814"/>
    <x v="0"/>
    <x v="2"/>
    <x v="2"/>
    <x v="0"/>
    <x v="0"/>
    <n v="4.999530434549284E-2"/>
    <n v="0.31439733051192315"/>
    <n v="-0.36033701611603941"/>
    <x v="0"/>
    <x v="7"/>
    <n v="32527085"/>
    <s v="Thomas J. Van Coverden"/>
    <x v="0"/>
    <x v="0"/>
    <s v="CEO &amp; President"/>
    <n v="626108"/>
    <n v="310592"/>
    <n v="936700"/>
    <n v="111462"/>
    <n v="1048162"/>
    <n v="-130922"/>
    <n v="19918"/>
    <n v="937158"/>
    <x v="0"/>
    <m/>
    <x v="1"/>
    <x v="1"/>
    <x v="0"/>
    <x v="0"/>
    <x v="0"/>
  </r>
  <r>
    <n v="306"/>
    <s v="133768378"/>
    <s v="Entertainment Software Association"/>
    <s v="Michael D. Gallagher"/>
    <x v="0"/>
    <d v="2007-05-07T00:00:00"/>
    <n v="20004"/>
    <x v="0"/>
    <x v="7"/>
    <x v="8"/>
    <x v="0"/>
    <x v="0"/>
    <n v="3.2100488485694349E-2"/>
    <n v="-0.23237676470675855"/>
    <n v="-0.22941746015629944"/>
    <x v="0"/>
    <x v="0"/>
    <n v="35111046"/>
    <s v="Michael D. Gallagher"/>
    <x v="0"/>
    <x v="0"/>
    <s v="President"/>
    <n v="739500"/>
    <n v="291200"/>
    <n v="1030700"/>
    <n v="16665"/>
    <n v="1047365"/>
    <n v="31500"/>
    <n v="34592"/>
    <n v="1113457"/>
    <x v="0"/>
    <m/>
    <x v="1"/>
    <x v="1"/>
    <x v="0"/>
    <x v="0"/>
    <x v="0"/>
  </r>
  <r>
    <n v="444"/>
    <s v="952642719"/>
    <s v="National Association of Federal Credit Unions"/>
    <s v="Dan Berger"/>
    <x v="0"/>
    <d v="2013-07-31T00:00:00"/>
    <n v="22201"/>
    <x v="0"/>
    <x v="4"/>
    <x v="4"/>
    <x v="0"/>
    <x v="1"/>
    <n v="0.42819579981295508"/>
    <n v="0.34199312610831106"/>
    <n v="0.8447831965114404"/>
    <x v="0"/>
    <x v="1"/>
    <n v="12510733"/>
    <s v="Fred Becker"/>
    <x v="0"/>
    <x v="1"/>
    <s v="President &amp; CEO"/>
    <n v="583358"/>
    <n v="126500"/>
    <n v="709858"/>
    <n v="331262"/>
    <n v="1041120"/>
    <n v="20000"/>
    <n v="20983"/>
    <n v="1082103"/>
    <x v="0"/>
    <s v="$319,646 SERP payout"/>
    <x v="4"/>
    <x v="1"/>
    <x v="0"/>
    <x v="0"/>
    <x v="0"/>
  </r>
  <r>
    <n v="105"/>
    <s v="521802251"/>
    <s v="American Forest and Paper Association"/>
    <s v="Donna Harman"/>
    <x v="1"/>
    <d v="2007-06-25T00:00:00"/>
    <n v="20036"/>
    <x v="0"/>
    <x v="6"/>
    <x v="13"/>
    <x v="0"/>
    <x v="0"/>
    <n v="6.9819826611383334E-2"/>
    <n v="9.0932745699907475E-2"/>
    <n v="9.1059738243005367E-2"/>
    <x v="0"/>
    <x v="1"/>
    <n v="22721027"/>
    <s v="Donna Harman"/>
    <x v="1"/>
    <x v="0"/>
    <s v="President/CEO"/>
    <n v="709558"/>
    <n v="300865"/>
    <n v="1010423"/>
    <n v="15375"/>
    <n v="1025798"/>
    <n v="22500"/>
    <n v="39824"/>
    <n v="1088122"/>
    <x v="0"/>
    <m/>
    <x v="3"/>
    <x v="1"/>
    <x v="0"/>
    <x v="0"/>
    <x v="0"/>
  </r>
  <r>
    <n v="639"/>
    <s v="131740011"/>
    <s v="Wildlife Conservation Society"/>
    <s v="Cristián Samper"/>
    <x v="0"/>
    <d v="2012-08-01T00:00:00"/>
    <n v="10460"/>
    <x v="3"/>
    <x v="9"/>
    <x v="11"/>
    <x v="0"/>
    <x v="0"/>
    <n v="1.4975031729275149E-2"/>
    <n v="0.41209323785190038"/>
    <n v="0.28937463424170451"/>
    <x v="0"/>
    <x v="7"/>
    <n v="230042654"/>
    <s v="Steven E. Sanderson"/>
    <x v="0"/>
    <x v="1"/>
    <s v="President &amp; Chief Executive Officer"/>
    <n v="513417"/>
    <n v="215000"/>
    <n v="728417"/>
    <n v="287284"/>
    <n v="1015701"/>
    <n v="126188"/>
    <n v="21777"/>
    <n v="1163666"/>
    <x v="0"/>
    <s v="$66,847 toward SERP"/>
    <x v="0"/>
    <x v="1"/>
    <x v="0"/>
    <x v="0"/>
    <x v="0"/>
  </r>
  <r>
    <n v="20"/>
    <s v="522143968"/>
    <s v="Alliance of Automobile Manufacturers"/>
    <s v="Mitch Bainwol"/>
    <x v="0"/>
    <d v="2011-09-01T00:00:00"/>
    <n v="20001"/>
    <x v="0"/>
    <x v="6"/>
    <x v="13"/>
    <x v="0"/>
    <x v="0"/>
    <m/>
    <m/>
    <m/>
    <x v="0"/>
    <x v="1"/>
    <n v="27237327"/>
    <s v="Mitch Bainwol"/>
    <x v="0"/>
    <x v="0"/>
    <s v="President"/>
    <n v="871700"/>
    <n v="116172"/>
    <n v="987872"/>
    <n v="26181"/>
    <n v="1014053"/>
    <n v="28000"/>
    <n v="23124"/>
    <n v="1065177"/>
    <x v="0"/>
    <m/>
    <x v="3"/>
    <x v="1"/>
    <x v="0"/>
    <x v="0"/>
    <x v="0"/>
  </r>
  <r>
    <n v="134"/>
    <s v="360727175"/>
    <s v="American Medical Association"/>
    <s v="James Madara"/>
    <x v="0"/>
    <d v="2011-07-01T00:00:00"/>
    <n v="60611"/>
    <x v="1"/>
    <x v="2"/>
    <x v="2"/>
    <x v="0"/>
    <x v="0"/>
    <m/>
    <m/>
    <m/>
    <x v="0"/>
    <x v="1"/>
    <n v="239071813"/>
    <s v="James Madara"/>
    <x v="0"/>
    <x v="0"/>
    <s v="Executive Vice President &amp; CEO"/>
    <n v="816980"/>
    <n v="180000"/>
    <n v="996980"/>
    <n v="12024"/>
    <n v="1009004"/>
    <n v="65000"/>
    <n v="48926"/>
    <n v="1122930"/>
    <x v="0"/>
    <m/>
    <x v="0"/>
    <x v="1"/>
    <x v="0"/>
    <x v="0"/>
    <x v="0"/>
  </r>
  <r>
    <n v="42"/>
    <s v="530196568"/>
    <s v="American Association for the Advancement of Science"/>
    <s v="Alan I. Leshner"/>
    <x v="0"/>
    <d v="2001-11-15T00:00:00"/>
    <n v="20005"/>
    <x v="1"/>
    <x v="13"/>
    <x v="16"/>
    <x v="0"/>
    <x v="0"/>
    <n v="2.6720604264857149E-2"/>
    <n v="0.34496043994261616"/>
    <n v="0.3380618552317578"/>
    <x v="0"/>
    <x v="1"/>
    <n v="97560704"/>
    <s v="Alan I. Leshner"/>
    <x v="0"/>
    <x v="0"/>
    <s v="CEO"/>
    <n v="535020"/>
    <n v="455000"/>
    <n v="990020"/>
    <n v="17000"/>
    <n v="1007020"/>
    <n v="30000"/>
    <n v="3499"/>
    <n v="1040519"/>
    <x v="0"/>
    <m/>
    <x v="2"/>
    <x v="1"/>
    <x v="0"/>
    <x v="0"/>
    <x v="0"/>
  </r>
  <r>
    <n v="293"/>
    <s v="131930701"/>
    <s v="Cystic Fibrosis Foundation"/>
    <s v="Robert J. Beall"/>
    <x v="0"/>
    <d v="1994-01-01T00:00:00"/>
    <n v="20814"/>
    <x v="3"/>
    <x v="9"/>
    <x v="11"/>
    <x v="0"/>
    <x v="0"/>
    <n v="8.9684313604509291E-2"/>
    <n v="-3.4148801422633254E-2"/>
    <n v="0.40457281467438122"/>
    <x v="0"/>
    <x v="1"/>
    <n v="260818976"/>
    <s v="Robert J. Beall"/>
    <x v="0"/>
    <x v="0"/>
    <s v="President &amp; CEO"/>
    <n v="547489"/>
    <n v="107531"/>
    <n v="655020"/>
    <n v="344408"/>
    <n v="999428"/>
    <n v="89997"/>
    <n v="22675"/>
    <n v="1112100"/>
    <x v="0"/>
    <m/>
    <x v="0"/>
    <x v="1"/>
    <x v="0"/>
    <x v="1"/>
    <x v="0"/>
  </r>
  <r>
    <n v="211"/>
    <s v="362169124"/>
    <s v="Association of American Medical Colleges"/>
    <s v="Darrell G. Kirch "/>
    <x v="0"/>
    <d v="2006-07-01T00:00:00"/>
    <n v="20037"/>
    <x v="0"/>
    <x v="2"/>
    <x v="2"/>
    <x v="0"/>
    <x v="0"/>
    <n v="-5.1447956033009092E-2"/>
    <n v="0.1214411617498785"/>
    <n v="0.20518855949108158"/>
    <x v="0"/>
    <x v="7"/>
    <n v="122569341"/>
    <s v="Darrell G. Kirch "/>
    <x v="0"/>
    <x v="0"/>
    <s v="President/CEO"/>
    <n v="784610"/>
    <n v="143008"/>
    <n v="927618"/>
    <n v="69273"/>
    <n v="996891"/>
    <n v="223115"/>
    <n v="17251"/>
    <n v="1237257"/>
    <x v="0"/>
    <s v="$125,000 toward SERP"/>
    <x v="0"/>
    <x v="1"/>
    <x v="0"/>
    <x v="1"/>
    <x v="0"/>
  </r>
  <r>
    <n v="66"/>
    <s v="530025510"/>
    <s v="American Beverage Association"/>
    <s v="Susan Neely"/>
    <x v="1"/>
    <d v="2005-04-28T00:00:00"/>
    <n v="20036"/>
    <x v="0"/>
    <x v="12"/>
    <x v="15"/>
    <x v="0"/>
    <x v="1"/>
    <m/>
    <n v="0.14392905631447692"/>
    <n v="0.14392905631447692"/>
    <x v="0"/>
    <x v="1"/>
    <n v="73719511"/>
    <s v="Susan K. Neely"/>
    <x v="1"/>
    <x v="0"/>
    <s v="President &amp; CEO"/>
    <n v="996750"/>
    <m/>
    <n v="996750"/>
    <m/>
    <n v="996750"/>
    <n v="33000"/>
    <n v="17085"/>
    <n v="1046835"/>
    <x v="0"/>
    <m/>
    <x v="2"/>
    <x v="1"/>
    <x v="0"/>
    <x v="1"/>
    <x v="0"/>
  </r>
  <r>
    <n v="556"/>
    <s v="383676760"/>
    <s v="Pharmaceutical Care Management Association"/>
    <s v="Mark Merritt"/>
    <x v="0"/>
    <d v="2005-03-01T00:00:00"/>
    <n v="20004"/>
    <x v="0"/>
    <x v="2"/>
    <x v="2"/>
    <x v="0"/>
    <x v="0"/>
    <n v="-7.5333433777911704E-3"/>
    <n v="-5.7070764717944162E-3"/>
    <n v="-5.7070764717944162E-3"/>
    <x v="0"/>
    <x v="1"/>
    <n v="12322031"/>
    <s v="Mark Merritt"/>
    <x v="0"/>
    <x v="0"/>
    <s v="President &amp; CEO"/>
    <n v="744349"/>
    <n v="240000"/>
    <n v="984349"/>
    <m/>
    <n v="984349"/>
    <n v="37500"/>
    <n v="18060"/>
    <n v="1039909"/>
    <x v="0"/>
    <m/>
    <x v="4"/>
    <x v="1"/>
    <x v="0"/>
    <x v="1"/>
    <x v="0"/>
  </r>
  <r>
    <n v="365"/>
    <s v="131656633"/>
    <s v="Institute of Electrical and Electronics Engineers (IEEE)"/>
    <s v="E. James Prendergast"/>
    <x v="0"/>
    <d v="2009-04-06T00:00:00"/>
    <n v="8854"/>
    <x v="1"/>
    <x v="6"/>
    <x v="8"/>
    <x v="0"/>
    <x v="1"/>
    <n v="0.43690502882463145"/>
    <n v="0.34723875598505966"/>
    <n v="0.32924034951158276"/>
    <x v="0"/>
    <x v="1"/>
    <n v="406832670"/>
    <s v="E. James Prendergast"/>
    <x v="0"/>
    <x v="0"/>
    <s v="Executive Director"/>
    <n v="756223"/>
    <n v="165000"/>
    <n v="921223"/>
    <n v="48729"/>
    <n v="969952"/>
    <n v="26875"/>
    <n v="10892"/>
    <n v="1007719"/>
    <x v="0"/>
    <m/>
    <x v="0"/>
    <x v="1"/>
    <x v="0"/>
    <x v="1"/>
    <x v="0"/>
  </r>
  <r>
    <n v="511"/>
    <s v="530115160"/>
    <s v="National Milk Producers Federation"/>
    <s v="Jim Mulhern"/>
    <x v="0"/>
    <d v="2014-01-01T00:00:00"/>
    <n v="22201"/>
    <x v="0"/>
    <x v="12"/>
    <x v="20"/>
    <x v="0"/>
    <x v="0"/>
    <n v="4.0194000000000001E-2"/>
    <n v="5.6790711540580303E-2"/>
    <n v="0.14298519728078038"/>
    <x v="0"/>
    <x v="1"/>
    <n v="40533417"/>
    <s v="Jerry Kozak"/>
    <x v="0"/>
    <x v="1"/>
    <s v="CEO &amp; President"/>
    <n v="520097"/>
    <n v="132150"/>
    <n v="652247"/>
    <n v="313012"/>
    <n v="965259"/>
    <n v="56250"/>
    <n v="3072"/>
    <n v="1024581"/>
    <x v="0"/>
    <s v="$297,647 SERP payout"/>
    <x v="1"/>
    <x v="1"/>
    <x v="0"/>
    <x v="1"/>
    <x v="0"/>
  </r>
  <r>
    <n v="525"/>
    <s v="135582627"/>
    <s v="National Retail Federation"/>
    <s v="Matt Shay"/>
    <x v="0"/>
    <d v="2010-04-26T00:00:00"/>
    <n v="20004"/>
    <x v="0"/>
    <x v="1"/>
    <x v="12"/>
    <x v="0"/>
    <x v="0"/>
    <n v="6.5147210743801656E-2"/>
    <n v="0.13548183007279344"/>
    <n v="0.13208798354035042"/>
    <x v="0"/>
    <x v="9"/>
    <n v="38336339"/>
    <s v="Matt Shay"/>
    <x v="0"/>
    <x v="0"/>
    <s v="CEO"/>
    <n v="643383"/>
    <n v="315000"/>
    <n v="958383"/>
    <n v="6182"/>
    <n v="964565"/>
    <n v="17500"/>
    <n v="58800"/>
    <n v="1040865"/>
    <x v="0"/>
    <m/>
    <x v="1"/>
    <x v="1"/>
    <x v="0"/>
    <x v="1"/>
    <x v="0"/>
  </r>
  <r>
    <n v="512"/>
    <s v="521916480"/>
    <s v="National Mining Association"/>
    <s v="Harold Quinn"/>
    <x v="0"/>
    <d v="2008-09-10T00:00:00"/>
    <n v="20001"/>
    <x v="0"/>
    <x v="3"/>
    <x v="3"/>
    <x v="0"/>
    <x v="0"/>
    <n v="2.4934757788289022E-3"/>
    <n v="-0.23160847235626636"/>
    <n v="-0.22094536918480581"/>
    <x v="0"/>
    <x v="1"/>
    <n v="49492799"/>
    <s v="Harold Quinn"/>
    <x v="0"/>
    <x v="0"/>
    <s v="CEO"/>
    <n v="491703"/>
    <n v="400000"/>
    <n v="891703"/>
    <n v="57466"/>
    <n v="949169"/>
    <n v="66815"/>
    <n v="21663"/>
    <n v="1037647"/>
    <x v="0"/>
    <m/>
    <x v="1"/>
    <x v="1"/>
    <x v="0"/>
    <x v="1"/>
    <x v="0"/>
  </r>
  <r>
    <n v="286"/>
    <s v="131628168"/>
    <s v="Council on Foreign Relations"/>
    <s v="Richard N. Haass  "/>
    <x v="0"/>
    <d v="2003-07-01T00:00:00"/>
    <n v="10021"/>
    <x v="4"/>
    <x v="14"/>
    <x v="17"/>
    <x v="0"/>
    <x v="0"/>
    <n v="3.3775513579675148E-2"/>
    <n v="3.7859763027692138E-2"/>
    <n v="5.7393535468722293E-2"/>
    <x v="0"/>
    <x v="5"/>
    <n v="54201417"/>
    <s v="Richard N. Haass  "/>
    <x v="0"/>
    <x v="0"/>
    <s v="President &amp; CEO"/>
    <n v="375000"/>
    <n v="235000"/>
    <n v="610000"/>
    <n v="332089"/>
    <n v="942089"/>
    <n v="20000"/>
    <n v="16377"/>
    <n v="978466"/>
    <x v="0"/>
    <m/>
    <x v="2"/>
    <x v="1"/>
    <x v="0"/>
    <x v="1"/>
    <x v="0"/>
  </r>
  <r>
    <n v="371"/>
    <s v="133900517"/>
    <s v="Interactive Advertising Bureau"/>
    <s v="Randall Rothenberg"/>
    <x v="0"/>
    <d v="2007-02-02T00:00:00"/>
    <n v="10016"/>
    <x v="0"/>
    <x v="7"/>
    <x v="7"/>
    <x v="0"/>
    <x v="1"/>
    <n v="-0.1013311987749491"/>
    <n v="0.28670705286544218"/>
    <n v="0.28670705286544218"/>
    <x v="0"/>
    <x v="1"/>
    <n v="17819059"/>
    <s v="Randall Rothenberg"/>
    <x v="0"/>
    <x v="0"/>
    <s v="President &amp; CEO"/>
    <n v="516438"/>
    <n v="416000"/>
    <n v="932438"/>
    <m/>
    <n v="932438"/>
    <n v="12500"/>
    <n v="19896"/>
    <n v="964834"/>
    <x v="0"/>
    <m/>
    <x v="4"/>
    <x v="1"/>
    <x v="1"/>
    <x v="1"/>
    <x v="0"/>
  </r>
  <r>
    <n v="327"/>
    <s v="135642275"/>
    <s v="Futures Industry Association"/>
    <s v="Walter Lukken"/>
    <x v="0"/>
    <d v="2012-03-01T00:00:00"/>
    <n v="20006"/>
    <x v="0"/>
    <x v="4"/>
    <x v="4"/>
    <x v="0"/>
    <x v="0"/>
    <m/>
    <m/>
    <m/>
    <x v="2"/>
    <x v="1"/>
    <n v="16312338"/>
    <s v="Walter Lukken"/>
    <x v="0"/>
    <x v="0"/>
    <s v="Chief Executive Officer"/>
    <n v="411115"/>
    <n v="500000"/>
    <n v="911115"/>
    <n v="8170"/>
    <n v="919285"/>
    <n v="22500"/>
    <n v="18239"/>
    <n v="960024"/>
    <x v="1"/>
    <s v="10 months' salary"/>
    <x v="4"/>
    <x v="1"/>
    <x v="1"/>
    <x v="1"/>
    <x v="0"/>
  </r>
  <r>
    <n v="332"/>
    <s v="237058143"/>
    <s v="Global Business Travel Association"/>
    <s v="Michael W. McCormick "/>
    <x v="0"/>
    <d v="2009-08-24T00:00:00"/>
    <n v="22314"/>
    <x v="1"/>
    <x v="10"/>
    <x v="12"/>
    <x v="0"/>
    <x v="1"/>
    <n v="0.38895339547270308"/>
    <n v="0.58133040614709108"/>
    <n v="0.58133040614709108"/>
    <x v="0"/>
    <x v="1"/>
    <n v="15207487"/>
    <s v="Michael W. McCormick "/>
    <x v="0"/>
    <x v="0"/>
    <s v="Executive Director and COO"/>
    <n v="651940"/>
    <n v="248430"/>
    <n v="900370"/>
    <m/>
    <n v="900370"/>
    <n v="73175"/>
    <n v="15791"/>
    <n v="989336"/>
    <x v="0"/>
    <m/>
    <x v="4"/>
    <x v="1"/>
    <x v="1"/>
    <x v="1"/>
    <x v="0"/>
  </r>
  <r>
    <n v="28"/>
    <s v="410793046"/>
    <s v="American Academy of Dermatology"/>
    <s v="Elaine Weiss"/>
    <x v="1"/>
    <d v="2013-02-07T00:00:00"/>
    <n v="60173"/>
    <x v="1"/>
    <x v="2"/>
    <x v="2"/>
    <x v="0"/>
    <x v="0"/>
    <m/>
    <m/>
    <m/>
    <x v="0"/>
    <x v="1"/>
    <n v="27677449"/>
    <s v="Ronald A. Henrichs"/>
    <x v="0"/>
    <x v="1"/>
    <s v="Executive Director"/>
    <n v="156418"/>
    <n v="367969"/>
    <n v="524387"/>
    <n v="375946"/>
    <n v="900333"/>
    <n v="342658"/>
    <n v="32141"/>
    <n v="1275132"/>
    <x v="1"/>
    <s v="5 months’ salary. $325,862 in severance and due $320,904 in severance in 2013"/>
    <x v="3"/>
    <x v="1"/>
    <x v="1"/>
    <x v="1"/>
    <x v="0"/>
  </r>
  <r>
    <n v="408"/>
    <s v="133867347"/>
    <s v="Loan Syndications and Trading Association"/>
    <s v="Bram Smith"/>
    <x v="0"/>
    <d v="2009-12-17T00:00:00"/>
    <n v="10017"/>
    <x v="0"/>
    <x v="4"/>
    <x v="4"/>
    <x v="0"/>
    <x v="0"/>
    <n v="-1.2549794345305568E-3"/>
    <n v="-5.1924906535168235E-4"/>
    <n v="-5.1924906535168235E-4"/>
    <x v="0"/>
    <x v="1"/>
    <n v="10857739"/>
    <s v="Bram Smith"/>
    <x v="0"/>
    <x v="0"/>
    <s v="Executive Director"/>
    <n v="370059"/>
    <n v="525000"/>
    <n v="895059"/>
    <m/>
    <n v="895059"/>
    <n v="33000"/>
    <n v="16221"/>
    <n v="944280"/>
    <x v="0"/>
    <m/>
    <x v="4"/>
    <x v="1"/>
    <x v="1"/>
    <x v="1"/>
    <x v="0"/>
  </r>
  <r>
    <n v="260"/>
    <s v="362118323"/>
    <s v="College of American Pathologists"/>
    <s v="Charles Roussel"/>
    <x v="0"/>
    <d v="2008-10-30T00:00:00"/>
    <n v="60093"/>
    <x v="1"/>
    <x v="2"/>
    <x v="2"/>
    <x v="0"/>
    <x v="0"/>
    <n v="1.4425709313735234E-2"/>
    <n v="-2.8030281466153644E-2"/>
    <n v="-4.4553248328201234E-2"/>
    <x v="0"/>
    <x v="1"/>
    <n v="172867738"/>
    <s v="Charles Roussel"/>
    <x v="0"/>
    <x v="0"/>
    <s v="Executive Vice President"/>
    <n v="561370"/>
    <n v="224000"/>
    <n v="785370"/>
    <n v="100182"/>
    <n v="885552"/>
    <n v="311666"/>
    <n v="22796"/>
    <n v="1220014"/>
    <x v="0"/>
    <m/>
    <x v="0"/>
    <x v="1"/>
    <x v="1"/>
    <x v="1"/>
    <x v="0"/>
  </r>
  <r>
    <n v="26"/>
    <s v="264101108"/>
    <s v="America’s Natural Gas Alliance"/>
    <s v="Martin Durbin"/>
    <x v="0"/>
    <d v="2013-05-01T00:00:00"/>
    <n v="20005"/>
    <x v="0"/>
    <x v="3"/>
    <x v="3"/>
    <x v="0"/>
    <x v="1"/>
    <n v="0.15971141864940389"/>
    <n v="0.12350673979829166"/>
    <n v="0.13006466535106417"/>
    <x v="0"/>
    <x v="1"/>
    <n v="77018953"/>
    <s v="Regina D. Hopper"/>
    <x v="1"/>
    <x v="1"/>
    <s v="President &amp; CEO"/>
    <n v="629162"/>
    <n v="250000"/>
    <n v="879162"/>
    <n v="6151"/>
    <n v="885313"/>
    <n v="15000"/>
    <n v="27740"/>
    <n v="928053"/>
    <x v="0"/>
    <m/>
    <x v="2"/>
    <x v="1"/>
    <x v="1"/>
    <x v="1"/>
    <x v="0"/>
  </r>
  <r>
    <n v="418"/>
    <s v="521042433"/>
    <s v="Municipal Securities Rulemaking Board"/>
    <s v="Lynnette Kelly Hotchkiss"/>
    <x v="1"/>
    <d v="2007-06-18T00:00:00"/>
    <n v="22314"/>
    <x v="0"/>
    <x v="4"/>
    <x v="4"/>
    <x v="0"/>
    <x v="0"/>
    <n v="3.8148693010546166E-2"/>
    <n v="0.12202146807550562"/>
    <n v="0.46438644810193785"/>
    <x v="0"/>
    <x v="6"/>
    <n v="39892663"/>
    <s v="Lynnette Kelly"/>
    <x v="1"/>
    <x v="0"/>
    <s v="Executive Director"/>
    <n v="618883"/>
    <n v="50000"/>
    <n v="668883"/>
    <n v="213732"/>
    <n v="882615"/>
    <n v="72050"/>
    <n v="21298"/>
    <n v="975963"/>
    <x v="0"/>
    <s v="$126,312 SERP payout"/>
    <x v="1"/>
    <x v="1"/>
    <x v="1"/>
    <x v="1"/>
    <x v="0"/>
  </r>
  <r>
    <n v="2"/>
    <s v="951985500"/>
    <s v="AARP"/>
    <s v="A. Barry Rand"/>
    <x v="0"/>
    <d v="2009-04-01T00:00:00"/>
    <n v="20049"/>
    <x v="3"/>
    <x v="9"/>
    <x v="11"/>
    <x v="0"/>
    <x v="0"/>
    <n v="4.1383055144078501E-2"/>
    <n v="8.123854006248632E-2"/>
    <n v="7.8089077994715705E-2"/>
    <x v="0"/>
    <x v="1"/>
    <n v="1231693441"/>
    <s v="A. Barry Rand"/>
    <x v="0"/>
    <x v="0"/>
    <s v="CEO"/>
    <n v="677000"/>
    <n v="177452"/>
    <n v="854452"/>
    <n v="25273"/>
    <n v="879725"/>
    <n v="113525"/>
    <n v="17842"/>
    <n v="1011092"/>
    <x v="0"/>
    <m/>
    <x v="0"/>
    <x v="1"/>
    <x v="1"/>
    <x v="1"/>
    <x v="0"/>
  </r>
  <r>
    <n v="127"/>
    <s v="131832448"/>
    <s v="American Iron and Steel Institute"/>
    <s v="Thomas J. Gibson"/>
    <x v="0"/>
    <d v="2008-09-01T00:00:00"/>
    <n v="20001"/>
    <x v="0"/>
    <x v="6"/>
    <x v="13"/>
    <x v="0"/>
    <x v="0"/>
    <n v="4.4834440461426074E-2"/>
    <n v="9.1580905790973319E-2"/>
    <n v="0.11911350632035272"/>
    <x v="0"/>
    <x v="1"/>
    <n v="18673289"/>
    <s v="Thomas J. Gibson"/>
    <x v="0"/>
    <x v="0"/>
    <s v="CEO &amp; President"/>
    <n v="615000"/>
    <n v="224000"/>
    <n v="839000"/>
    <n v="38977"/>
    <n v="877977"/>
    <n v="83680"/>
    <n v="16990"/>
    <n v="978647"/>
    <x v="0"/>
    <m/>
    <x v="4"/>
    <x v="1"/>
    <x v="1"/>
    <x v="1"/>
    <x v="0"/>
  </r>
  <r>
    <n v="554"/>
    <s v="131390920"/>
    <s v="Personal Care Products Council"/>
    <s v="Lezlee Westine"/>
    <x v="1"/>
    <d v="2009-05-01T00:00:00"/>
    <n v="20036"/>
    <x v="0"/>
    <x v="6"/>
    <x v="13"/>
    <x v="0"/>
    <x v="0"/>
    <n v="9.1690539167681051E-2"/>
    <n v="6.2904289185676338E-2"/>
    <n v="7.7303916031021769E-2"/>
    <x v="0"/>
    <x v="1"/>
    <n v="19700039"/>
    <s v="Lezlee Westine"/>
    <x v="1"/>
    <x v="0"/>
    <s v="President &amp; CEO"/>
    <n v="596396"/>
    <n v="250000"/>
    <n v="846396"/>
    <n v="30956"/>
    <n v="877352"/>
    <n v="28750"/>
    <n v="14490"/>
    <n v="920592"/>
    <x v="0"/>
    <m/>
    <x v="4"/>
    <x v="1"/>
    <x v="1"/>
    <x v="1"/>
    <x v="0"/>
  </r>
  <r>
    <n v="167"/>
    <s v="390852310"/>
    <s v="American Society for Training and Development"/>
    <s v="Tony Bingham"/>
    <x v="0"/>
    <d v="2004-02-01T00:00:00"/>
    <n v="22313"/>
    <x v="1"/>
    <x v="13"/>
    <x v="9"/>
    <x v="0"/>
    <x v="1"/>
    <n v="0.16243616008690401"/>
    <n v="0.39749974444813574"/>
    <n v="0.39357346025847423"/>
    <x v="0"/>
    <x v="1"/>
    <n v="30433260"/>
    <s v="Tony Bingham"/>
    <x v="0"/>
    <x v="0"/>
    <s v="President and CEO"/>
    <n v="440876"/>
    <n v="434093"/>
    <n v="874969"/>
    <n v="1048"/>
    <n v="876017"/>
    <n v="7350"/>
    <n v="12019"/>
    <n v="895386"/>
    <x v="0"/>
    <m/>
    <x v="1"/>
    <x v="1"/>
    <x v="1"/>
    <x v="1"/>
    <x v="0"/>
  </r>
  <r>
    <n v="291"/>
    <s v="132600946"/>
    <s v="Cruise Lines International Association"/>
    <s v="Christine Duffy"/>
    <x v="1"/>
    <d v="2011-02-01T00:00:00"/>
    <n v="33316"/>
    <x v="0"/>
    <x v="6"/>
    <x v="6"/>
    <x v="1"/>
    <x v="0"/>
    <m/>
    <m/>
    <m/>
    <x v="0"/>
    <x v="1"/>
    <n v="20887377"/>
    <s v="Christine Duffy"/>
    <x v="1"/>
    <x v="0"/>
    <s v="President and CEO"/>
    <n v="872569"/>
    <m/>
    <n v="872569"/>
    <m/>
    <n v="872569"/>
    <n v="12250"/>
    <n v="25607"/>
    <n v="910426"/>
    <x v="0"/>
    <m/>
    <x v="3"/>
    <x v="1"/>
    <x v="1"/>
    <x v="1"/>
    <x v="0"/>
  </r>
  <r>
    <n v="137"/>
    <s v="131635253"/>
    <s v="American National Standards Institute"/>
    <s v="S. Joe Bhatia"/>
    <x v="0"/>
    <d v="2006-01-01T00:00:00"/>
    <n v="20036"/>
    <x v="0"/>
    <x v="6"/>
    <x v="1"/>
    <x v="2"/>
    <x v="0"/>
    <n v="8.3640982581370385E-2"/>
    <n v="9.8621239078365452E-2"/>
    <n v="7.9005116154740374E-2"/>
    <x v="0"/>
    <x v="1"/>
    <n v="36516523"/>
    <s v="S. Joe Bhatia"/>
    <x v="0"/>
    <x v="0"/>
    <s v="President &amp; CEO"/>
    <n v="556234"/>
    <n v="289110"/>
    <n v="845344"/>
    <n v="22516"/>
    <n v="867860"/>
    <n v="126855"/>
    <n v="42211"/>
    <n v="1036926"/>
    <x v="0"/>
    <m/>
    <x v="1"/>
    <x v="1"/>
    <x v="1"/>
    <x v="1"/>
    <x v="0"/>
  </r>
  <r>
    <n v="71"/>
    <s v="530196572"/>
    <s v="American Chemical Society"/>
    <s v="Madeleine Jacobs"/>
    <x v="1"/>
    <d v="2004-01-04T00:00:00"/>
    <n v="20036"/>
    <x v="1"/>
    <x v="13"/>
    <x v="16"/>
    <x v="0"/>
    <x v="0"/>
    <n v="2.7704605322917613E-2"/>
    <n v="4.1635748018339878E-2"/>
    <n v="-1.7040929530539781E-4"/>
    <x v="0"/>
    <x v="1"/>
    <n v="547910811"/>
    <s v="Madeleine Jacobs"/>
    <x v="1"/>
    <x v="0"/>
    <s v="CEO &amp; Executive Director"/>
    <n v="633584"/>
    <n v="214270"/>
    <n v="847854"/>
    <n v="14628"/>
    <n v="862482"/>
    <n v="22500"/>
    <n v="22807"/>
    <n v="907789"/>
    <x v="0"/>
    <m/>
    <x v="0"/>
    <x v="1"/>
    <x v="1"/>
    <x v="1"/>
    <x v="0"/>
  </r>
  <r>
    <n v="592"/>
    <s v="340948453"/>
    <s v="Society for Human Resource Management"/>
    <s v="Henry G. Jackson"/>
    <x v="0"/>
    <d v="2011-06-26T00:00:00"/>
    <n v="22314"/>
    <x v="1"/>
    <x v="1"/>
    <x v="9"/>
    <x v="0"/>
    <x v="0"/>
    <m/>
    <m/>
    <m/>
    <x v="0"/>
    <x v="1"/>
    <n v="104241442"/>
    <s v="Henry G. Jackson"/>
    <x v="0"/>
    <x v="0"/>
    <s v="CEO"/>
    <n v="575015"/>
    <n v="281913"/>
    <n v="856928"/>
    <m/>
    <n v="856928"/>
    <n v="423750"/>
    <n v="11630"/>
    <n v="1292308"/>
    <x v="0"/>
    <m/>
    <x v="0"/>
    <x v="1"/>
    <x v="1"/>
    <x v="1"/>
    <x v="0"/>
  </r>
  <r>
    <n v="113"/>
    <s v="135613797"/>
    <s v="American Heart Association"/>
    <s v="Nancy Brown"/>
    <x v="1"/>
    <d v="2009-01-01T00:00:00"/>
    <n v="75231"/>
    <x v="3"/>
    <x v="9"/>
    <x v="11"/>
    <x v="0"/>
    <x v="0"/>
    <n v="4.0373154423382011E-2"/>
    <n v="0.13873398179896074"/>
    <n v="0.14184340377485494"/>
    <x v="0"/>
    <x v="5"/>
    <n v="632636617"/>
    <s v="Nancy Brown"/>
    <x v="1"/>
    <x v="0"/>
    <s v="CEO"/>
    <n v="641363"/>
    <n v="172973"/>
    <n v="814336"/>
    <n v="27061"/>
    <n v="841397"/>
    <n v="233375"/>
    <n v="22431"/>
    <n v="1097203"/>
    <x v="0"/>
    <m/>
    <x v="0"/>
    <x v="1"/>
    <x v="1"/>
    <x v="1"/>
    <x v="0"/>
  </r>
  <r>
    <n v="466"/>
    <s v="521633654"/>
    <s v="National Business Aviation Association"/>
    <s v="Ed Bolen"/>
    <x v="0"/>
    <d v="2004-09-07T00:00:00"/>
    <n v="20004"/>
    <x v="0"/>
    <x v="6"/>
    <x v="6"/>
    <x v="0"/>
    <x v="0"/>
    <n v="1.2690909090909091E-2"/>
    <n v="3.7671613070347484E-2"/>
    <n v="3.9484357147218124E-2"/>
    <x v="0"/>
    <x v="7"/>
    <n v="32479830"/>
    <s v="Ed Bolen"/>
    <x v="0"/>
    <x v="0"/>
    <s v="President &amp; CEO"/>
    <n v="556980"/>
    <n v="284250"/>
    <n v="841230"/>
    <n v="-6970"/>
    <n v="834260"/>
    <n v="25725"/>
    <n v="24500"/>
    <n v="884485"/>
    <x v="0"/>
    <m/>
    <x v="1"/>
    <x v="1"/>
    <x v="1"/>
    <x v="1"/>
    <x v="0"/>
  </r>
  <r>
    <n v="526"/>
    <s v="530116130"/>
    <s v="National Rifle Association"/>
    <s v="Wayne LaPierre"/>
    <x v="0"/>
    <d v="1991-01-01T00:00:00"/>
    <n v="22030"/>
    <x v="3"/>
    <x v="9"/>
    <x v="11"/>
    <x v="0"/>
    <x v="0"/>
    <n v="-1.8111504516742007E-3"/>
    <n v="1.2644497396831261E-3"/>
    <n v="1.927356803882127E-3"/>
    <x v="0"/>
    <x v="1"/>
    <n v="256290928"/>
    <s v="Wayne LaPierre"/>
    <x v="0"/>
    <x v="0"/>
    <s v="President"/>
    <n v="672385"/>
    <n v="129767"/>
    <n v="802152"/>
    <n v="31160"/>
    <n v="833312"/>
    <n v="98144"/>
    <n v="43411"/>
    <n v="974867"/>
    <x v="0"/>
    <s v="$84,821 toward SERP"/>
    <x v="0"/>
    <x v="1"/>
    <x v="1"/>
    <x v="1"/>
    <x v="0"/>
  </r>
  <r>
    <n v="184"/>
    <s v="530026970"/>
    <s v="American Trucking Associations"/>
    <s v="William Graves"/>
    <x v="0"/>
    <d v="2003-01-14T00:00:00"/>
    <n v="22203"/>
    <x v="0"/>
    <x v="6"/>
    <x v="6"/>
    <x v="0"/>
    <x v="1"/>
    <n v="-8.7735400360222288E-2"/>
    <n v="-8.7735400360222288E-2"/>
    <n v="-8.308181411314948E-2"/>
    <x v="0"/>
    <x v="1"/>
    <n v="40693843"/>
    <s v="William Graves"/>
    <x v="0"/>
    <x v="0"/>
    <s v="President and CEO"/>
    <n v="819012"/>
    <m/>
    <n v="819012"/>
    <n v="12774"/>
    <n v="831786"/>
    <n v="1426"/>
    <n v="18858"/>
    <n v="852070"/>
    <x v="0"/>
    <m/>
    <x v="1"/>
    <x v="1"/>
    <x v="1"/>
    <x v="1"/>
    <x v="0"/>
  </r>
  <r>
    <n v="415"/>
    <s v="361505650"/>
    <s v="Mortgage Bankers Association"/>
    <s v="David H. Stevens "/>
    <x v="2"/>
    <d v="2011-06-01T00:00:00"/>
    <n v="20036"/>
    <x v="0"/>
    <x v="4"/>
    <x v="4"/>
    <x v="0"/>
    <x v="0"/>
    <m/>
    <m/>
    <m/>
    <x v="1"/>
    <x v="6"/>
    <n v="38368191"/>
    <s v="John Courson"/>
    <x v="0"/>
    <x v="1"/>
    <m/>
    <n v="289210"/>
    <m/>
    <n v="289210"/>
    <n v="527467"/>
    <n v="816677"/>
    <n v="2756"/>
    <n v="2201"/>
    <n v="821634"/>
    <x v="1"/>
    <s v="Five months’ salary; $437,500 severance"/>
    <x v="1"/>
    <x v="1"/>
    <x v="1"/>
    <x v="1"/>
    <x v="0"/>
  </r>
  <r>
    <n v="461"/>
    <s v="530114725"/>
    <s v="National Automobile Dealers Association"/>
    <s v="Peter K. Welch"/>
    <x v="0"/>
    <d v="2013-02-01T00:00:00"/>
    <n v="22102"/>
    <x v="0"/>
    <x v="10"/>
    <x v="12"/>
    <x v="0"/>
    <x v="0"/>
    <m/>
    <m/>
    <m/>
    <x v="0"/>
    <x v="1"/>
    <n v="44652324"/>
    <s v="Phillip D. Brady"/>
    <x v="0"/>
    <x v="1"/>
    <s v="President &amp; CEO"/>
    <n v="624984"/>
    <m/>
    <n v="624984"/>
    <n v="190734"/>
    <n v="815718"/>
    <n v="18750"/>
    <n v="22114"/>
    <n v="856582"/>
    <x v="1"/>
    <s v="Seven months’ salary"/>
    <x v="1"/>
    <x v="1"/>
    <x v="1"/>
    <x v="1"/>
    <x v="0"/>
  </r>
  <r>
    <n v="294"/>
    <s v="363992031"/>
    <s v="Dairy Management"/>
    <s v="Thomas Gallagher"/>
    <x v="0"/>
    <d v="1995-01-01T00:00:00"/>
    <n v="60018"/>
    <x v="0"/>
    <x v="12"/>
    <x v="20"/>
    <x v="0"/>
    <x v="0"/>
    <n v="9.7560975609756101E-2"/>
    <n v="0.21951219512195122"/>
    <n v="0.28230977940689878"/>
    <x v="0"/>
    <x v="1"/>
    <n v="127418177"/>
    <s v="Thomas Gallagher"/>
    <x v="0"/>
    <x v="0"/>
    <s v="CEO"/>
    <n v="450000"/>
    <n v="50000"/>
    <n v="500000"/>
    <n v="294464"/>
    <n v="794464"/>
    <n v="106250"/>
    <n v="10072"/>
    <n v="910786"/>
    <x v="0"/>
    <s v="$169,944 SERP payout"/>
    <x v="0"/>
    <x v="1"/>
    <x v="1"/>
    <x v="1"/>
    <x v="0"/>
  </r>
  <r>
    <n v="440"/>
    <s v="522314113"/>
    <s v="National Association of Corporate Directors"/>
    <s v="Kenneth Daly"/>
    <x v="0"/>
    <d v="2007-05-21T00:00:00"/>
    <n v="20036"/>
    <x v="1"/>
    <x v="1"/>
    <x v="1"/>
    <x v="0"/>
    <x v="0"/>
    <n v="-7.4410733873772638E-4"/>
    <n v="-3.401592445242984E-2"/>
    <n v="-2.8436774337509227E-2"/>
    <x v="0"/>
    <x v="1"/>
    <n v="17018460"/>
    <s v="Kenneth Daly"/>
    <x v="0"/>
    <x v="0"/>
    <s v="President/Chief Executive Officer"/>
    <n v="597587"/>
    <n v="125000"/>
    <n v="722587"/>
    <n v="69853"/>
    <n v="792440"/>
    <n v="21462"/>
    <n v="16918"/>
    <n v="830820"/>
    <x v="0"/>
    <m/>
    <x v="4"/>
    <x v="1"/>
    <x v="1"/>
    <x v="1"/>
    <x v="0"/>
  </r>
  <r>
    <n v="153"/>
    <s v="530205890"/>
    <s v="American Psychological Association"/>
    <s v="Norman B. Anderson"/>
    <x v="0"/>
    <d v="2003-01-01T00:00:00"/>
    <n v="20002"/>
    <x v="1"/>
    <x v="2"/>
    <x v="2"/>
    <x v="0"/>
    <x v="0"/>
    <n v="2.9999371740905948E-2"/>
    <n v="0.39469316483951683"/>
    <n v="0.37792443289801753"/>
    <x v="0"/>
    <x v="1"/>
    <n v="118809697"/>
    <s v="Norman B. Anderson"/>
    <x v="0"/>
    <x v="0"/>
    <s v="CEO"/>
    <n v="491835"/>
    <n v="282931"/>
    <n v="774766"/>
    <n v="15515"/>
    <n v="790281"/>
    <n v="74490"/>
    <n v="20193"/>
    <n v="884964"/>
    <x v="0"/>
    <m/>
    <x v="0"/>
    <x v="1"/>
    <x v="1"/>
    <x v="1"/>
    <x v="0"/>
  </r>
  <r>
    <n v="69"/>
    <s v="131788491"/>
    <s v="American Cancer Society"/>
    <s v="John Seffrin"/>
    <x v="0"/>
    <d v="1992-01-01T00:00:00"/>
    <n v="30329"/>
    <x v="3"/>
    <x v="9"/>
    <x v="11"/>
    <x v="0"/>
    <x v="0"/>
    <n v="6.9138156315831575E-2"/>
    <n v="0.17076377963254313"/>
    <n v="0.15013442762133861"/>
    <x v="0"/>
    <x v="2"/>
    <n v="376286455"/>
    <s v="John R. Seffrin"/>
    <x v="0"/>
    <x v="0"/>
    <s v="Chief Executive Officer"/>
    <n v="641500"/>
    <n v="60977"/>
    <n v="702477"/>
    <n v="85939"/>
    <n v="788416"/>
    <n v="30797"/>
    <n v="13142"/>
    <n v="832355"/>
    <x v="0"/>
    <m/>
    <x v="0"/>
    <x v="1"/>
    <x v="1"/>
    <x v="1"/>
    <x v="0"/>
  </r>
  <r>
    <n v="202"/>
    <s v="840399006"/>
    <s v="Aspen Institute"/>
    <s v="Walter Isaacson"/>
    <x v="0"/>
    <d v="2003-03-01T00:00:00"/>
    <n v="20036"/>
    <x v="4"/>
    <x v="14"/>
    <x v="17"/>
    <x v="0"/>
    <x v="1"/>
    <n v="-1.6765102990203294E-4"/>
    <n v="-1.6765102990203294E-4"/>
    <n v="4.9421374041902174E-4"/>
    <x v="0"/>
    <x v="1"/>
    <n v="95477286"/>
    <s v="Walter Isaacson"/>
    <x v="0"/>
    <x v="0"/>
    <s v="President &amp; CEO"/>
    <n v="781254"/>
    <m/>
    <n v="781254"/>
    <n v="2195"/>
    <n v="783449"/>
    <n v="37019"/>
    <n v="22860"/>
    <n v="843328"/>
    <x v="0"/>
    <m/>
    <x v="2"/>
    <x v="1"/>
    <x v="1"/>
    <x v="1"/>
    <x v="0"/>
  </r>
  <r>
    <n v="124"/>
    <s v="250965219"/>
    <s v="American Institutes for Research"/>
    <s v="David Myers"/>
    <x v="0"/>
    <d v="2011-01-01T00:00:00"/>
    <n v="20007"/>
    <x v="3"/>
    <x v="9"/>
    <x v="11"/>
    <x v="0"/>
    <x v="0"/>
    <n v="7.348718710509769E-2"/>
    <m/>
    <m/>
    <x v="0"/>
    <x v="1"/>
    <n v="314636288"/>
    <s v="David Myers"/>
    <x v="0"/>
    <x v="0"/>
    <s v="President &amp; CEO"/>
    <n v="527532"/>
    <n v="200000"/>
    <n v="727532"/>
    <n v="55324"/>
    <n v="782856"/>
    <n v="132038"/>
    <n v="23547"/>
    <n v="938441"/>
    <x v="0"/>
    <m/>
    <x v="0"/>
    <x v="1"/>
    <x v="1"/>
    <x v="1"/>
    <x v="0"/>
  </r>
  <r>
    <n v="208"/>
    <s v="581424769"/>
    <s v="Association for Financial Professionals"/>
    <s v="James A. Kaitz "/>
    <x v="0"/>
    <m/>
    <n v="20814"/>
    <x v="1"/>
    <x v="4"/>
    <x v="4"/>
    <x v="0"/>
    <x v="0"/>
    <n v="7.545836149329431E-3"/>
    <n v="1.8205144276868625E-2"/>
    <n v="4.0209750574453584E-2"/>
    <x v="0"/>
    <x v="7"/>
    <n v="21358209"/>
    <s v="James A. Kaitz "/>
    <x v="0"/>
    <x v="0"/>
    <s v="President &amp; CEO"/>
    <n v="487494"/>
    <n v="276000"/>
    <n v="763494"/>
    <n v="16500"/>
    <n v="779994"/>
    <n v="39577"/>
    <n v="17335"/>
    <n v="836906"/>
    <x v="0"/>
    <m/>
    <x v="3"/>
    <x v="1"/>
    <x v="1"/>
    <x v="1"/>
    <x v="0"/>
  </r>
  <r>
    <n v="171"/>
    <s v="136180380"/>
    <s v="American Society of Clinical Oncology"/>
    <s v="Allen S. Lichter"/>
    <x v="0"/>
    <d v="2006-10-01T00:00:00"/>
    <n v="22314"/>
    <x v="1"/>
    <x v="2"/>
    <x v="2"/>
    <x v="0"/>
    <x v="0"/>
    <n v="4.0776020038329761E-3"/>
    <n v="4.1076776755226231E-2"/>
    <n v="4.025402793986866E-2"/>
    <x v="0"/>
    <x v="1"/>
    <n v="88427911"/>
    <s v="Allen Lichter"/>
    <x v="0"/>
    <x v="0"/>
    <s v="CEO, Ex Officio Director"/>
    <n v="669040"/>
    <n v="95000"/>
    <n v="764040"/>
    <n v="15000"/>
    <n v="779040"/>
    <n v="18750"/>
    <n v="1874"/>
    <n v="799664"/>
    <x v="0"/>
    <m/>
    <x v="2"/>
    <x v="1"/>
    <x v="1"/>
    <x v="1"/>
    <x v="0"/>
  </r>
  <r>
    <n v="31"/>
    <s v="411336784"/>
    <s v="American Academy of Ophthalmology"/>
    <s v="David W. Parke"/>
    <x v="0"/>
    <d v="2009-04-01T00:00:00"/>
    <n v="94109"/>
    <x v="1"/>
    <x v="2"/>
    <x v="2"/>
    <x v="0"/>
    <x v="0"/>
    <n v="1.232300925445794E-2"/>
    <n v="1.0699379224136104E-2"/>
    <n v="2.457063234444674E-2"/>
    <x v="0"/>
    <x v="0"/>
    <n v="54441213"/>
    <s v="David W. Parke"/>
    <x v="0"/>
    <x v="0"/>
    <s v="Executive Vice President"/>
    <n v="663764"/>
    <n v="99500"/>
    <n v="763264"/>
    <n v="15423"/>
    <n v="778687"/>
    <n v="18953"/>
    <n v="25034"/>
    <n v="822674"/>
    <x v="0"/>
    <m/>
    <x v="2"/>
    <x v="1"/>
    <x v="1"/>
    <x v="1"/>
    <x v="0"/>
  </r>
  <r>
    <n v="143"/>
    <s v="362170786"/>
    <s v="American Osteopathic Association"/>
    <s v="Adrienne White-Faines"/>
    <x v="0"/>
    <d v="2013-07-01T00:00:00"/>
    <n v="60611"/>
    <x v="1"/>
    <x v="2"/>
    <x v="2"/>
    <x v="0"/>
    <x v="0"/>
    <n v="5.2952969782940722E-2"/>
    <n v="5.0799765241352761E-2"/>
    <n v="5.0799765241352761E-2"/>
    <x v="0"/>
    <x v="10"/>
    <n v="40024514"/>
    <s v="John Crosby"/>
    <x v="0"/>
    <x v="1"/>
    <s v="Executive Director"/>
    <n v="745258"/>
    <n v="30000"/>
    <n v="775258"/>
    <m/>
    <n v="775258"/>
    <n v="17636"/>
    <n v="20777"/>
    <n v="813671"/>
    <x v="0"/>
    <m/>
    <x v="1"/>
    <x v="1"/>
    <x v="1"/>
    <x v="1"/>
    <x v="0"/>
  </r>
  <r>
    <n v="570"/>
    <s v="951958142"/>
    <s v="RAND Corporation"/>
    <s v="Michael Rich"/>
    <x v="2"/>
    <d v="2011-11-01T00:00:00"/>
    <n v="90401"/>
    <x v="4"/>
    <x v="14"/>
    <x v="17"/>
    <x v="0"/>
    <x v="0"/>
    <m/>
    <m/>
    <m/>
    <x v="1"/>
    <x v="6"/>
    <n v="287428038"/>
    <s v="James A Thomson"/>
    <x v="0"/>
    <x v="1"/>
    <m/>
    <n v="522814"/>
    <n v="156921"/>
    <n v="679735"/>
    <n v="92588"/>
    <n v="772323"/>
    <n v="146266"/>
    <n v="17825"/>
    <n v="936414"/>
    <x v="1"/>
    <s v="10 months’ salary"/>
    <x v="0"/>
    <x v="1"/>
    <x v="1"/>
    <x v="1"/>
    <x v="0"/>
  </r>
  <r>
    <n v="587"/>
    <s v="520910763"/>
    <s v="Securities Investor Protection Corporation"/>
    <s v="Stephen P. Harbeck"/>
    <x v="0"/>
    <d v="2003-12-01T00:00:00"/>
    <n v="20005"/>
    <x v="0"/>
    <x v="4"/>
    <x v="4"/>
    <x v="0"/>
    <x v="0"/>
    <n v="0.14179460525921539"/>
    <n v="-0.39954620542907027"/>
    <n v="-0.40852793064044013"/>
    <x v="0"/>
    <x v="1"/>
    <n v="452451011"/>
    <s v="Stephen P. Harbeck"/>
    <x v="0"/>
    <x v="0"/>
    <s v="President &amp; CEO"/>
    <n v="495387"/>
    <n v="270472"/>
    <n v="765859"/>
    <n v="3810"/>
    <n v="769669"/>
    <n v="246742"/>
    <n v="25296"/>
    <n v="1041707"/>
    <x v="0"/>
    <m/>
    <x v="0"/>
    <x v="1"/>
    <x v="1"/>
    <x v="1"/>
    <x v="0"/>
  </r>
  <r>
    <n v="462"/>
    <s v="361521005"/>
    <s v="National Beer Wholesalers Association"/>
    <s v="Craig A. Purser"/>
    <x v="0"/>
    <d v="2005-12-22T00:00:00"/>
    <n v="22314"/>
    <x v="0"/>
    <x v="12"/>
    <x v="15"/>
    <x v="0"/>
    <x v="0"/>
    <n v="6.5155917719781922E-2"/>
    <n v="6.8970679381548591E-2"/>
    <n v="5.4639601921096452E-2"/>
    <x v="0"/>
    <x v="1"/>
    <n v="11870470"/>
    <s v="Craig Purser"/>
    <x v="0"/>
    <x v="0"/>
    <s v="President"/>
    <n v="601550"/>
    <n v="162500"/>
    <n v="764050"/>
    <n v="2982"/>
    <n v="767032"/>
    <n v="249500"/>
    <n v="21335"/>
    <n v="1037867"/>
    <x v="0"/>
    <s v="$217,000 toward SERP"/>
    <x v="4"/>
    <x v="1"/>
    <x v="1"/>
    <x v="1"/>
    <x v="0"/>
  </r>
  <r>
    <n v="344"/>
    <s v="363906745"/>
    <s v="Healthcare Information and Management Systems Society (HIMSS)"/>
    <s v="H. Stephen Lieber "/>
    <x v="0"/>
    <d v="2000-04-06T00:00:00"/>
    <n v="60611"/>
    <x v="1"/>
    <x v="2"/>
    <x v="2"/>
    <x v="0"/>
    <x v="0"/>
    <n v="9.6641029919107002E-2"/>
    <n v="9.7433004149063029E-2"/>
    <n v="0.10512731108059972"/>
    <x v="0"/>
    <x v="7"/>
    <n v="58402438"/>
    <s v="H. Stephen Lieber"/>
    <x v="0"/>
    <x v="0"/>
    <s v="President &amp; CEO"/>
    <n v="611271"/>
    <n v="141500"/>
    <n v="752771"/>
    <n v="11072"/>
    <n v="763843"/>
    <n v="142945"/>
    <n v="16449"/>
    <n v="923237"/>
    <x v="0"/>
    <s v="$122,050 toward SERP"/>
    <x v="2"/>
    <x v="1"/>
    <x v="1"/>
    <x v="1"/>
    <x v="0"/>
  </r>
  <r>
    <n v="578"/>
    <s v="042395151"/>
    <s v="Retail Industry Leaders Association"/>
    <s v="Sandra L. Kennedy"/>
    <x v="1"/>
    <d v="2002-12-30T00:00:00"/>
    <n v="22209"/>
    <x v="0"/>
    <x v="1"/>
    <x v="12"/>
    <x v="0"/>
    <x v="0"/>
    <n v="2.9850476885683805E-2"/>
    <n v="5.1483711399266267E-2"/>
    <n v="5.1464150610934602E-2"/>
    <x v="0"/>
    <x v="1"/>
    <n v="19765376"/>
    <s v="Sandra L. Kennedy"/>
    <x v="1"/>
    <x v="0"/>
    <s v="President"/>
    <n v="513537"/>
    <n v="250000"/>
    <n v="763537"/>
    <n v="276"/>
    <n v="763813"/>
    <n v="8125"/>
    <n v="11650"/>
    <n v="783588"/>
    <x v="0"/>
    <m/>
    <x v="4"/>
    <x v="1"/>
    <x v="1"/>
    <x v="1"/>
    <x v="0"/>
  </r>
  <r>
    <n v="290"/>
    <s v="530190293"/>
    <s v="CropLife America"/>
    <s v="Jay J. Vroom"/>
    <x v="0"/>
    <d v="1989-01-01T00:00:00"/>
    <n v="20005"/>
    <x v="0"/>
    <x v="12"/>
    <x v="20"/>
    <x v="0"/>
    <x v="0"/>
    <n v="1.3473004915632693E-2"/>
    <n v="0.23175563329205295"/>
    <n v="7.0939648971275731E-3"/>
    <x v="0"/>
    <x v="1"/>
    <n v="14705340"/>
    <s v="Jay J. Vroom"/>
    <x v="0"/>
    <x v="0"/>
    <s v="CEO &amp; President"/>
    <n v="495641"/>
    <n v="253312"/>
    <n v="748953"/>
    <n v="11269"/>
    <n v="760222"/>
    <n v="143424"/>
    <n v="27147"/>
    <n v="930793"/>
    <x v="0"/>
    <s v="$93,424 toward SERP"/>
    <x v="4"/>
    <x v="1"/>
    <x v="1"/>
    <x v="1"/>
    <x v="0"/>
  </r>
  <r>
    <n v="173"/>
    <s v="520807628"/>
    <s v="American Society of Health-System Pharmacists"/>
    <s v="Paul W. Abramowitz"/>
    <x v="0"/>
    <d v="2012-01-01T00:00:00"/>
    <n v="20814"/>
    <x v="1"/>
    <x v="2"/>
    <x v="2"/>
    <x v="0"/>
    <x v="0"/>
    <n v="1.6440527758197595E-2"/>
    <n v="1.2204417714414949E-2"/>
    <n v="1.5019687624806675E-2"/>
    <x v="0"/>
    <x v="10"/>
    <n v="41395630"/>
    <s v="Henri Manasse"/>
    <x v="0"/>
    <x v="1"/>
    <s v="Chief Executive Officer &amp; Executive Vice President"/>
    <n v="695040"/>
    <n v="30000"/>
    <n v="725040"/>
    <n v="32321"/>
    <n v="757361"/>
    <n v="63172"/>
    <n v="23203"/>
    <n v="843736"/>
    <x v="0"/>
    <m/>
    <x v="1"/>
    <x v="1"/>
    <x v="1"/>
    <x v="1"/>
    <x v="0"/>
  </r>
  <r>
    <n v="297"/>
    <s v="131810859"/>
    <s v="Direct Marketing Association"/>
    <s v="Linda Woolley"/>
    <x v="1"/>
    <d v="2013-01-10T00:00:00"/>
    <n v="10036"/>
    <x v="0"/>
    <x v="7"/>
    <x v="7"/>
    <x v="0"/>
    <x v="0"/>
    <m/>
    <m/>
    <m/>
    <x v="0"/>
    <x v="7"/>
    <n v="23680113"/>
    <s v="Lawrence Kimmel"/>
    <x v="0"/>
    <x v="1"/>
    <s v="CEO"/>
    <n v="498028"/>
    <n v="255000"/>
    <n v="753028"/>
    <n v="1242"/>
    <n v="754270"/>
    <m/>
    <n v="173482"/>
    <n v="927752"/>
    <x v="0"/>
    <m/>
    <x v="3"/>
    <x v="1"/>
    <x v="1"/>
    <x v="1"/>
    <x v="0"/>
  </r>
  <r>
    <n v="38"/>
    <s v="130429745"/>
    <s v="American Arbitration Association"/>
    <s v="India Johnson"/>
    <x v="1"/>
    <d v="2013-01-01T00:00:00"/>
    <n v="10019"/>
    <x v="1"/>
    <x v="5"/>
    <x v="1"/>
    <x v="3"/>
    <x v="0"/>
    <n v="9.3554237288135597E-2"/>
    <n v="0.10399555555555555"/>
    <n v="0.11641333333333333"/>
    <x v="0"/>
    <x v="1"/>
    <n v="71015381"/>
    <s v="William K. Slate, II"/>
    <x v="0"/>
    <x v="1"/>
    <s v="CEO &amp; President"/>
    <n v="645197"/>
    <n v="100000"/>
    <n v="745197"/>
    <n v="8382"/>
    <n v="753579"/>
    <n v="23600"/>
    <n v="20155"/>
    <n v="797334"/>
    <x v="0"/>
    <m/>
    <x v="2"/>
    <x v="1"/>
    <x v="1"/>
    <x v="1"/>
    <x v="0"/>
  </r>
  <r>
    <n v="198"/>
    <s v="526078980"/>
    <s v="ASCD"/>
    <s v="Gene R. Carter"/>
    <x v="0"/>
    <d v="1992-01-01T00:00:00"/>
    <n v="22311"/>
    <x v="1"/>
    <x v="13"/>
    <x v="16"/>
    <x v="0"/>
    <x v="1"/>
    <n v="-0.12078364783086076"/>
    <n v="-9.1169554759605698E-2"/>
    <n v="4.8565173807057271E-2"/>
    <x v="0"/>
    <x v="2"/>
    <n v="50645717"/>
    <s v="Gene Carter"/>
    <x v="0"/>
    <x v="0"/>
    <s v="CEO"/>
    <n v="413193"/>
    <n v="160000"/>
    <n v="573193"/>
    <n v="177846"/>
    <n v="751039"/>
    <n v="29400"/>
    <n v="24405"/>
    <n v="804844"/>
    <x v="0"/>
    <m/>
    <x v="2"/>
    <x v="1"/>
    <x v="1"/>
    <x v="1"/>
    <x v="0"/>
  </r>
  <r>
    <n v="330"/>
    <s v="522252820"/>
    <s v="Generic Pharmaceutical Association"/>
    <s v="Ralph Neas"/>
    <x v="0"/>
    <d v="2011-09-02T00:00:00"/>
    <n v="20001"/>
    <x v="0"/>
    <x v="2"/>
    <x v="2"/>
    <x v="0"/>
    <x v="0"/>
    <m/>
    <m/>
    <m/>
    <x v="0"/>
    <x v="1"/>
    <n v="11729986"/>
    <s v="Ralph Neas"/>
    <x v="0"/>
    <x v="0"/>
    <s v="Presdient &amp; CEO"/>
    <n v="500762"/>
    <n v="250000"/>
    <n v="750762"/>
    <m/>
    <n v="750762"/>
    <n v="20000"/>
    <n v="23693"/>
    <n v="794455"/>
    <x v="0"/>
    <m/>
    <x v="4"/>
    <x v="1"/>
    <x v="1"/>
    <x v="1"/>
    <x v="0"/>
  </r>
  <r>
    <n v="555"/>
    <s v="562307147"/>
    <s v="Pew Charitable Trusts"/>
    <s v="Rebecca W. Rimel"/>
    <x v="1"/>
    <d v="1988-01-01T00:00:00"/>
    <n v="19103"/>
    <x v="3"/>
    <x v="9"/>
    <x v="11"/>
    <x v="0"/>
    <x v="0"/>
    <n v="3.8139177807141225E-2"/>
    <n v="3.8139177807141225E-2"/>
    <n v="5.9248901543905788E-2"/>
    <x v="0"/>
    <x v="7"/>
    <n v="298604125"/>
    <s v="Rebecca W. Rimel"/>
    <x v="1"/>
    <x v="0"/>
    <s v="President &amp; Chief Executive Officer"/>
    <n v="703168"/>
    <m/>
    <n v="703168"/>
    <n v="47545"/>
    <n v="750713"/>
    <n v="385114"/>
    <n v="13144"/>
    <n v="1148971"/>
    <x v="0"/>
    <s v="$353,264 toward SERP"/>
    <x v="0"/>
    <x v="1"/>
    <x v="1"/>
    <x v="1"/>
    <x v="0"/>
  </r>
  <r>
    <n v="492"/>
    <s v="940707299"/>
    <s v="National Federation of Independent Business"/>
    <s v="Dan Danner"/>
    <x v="0"/>
    <d v="2009-02-01T00:00:00"/>
    <n v="20004"/>
    <x v="0"/>
    <x v="1"/>
    <x v="1"/>
    <x v="0"/>
    <x v="0"/>
    <n v="2.9731578450797245E-2"/>
    <n v="6.8800641163809462E-2"/>
    <n v="7.0286255297063296E-2"/>
    <x v="0"/>
    <x v="1"/>
    <n v="103045496"/>
    <s v="Dan Danner"/>
    <x v="0"/>
    <x v="0"/>
    <s v="President &amp; CEO"/>
    <n v="523878"/>
    <n v="180250"/>
    <n v="704128"/>
    <n v="46498"/>
    <n v="750626"/>
    <n v="11575"/>
    <n v="18214"/>
    <n v="780415"/>
    <x v="0"/>
    <m/>
    <x v="0"/>
    <x v="1"/>
    <x v="1"/>
    <x v="1"/>
    <x v="0"/>
  </r>
  <r>
    <n v="79"/>
    <s v="363208430"/>
    <s v="American College of Healthcare Executives"/>
    <s v="Deborah J. Bowen"/>
    <x v="1"/>
    <d v="2013-05-13T00:00:00"/>
    <n v="60606"/>
    <x v="1"/>
    <x v="2"/>
    <x v="2"/>
    <x v="0"/>
    <x v="0"/>
    <n v="5.155125717163677E-2"/>
    <n v="-2.7465943448725952E-2"/>
    <n v="-2.5730229210744394E-2"/>
    <x v="0"/>
    <x v="1"/>
    <n v="11886467"/>
    <s v="Thomas C. Dolan"/>
    <x v="0"/>
    <x v="1"/>
    <s v="President &amp; Chief Executive Officer"/>
    <n v="597136"/>
    <n v="121130"/>
    <n v="718266"/>
    <n v="23581"/>
    <n v="741847"/>
    <n v="224424"/>
    <n v="16220"/>
    <n v="982491"/>
    <x v="0"/>
    <s v="$111,076 toward SERP"/>
    <x v="4"/>
    <x v="1"/>
    <x v="1"/>
    <x v="1"/>
    <x v="0"/>
  </r>
  <r>
    <n v="452"/>
    <s v="350539460"/>
    <s v="National Association of Mutual Insurance Companies"/>
    <s v="Chuck Chamness"/>
    <x v="0"/>
    <d v="2003-04-03T00:00:00"/>
    <n v="46268"/>
    <x v="0"/>
    <x v="5"/>
    <x v="5"/>
    <x v="0"/>
    <x v="0"/>
    <n v="2.9200522808909689E-2"/>
    <n v="2.3325616279884515E-2"/>
    <n v="2.665967420912934E-2"/>
    <x v="0"/>
    <x v="1"/>
    <n v="10914337"/>
    <s v="Chuck Chamness"/>
    <x v="0"/>
    <x v="0"/>
    <s v="President &amp; CEO"/>
    <n v="563019"/>
    <n v="152610"/>
    <n v="715629"/>
    <n v="20448"/>
    <n v="736077"/>
    <n v="46945"/>
    <n v="6639"/>
    <n v="789661"/>
    <x v="0"/>
    <m/>
    <x v="4"/>
    <x v="1"/>
    <x v="1"/>
    <x v="1"/>
    <x v="0"/>
  </r>
  <r>
    <n v="217"/>
    <s v="130453230"/>
    <s v="Association of National Advertisers"/>
    <s v="Bob Liodice"/>
    <x v="0"/>
    <d v="2003-01-01T00:00:00"/>
    <n v="10017"/>
    <x v="0"/>
    <x v="7"/>
    <x v="7"/>
    <x v="0"/>
    <x v="0"/>
    <n v="3.8441229726003091E-2"/>
    <n v="0.31937438470463131"/>
    <n v="0.31937438470463131"/>
    <x v="0"/>
    <x v="1"/>
    <n v="22418670"/>
    <s v="Bob Liodice"/>
    <x v="0"/>
    <x v="0"/>
    <s v="CEO &amp; President"/>
    <n v="485761"/>
    <n v="250000"/>
    <n v="735761"/>
    <m/>
    <n v="735761"/>
    <n v="14988"/>
    <n v="25972"/>
    <n v="776721"/>
    <x v="0"/>
    <m/>
    <x v="3"/>
    <x v="1"/>
    <x v="1"/>
    <x v="1"/>
    <x v="0"/>
  </r>
  <r>
    <n v="251"/>
    <s v="742385850"/>
    <s v="Certified Financial Planner Board of Standards"/>
    <s v="Kevin R. Keller"/>
    <x v="0"/>
    <d v="2007-05-01T00:00:00"/>
    <n v="20005"/>
    <x v="1"/>
    <x v="4"/>
    <x v="4"/>
    <x v="0"/>
    <x v="1"/>
    <n v="0.28555742520605765"/>
    <n v="0.28067839323545296"/>
    <n v="9.5698178871803458E-2"/>
    <x v="0"/>
    <x v="1"/>
    <n v="26385611"/>
    <s v="Kevin R. Keller"/>
    <x v="0"/>
    <x v="0"/>
    <s v="Chief Executive Officer"/>
    <n v="450755"/>
    <n v="104186"/>
    <n v="554941"/>
    <n v="178000"/>
    <n v="732941"/>
    <n v="132000"/>
    <n v="23327"/>
    <n v="888268"/>
    <x v="0"/>
    <s v="$178,000 SERP payout"/>
    <x v="3"/>
    <x v="1"/>
    <x v="1"/>
    <x v="1"/>
    <x v="0"/>
  </r>
  <r>
    <n v="561"/>
    <s v="521800187"/>
    <s v="Plasma Protein Therapeutics Association"/>
    <s v="Jan Bult"/>
    <x v="0"/>
    <m/>
    <n v="21401"/>
    <x v="1"/>
    <x v="2"/>
    <x v="2"/>
    <x v="0"/>
    <x v="0"/>
    <n v="4.5801146982951596E-2"/>
    <n v="7.698458580234889E-2"/>
    <n v="7.4257088898330839E-2"/>
    <x v="0"/>
    <x v="1"/>
    <n v="10421071"/>
    <s v="Jan Bult"/>
    <x v="0"/>
    <x v="0"/>
    <s v="President"/>
    <n v="441486"/>
    <n v="244075"/>
    <n v="685561"/>
    <n v="24900"/>
    <n v="710461"/>
    <n v="21997"/>
    <n v="38155"/>
    <n v="770613"/>
    <x v="0"/>
    <m/>
    <x v="4"/>
    <x v="1"/>
    <x v="1"/>
    <x v="1"/>
    <x v="0"/>
  </r>
  <r>
    <n v="155"/>
    <s v="530026315"/>
    <s v="American Public Power Association"/>
    <s v="Sue Kelly"/>
    <x v="1"/>
    <d v="2014-04-01T00:00:00"/>
    <n v="20009"/>
    <x v="0"/>
    <x v="3"/>
    <x v="3"/>
    <x v="0"/>
    <x v="0"/>
    <n v="0.11912310271639288"/>
    <n v="0.10636000021708338"/>
    <n v="0.11281801302104286"/>
    <x v="0"/>
    <x v="1"/>
    <n v="17938173"/>
    <s v="Mark Crisson"/>
    <x v="0"/>
    <x v="1"/>
    <s v="President &amp; CEO"/>
    <n v="501967"/>
    <n v="109610"/>
    <n v="611577"/>
    <n v="93835"/>
    <n v="705412"/>
    <n v="45000"/>
    <n v="13456"/>
    <n v="763868"/>
    <x v="0"/>
    <m/>
    <x v="4"/>
    <x v="1"/>
    <x v="1"/>
    <x v="1"/>
    <x v="0"/>
  </r>
  <r>
    <n v="82"/>
    <s v="362261602"/>
    <s v="American College of Radiology"/>
    <s v="William T. Thorwarth"/>
    <x v="0"/>
    <d v="2014-04-01T00:00:00"/>
    <n v="20191"/>
    <x v="1"/>
    <x v="2"/>
    <x v="2"/>
    <x v="0"/>
    <x v="0"/>
    <n v="-5.1108949203677187E-2"/>
    <n v="-3.5656025291814115E-2"/>
    <n v="-2.6195843080926953E-3"/>
    <x v="0"/>
    <x v="7"/>
    <n v="97477457"/>
    <s v="Harvey L. Neiman "/>
    <x v="0"/>
    <x v="1"/>
    <s v="CEO"/>
    <n v="434037"/>
    <n v="205000"/>
    <n v="639037"/>
    <n v="62286"/>
    <n v="701323"/>
    <n v="24500"/>
    <n v="23604"/>
    <n v="749427"/>
    <x v="0"/>
    <m/>
    <x v="2"/>
    <x v="1"/>
    <x v="1"/>
    <x v="1"/>
    <x v="0"/>
  </r>
  <r>
    <n v="425"/>
    <s v="530196932"/>
    <s v="National Academy of Sciences"/>
    <s v="Ralph J. Cicerone"/>
    <x v="0"/>
    <d v="2005-01-01T00:00:00"/>
    <n v="20001"/>
    <x v="3"/>
    <x v="9"/>
    <x v="11"/>
    <x v="0"/>
    <x v="0"/>
    <n v="2.6490591477802233E-2"/>
    <n v="2.6490591477802233E-2"/>
    <n v="2.6561314030428353E-2"/>
    <x v="0"/>
    <x v="1"/>
    <n v="321801169"/>
    <s v="Ralph J. Cicerone"/>
    <x v="0"/>
    <x v="0"/>
    <s v="President"/>
    <n v="621228"/>
    <m/>
    <n v="621228"/>
    <n v="78005"/>
    <n v="699233"/>
    <n v="46200"/>
    <n v="132114"/>
    <n v="877547"/>
    <x v="0"/>
    <m/>
    <x v="0"/>
    <x v="1"/>
    <x v="1"/>
    <x v="1"/>
    <x v="0"/>
  </r>
  <r>
    <n v="345"/>
    <s v="042694458"/>
    <s v="Heart Rhythm Society"/>
    <s v="James H. Youngblood"/>
    <x v="0"/>
    <d v="2001-01-01T00:00:00"/>
    <n v="20005"/>
    <x v="1"/>
    <x v="2"/>
    <x v="2"/>
    <x v="0"/>
    <x v="1"/>
    <n v="0.42368163542612036"/>
    <n v="0.39559484830468022"/>
    <n v="0.36711361613764459"/>
    <x v="0"/>
    <x v="6"/>
    <n v="16985557"/>
    <s v="James Youngblood"/>
    <x v="0"/>
    <x v="0"/>
    <s v="CEO"/>
    <n v="561594"/>
    <n v="105037"/>
    <n v="666631"/>
    <n v="24650"/>
    <n v="691281"/>
    <n v="42905"/>
    <n v="4199"/>
    <n v="738385"/>
    <x v="0"/>
    <m/>
    <x v="4"/>
    <x v="1"/>
    <x v="1"/>
    <x v="1"/>
    <x v="0"/>
  </r>
  <r>
    <n v="223"/>
    <s v="530193361"/>
    <s v="Association of the United States Army"/>
    <s v="Gordon R. Sullivan"/>
    <x v="0"/>
    <d v="1998-02-01T00:00:00"/>
    <n v="22201"/>
    <x v="1"/>
    <x v="13"/>
    <x v="21"/>
    <x v="0"/>
    <x v="0"/>
    <n v="3.3333333333333333E-2"/>
    <n v="7.8125E-2"/>
    <n v="7.8125E-2"/>
    <x v="0"/>
    <x v="1"/>
    <n v="40756696"/>
    <s v="Gordon R. Sullivan"/>
    <x v="0"/>
    <x v="0"/>
    <s v="President"/>
    <n v="465000"/>
    <n v="225000"/>
    <n v="690000"/>
    <m/>
    <n v="690000"/>
    <n v="37200"/>
    <n v="139500"/>
    <n v="866700"/>
    <x v="0"/>
    <m/>
    <x v="1"/>
    <x v="1"/>
    <x v="1"/>
    <x v="1"/>
    <x v="0"/>
  </r>
  <r>
    <n v="304"/>
    <s v="730531256"/>
    <s v="Endocrine Society"/>
    <s v="Barbara Byrd Keenan"/>
    <x v="1"/>
    <d v="2014-01-06T00:00:00"/>
    <n v="20815"/>
    <x v="1"/>
    <x v="2"/>
    <x v="2"/>
    <x v="0"/>
    <x v="0"/>
    <n v="-1.0325480450702489E-2"/>
    <n v="-9.1744006654704956E-3"/>
    <n v="0.10998641008652084"/>
    <x v="0"/>
    <x v="1"/>
    <n v="29690845"/>
    <s v="Scott Hunt"/>
    <x v="0"/>
    <x v="1"/>
    <s v="Executive Director &amp; CEO"/>
    <n v="449622"/>
    <n v="165000"/>
    <n v="614622"/>
    <n v="73917"/>
    <n v="688539"/>
    <n v="25000"/>
    <n v="34369"/>
    <n v="747908"/>
    <x v="0"/>
    <m/>
    <x v="3"/>
    <x v="1"/>
    <x v="1"/>
    <x v="1"/>
    <x v="0"/>
  </r>
  <r>
    <n v="17"/>
    <s v="520636210"/>
    <s v="Aircraft Owners and Pilots Association"/>
    <s v="Mark Baker"/>
    <x v="0"/>
    <d v="2013-09-06T00:00:00"/>
    <n v="21701"/>
    <x v="1"/>
    <x v="6"/>
    <x v="6"/>
    <x v="0"/>
    <x v="0"/>
    <n v="2.6079117261751609E-2"/>
    <n v="-9.4943810625003566E-2"/>
    <n v="-0.10087393143683111"/>
    <x v="2"/>
    <x v="1"/>
    <n v="37057234"/>
    <s v="Craig L. Fuller"/>
    <x v="0"/>
    <x v="1"/>
    <s v="President &amp; Chief Executive Officer"/>
    <n v="522421"/>
    <n v="113171"/>
    <n v="635592"/>
    <n v="52386"/>
    <n v="687978"/>
    <n v="36637"/>
    <n v="12689"/>
    <n v="737304"/>
    <x v="0"/>
    <m/>
    <x v="1"/>
    <x v="1"/>
    <x v="1"/>
    <x v="1"/>
    <x v="0"/>
  </r>
  <r>
    <n v="343"/>
    <s v="362318336"/>
    <s v="Healthcare Financial Management Association"/>
    <s v="Joseph J. Fifer"/>
    <x v="0"/>
    <d v="2012-06-01T00:00:00"/>
    <n v="60154"/>
    <x v="1"/>
    <x v="2"/>
    <x v="2"/>
    <x v="0"/>
    <x v="0"/>
    <n v="4.3183601645542531E-2"/>
    <n v="5.1712653822456829E-2"/>
    <n v="3.9668182484520677E-2"/>
    <x v="0"/>
    <x v="10"/>
    <n v="20015702"/>
    <s v="Richard L. Clarke"/>
    <x v="0"/>
    <x v="1"/>
    <s v="President &amp; CEO"/>
    <n v="438690"/>
    <n v="192895"/>
    <n v="631585"/>
    <n v="56352"/>
    <n v="687937"/>
    <n v="17150"/>
    <n v="55057"/>
    <n v="760144"/>
    <x v="0"/>
    <m/>
    <x v="3"/>
    <x v="1"/>
    <x v="1"/>
    <x v="1"/>
    <x v="0"/>
  </r>
  <r>
    <n v="65"/>
    <s v="360723150"/>
    <s v="American Bar Association"/>
    <s v="Jack L. Rives"/>
    <x v="0"/>
    <d v="2010-05-01T00:00:00"/>
    <n v="60610"/>
    <x v="1"/>
    <x v="5"/>
    <x v="18"/>
    <x v="0"/>
    <x v="0"/>
    <m/>
    <m/>
    <m/>
    <x v="0"/>
    <x v="2"/>
    <n v="146323790"/>
    <s v="Jack L. Rives"/>
    <x v="0"/>
    <x v="0"/>
    <s v="Executive Director"/>
    <n v="686969"/>
    <m/>
    <n v="686969"/>
    <n v="960"/>
    <n v="687929"/>
    <n v="10022"/>
    <n v="920"/>
    <n v="698871"/>
    <x v="0"/>
    <m/>
    <x v="0"/>
    <x v="1"/>
    <x v="1"/>
    <x v="1"/>
    <x v="0"/>
  </r>
  <r>
    <n v="598"/>
    <s v="760742496"/>
    <s v="SoundExchange"/>
    <s v="Michael Huppe"/>
    <x v="0"/>
    <d v="2011-02-09T00:00:00"/>
    <n v="20005"/>
    <x v="0"/>
    <x v="7"/>
    <x v="7"/>
    <x v="0"/>
    <x v="0"/>
    <m/>
    <m/>
    <m/>
    <x v="0"/>
    <x v="1"/>
    <n v="25681137"/>
    <s v="Michael Huppe"/>
    <x v="0"/>
    <x v="0"/>
    <s v="Executive Director"/>
    <n v="530430"/>
    <n v="150000"/>
    <n v="680430"/>
    <n v="5328"/>
    <n v="685758"/>
    <n v="11750"/>
    <n v="6349"/>
    <n v="703857"/>
    <x v="0"/>
    <m/>
    <x v="3"/>
    <x v="1"/>
    <x v="1"/>
    <x v="1"/>
    <x v="0"/>
  </r>
  <r>
    <n v="204"/>
    <s v="520579380"/>
    <s v="Associated Builders and Contractors"/>
    <s v="Michael D. Bellaman"/>
    <x v="0"/>
    <d v="2011-02-01T00:00:00"/>
    <n v="22203"/>
    <x v="0"/>
    <x v="11"/>
    <x v="14"/>
    <x v="0"/>
    <x v="0"/>
    <m/>
    <m/>
    <m/>
    <x v="0"/>
    <x v="1"/>
    <n v="16167890"/>
    <s v="Michael D. Bellaman"/>
    <x v="0"/>
    <x v="0"/>
    <s v="CEO &amp; President"/>
    <n v="554749"/>
    <n v="129492"/>
    <n v="684241"/>
    <m/>
    <n v="684241"/>
    <n v="17000"/>
    <n v="19811"/>
    <n v="721052"/>
    <x v="0"/>
    <m/>
    <x v="4"/>
    <x v="1"/>
    <x v="1"/>
    <x v="1"/>
    <x v="0"/>
  </r>
  <r>
    <n v="97"/>
    <s v="360725160"/>
    <s v="American Farm Bureau Federation"/>
    <s v="Bob Stallman"/>
    <x v="0"/>
    <d v="2000-01-13T00:00:00"/>
    <n v="20024"/>
    <x v="0"/>
    <x v="12"/>
    <x v="20"/>
    <x v="0"/>
    <x v="1"/>
    <n v="0.38162218530599379"/>
    <n v="0.38162218530599379"/>
    <n v="0.38162218530599379"/>
    <x v="0"/>
    <x v="11"/>
    <n v="26826609"/>
    <s v="Bob Stallman"/>
    <x v="0"/>
    <x v="0"/>
    <s v="President"/>
    <n v="683646"/>
    <m/>
    <n v="683646"/>
    <m/>
    <n v="683646"/>
    <n v="210000"/>
    <n v="12806"/>
    <n v="906452"/>
    <x v="0"/>
    <s v="$210,000 toward SERP"/>
    <x v="3"/>
    <x v="1"/>
    <x v="1"/>
    <x v="1"/>
    <x v="0"/>
  </r>
  <r>
    <n v="312"/>
    <s v="363235550"/>
    <s v="Federalist Society for Law and Public Policy Studies"/>
    <s v="Eugene B. Meyer"/>
    <x v="0"/>
    <m/>
    <n v="20036"/>
    <x v="1"/>
    <x v="9"/>
    <x v="18"/>
    <x v="0"/>
    <x v="1"/>
    <n v="0.15384615384615385"/>
    <n v="0"/>
    <n v="0.51744444444444448"/>
    <x v="0"/>
    <x v="6"/>
    <n v="13619720"/>
    <s v="Eugene B. Meyer"/>
    <x v="0"/>
    <x v="0"/>
    <s v="Director/President"/>
    <n v="450000"/>
    <m/>
    <n v="450000"/>
    <n v="232850"/>
    <n v="682850"/>
    <n v="17150"/>
    <n v="29185"/>
    <n v="729185"/>
    <x v="0"/>
    <m/>
    <x v="4"/>
    <x v="1"/>
    <x v="1"/>
    <x v="1"/>
    <x v="0"/>
  </r>
  <r>
    <n v="475"/>
    <s v="361521980"/>
    <s v="National Confectioners Association"/>
    <s v="Larry Graham"/>
    <x v="0"/>
    <d v="1992-01-01T00:00:00"/>
    <n v="20007"/>
    <x v="0"/>
    <x v="12"/>
    <x v="15"/>
    <x v="0"/>
    <x v="0"/>
    <n v="7.2293417784451586E-2"/>
    <n v="4.0743189035764793E-2"/>
    <n v="3.1480608605902065E-2"/>
    <x v="0"/>
    <x v="0"/>
    <n v="13076803"/>
    <s v="Larry Graham"/>
    <x v="0"/>
    <x v="0"/>
    <s v="President"/>
    <n v="530574"/>
    <m/>
    <n v="530574"/>
    <n v="150000"/>
    <n v="680574"/>
    <n v="31250"/>
    <n v="43275"/>
    <n v="755099"/>
    <x v="0"/>
    <s v="$150,000 SERP payout"/>
    <x v="4"/>
    <x v="1"/>
    <x v="1"/>
    <x v="1"/>
    <x v="0"/>
  </r>
  <r>
    <n v="195"/>
    <s v="530180161"/>
    <s v="Armed Forces Communications and Electronics Association"/>
    <s v="Kent Schneider"/>
    <x v="0"/>
    <d v="2007-08-01T00:00:00"/>
    <n v="22033"/>
    <x v="0"/>
    <x v="6"/>
    <x v="21"/>
    <x v="0"/>
    <x v="0"/>
    <n v="-1.3042428145881975E-2"/>
    <n v="-9.1607415498260406E-3"/>
    <n v="-8.9888034203010284E-3"/>
    <x v="0"/>
    <x v="6"/>
    <n v="22507771"/>
    <s v="Kent Schneider"/>
    <x v="0"/>
    <x v="0"/>
    <s v="President &amp; CEO"/>
    <n v="465842"/>
    <n v="200000"/>
    <n v="665842"/>
    <n v="12854"/>
    <n v="678696"/>
    <n v="19600"/>
    <n v="6676"/>
    <n v="704972"/>
    <x v="0"/>
    <m/>
    <x v="3"/>
    <x v="1"/>
    <x v="1"/>
    <x v="1"/>
    <x v="0"/>
  </r>
  <r>
    <n v="370"/>
    <s v="530246204"/>
    <s v="Insurance Institute for Highway Safety"/>
    <s v="Adrian K. Lund"/>
    <x v="0"/>
    <d v="2006-02-02T00:00:00"/>
    <n v="22201"/>
    <x v="3"/>
    <x v="9"/>
    <x v="11"/>
    <x v="0"/>
    <x v="0"/>
    <n v="3.7258782948789329E-2"/>
    <n v="7.1209106834879202E-2"/>
    <n v="6.3663195674246179E-2"/>
    <x v="0"/>
    <x v="1"/>
    <n v="44981210"/>
    <s v="Adrian Lund"/>
    <x v="0"/>
    <x v="0"/>
    <s v="President"/>
    <n v="611045"/>
    <n v="20000"/>
    <n v="631045"/>
    <n v="44663"/>
    <n v="675708"/>
    <n v="25000"/>
    <n v="14258"/>
    <n v="714966"/>
    <x v="0"/>
    <s v="$36,000 toward a SERP"/>
    <x v="1"/>
    <x v="1"/>
    <x v="1"/>
    <x v="1"/>
    <x v="0"/>
  </r>
  <r>
    <n v="520"/>
    <s v="520907625"/>
    <s v="National Public Radio"/>
    <s v="vacant 3/3/2014"/>
    <x v="2"/>
    <m/>
    <n v="20001"/>
    <x v="3"/>
    <x v="9"/>
    <x v="11"/>
    <x v="0"/>
    <x v="0"/>
    <m/>
    <m/>
    <m/>
    <x v="2"/>
    <x v="6"/>
    <n v="190468098"/>
    <s v="Vivian Schiller"/>
    <x v="1"/>
    <x v="1"/>
    <s v="CEO and President"/>
    <n v="99671"/>
    <n v="5712"/>
    <n v="105383"/>
    <n v="567542"/>
    <n v="672925"/>
    <m/>
    <n v="5944"/>
    <n v="678869"/>
    <x v="1"/>
    <s v="Two months’ salary; $532,212 severance"/>
    <x v="0"/>
    <x v="1"/>
    <x v="1"/>
    <x v="1"/>
    <x v="0"/>
  </r>
  <r>
    <n v="234"/>
    <s v="061242574"/>
    <s v="BSA—The Software Alliance"/>
    <s v="Victoria Espinel"/>
    <x v="1"/>
    <d v="2013-09-03T00:00:00"/>
    <n v="20001"/>
    <x v="0"/>
    <x v="7"/>
    <x v="8"/>
    <x v="0"/>
    <x v="0"/>
    <n v="8.7917128550131876E-4"/>
    <n v="7.3810211482301592E-4"/>
    <n v="1.3379358325974686E-5"/>
    <x v="0"/>
    <x v="1"/>
    <n v="60002607"/>
    <s v="Robert W. Holleyman, II"/>
    <x v="0"/>
    <x v="1"/>
    <s v="President &amp; CEO"/>
    <n v="523680"/>
    <n v="100000"/>
    <n v="623680"/>
    <n v="49007"/>
    <n v="672687"/>
    <n v="42000"/>
    <n v="24677"/>
    <n v="739364"/>
    <x v="0"/>
    <m/>
    <x v="2"/>
    <x v="1"/>
    <x v="1"/>
    <x v="1"/>
    <x v="0"/>
  </r>
  <r>
    <n v="274"/>
    <s v="131776434"/>
    <s v="Consumers Union of United States"/>
    <s v="James Guest"/>
    <x v="0"/>
    <d v="2001-01-11T00:00:00"/>
    <n v="10703"/>
    <x v="3"/>
    <x v="9"/>
    <x v="11"/>
    <x v="0"/>
    <x v="1"/>
    <n v="0.15384796513370266"/>
    <n v="0.37807713055167869"/>
    <n v="0.39493257304586699"/>
    <x v="0"/>
    <x v="10"/>
    <n v="263268350"/>
    <s v="James A. Guest"/>
    <x v="0"/>
    <x v="0"/>
    <s v="President &amp; CEO"/>
    <n v="539027"/>
    <n v="104750"/>
    <n v="643777"/>
    <n v="26516"/>
    <n v="670293"/>
    <n v="80208"/>
    <n v="34515"/>
    <n v="785016"/>
    <x v="0"/>
    <m/>
    <x v="0"/>
    <x v="1"/>
    <x v="1"/>
    <x v="1"/>
    <x v="0"/>
  </r>
  <r>
    <n v="613"/>
    <s v="131656692"/>
    <s v="U.S. Pharmacopeial Convention "/>
    <s v="Ron Piervincenzi"/>
    <x v="0"/>
    <d v="2014-02-01T00:00:00"/>
    <n v="20852"/>
    <x v="0"/>
    <x v="2"/>
    <x v="2"/>
    <x v="0"/>
    <x v="0"/>
    <n v="0.12691531589567723"/>
    <n v="0.18225505883358045"/>
    <n v="0.18225505883358045"/>
    <x v="0"/>
    <x v="7"/>
    <n v="162710337"/>
    <s v="Roger L. Williams"/>
    <x v="0"/>
    <x v="1"/>
    <s v="CEO"/>
    <n v="594769"/>
    <n v="69468"/>
    <n v="664237"/>
    <m/>
    <n v="664237"/>
    <n v="24500"/>
    <n v="4365"/>
    <n v="693102"/>
    <x v="0"/>
    <m/>
    <x v="0"/>
    <x v="1"/>
    <x v="1"/>
    <x v="1"/>
    <x v="0"/>
  </r>
  <r>
    <n v="178"/>
    <s v="751247887"/>
    <s v="American Society of Pension Professionals and Actuaries"/>
    <s v="Brian H. Graff"/>
    <x v="0"/>
    <d v="1996-11-08T00:00:00"/>
    <n v="22203"/>
    <x v="1"/>
    <x v="5"/>
    <x v="5"/>
    <x v="0"/>
    <x v="0"/>
    <n v="5.9033699617883899E-2"/>
    <n v="5.2015369690513784E-2"/>
    <n v="5.2000532461111325E-2"/>
    <x v="0"/>
    <x v="1"/>
    <n v="14029241"/>
    <s v="Brian H. Graff"/>
    <x v="0"/>
    <x v="0"/>
    <s v="Executive Director/CEO"/>
    <n v="588666"/>
    <n v="75000"/>
    <n v="663666"/>
    <n v="180"/>
    <n v="663846"/>
    <n v="26845"/>
    <n v="29652"/>
    <n v="720343"/>
    <x v="0"/>
    <m/>
    <x v="4"/>
    <x v="1"/>
    <x v="1"/>
    <x v="1"/>
    <x v="0"/>
  </r>
  <r>
    <n v="416"/>
    <s v="361505650"/>
    <s v="Mortgage Bankers Association"/>
    <s v="David H. Stevens "/>
    <x v="0"/>
    <d v="2011-06-01T00:00:00"/>
    <n v="20036"/>
    <x v="0"/>
    <x v="4"/>
    <x v="4"/>
    <x v="0"/>
    <x v="0"/>
    <m/>
    <m/>
    <m/>
    <x v="2"/>
    <x v="6"/>
    <n v="38368191"/>
    <s v="David Stevens"/>
    <x v="0"/>
    <x v="0"/>
    <s v="President &amp; CEO"/>
    <n v="662211"/>
    <m/>
    <n v="662211"/>
    <n v="1168"/>
    <n v="663379"/>
    <n v="4900"/>
    <n v="12260"/>
    <n v="680539"/>
    <x v="1"/>
    <s v="Seven months’ salary"/>
    <x v="1"/>
    <x v="1"/>
    <x v="1"/>
    <x v="1"/>
    <x v="0"/>
  </r>
  <r>
    <n v="257"/>
    <s v="510120256"/>
    <s v="Children’s Hospital Association"/>
    <s v="Mark Wietecha"/>
    <x v="0"/>
    <d v="2011-09-22T00:00:00"/>
    <n v="22314"/>
    <x v="0"/>
    <x v="2"/>
    <x v="2"/>
    <x v="0"/>
    <x v="1"/>
    <m/>
    <m/>
    <m/>
    <x v="2"/>
    <x v="1"/>
    <n v="21534842"/>
    <s v="Mark Wietecha"/>
    <x v="0"/>
    <x v="0"/>
    <s v="President &amp; CEO"/>
    <n v="554248"/>
    <n v="60000"/>
    <n v="614248"/>
    <n v="42815"/>
    <n v="657063"/>
    <n v="115000"/>
    <n v="23953"/>
    <n v="796016"/>
    <x v="0"/>
    <m/>
    <x v="3"/>
    <x v="1"/>
    <x v="1"/>
    <x v="1"/>
    <x v="0"/>
  </r>
  <r>
    <n v="44"/>
    <s v="131621786"/>
    <s v="American Association of Advertising Agencies"/>
    <s v="Nancy Hill"/>
    <x v="1"/>
    <d v="2008-02-01T00:00:00"/>
    <n v="10018"/>
    <x v="0"/>
    <x v="7"/>
    <x v="7"/>
    <x v="0"/>
    <x v="0"/>
    <n v="-5.5215561552300176E-3"/>
    <n v="3.5711534263812739E-2"/>
    <n v="3.5416769713611927E-2"/>
    <x v="0"/>
    <x v="0"/>
    <n v="15836364"/>
    <s v="Nancy Hill"/>
    <x v="1"/>
    <x v="0"/>
    <s v="CEO &amp; President"/>
    <n v="495298"/>
    <n v="150000"/>
    <n v="645298"/>
    <n v="3636"/>
    <n v="648934"/>
    <n v="23750"/>
    <n v="5803"/>
    <n v="678487"/>
    <x v="0"/>
    <m/>
    <x v="4"/>
    <x v="1"/>
    <x v="1"/>
    <x v="1"/>
    <x v="0"/>
  </r>
  <r>
    <n v="231"/>
    <s v="221576300"/>
    <s v="Boy Scouts of America National Council"/>
    <s v="Wayne Brock"/>
    <x v="0"/>
    <d v="2012-09-01T00:00:00"/>
    <n v="75015"/>
    <x v="3"/>
    <x v="9"/>
    <x v="11"/>
    <x v="0"/>
    <x v="0"/>
    <m/>
    <m/>
    <m/>
    <x v="2"/>
    <x v="1"/>
    <n v="191960296"/>
    <s v="Wayne Brock"/>
    <x v="0"/>
    <x v="0"/>
    <s v="Chief Scout Executive"/>
    <n v="392627"/>
    <n v="28438"/>
    <n v="421065"/>
    <n v="226692"/>
    <n v="647757"/>
    <n v="260863"/>
    <n v="20803"/>
    <n v="929423"/>
    <x v="1"/>
    <s v="Eight months’ salary as staff and four months’ salary as CEO"/>
    <x v="0"/>
    <x v="1"/>
    <x v="1"/>
    <x v="1"/>
    <x v="0"/>
  </r>
  <r>
    <n v="267"/>
    <s v="131624108"/>
    <s v="Conference Board"/>
    <s v="Jonathan Spector"/>
    <x v="0"/>
    <d v="2007-03-01T00:00:00"/>
    <n v="10022"/>
    <x v="4"/>
    <x v="14"/>
    <x v="17"/>
    <x v="0"/>
    <x v="1"/>
    <n v="-7.200298357580269E-2"/>
    <n v="-0.13023879381959649"/>
    <n v="-2.8835681173770198E-2"/>
    <x v="0"/>
    <x v="7"/>
    <n v="53450327"/>
    <s v="Jonathan Spector"/>
    <x v="0"/>
    <x v="0"/>
    <s v="CEO"/>
    <n v="574793"/>
    <m/>
    <n v="574793"/>
    <n v="72556"/>
    <n v="647349"/>
    <n v="74900"/>
    <n v="23641"/>
    <n v="745890"/>
    <x v="0"/>
    <m/>
    <x v="2"/>
    <x v="1"/>
    <x v="1"/>
    <x v="1"/>
    <x v="0"/>
  </r>
  <r>
    <n v="209"/>
    <s v="274379277"/>
    <s v="Association for the Advancement of Medical Instrumentation"/>
    <s v="Mary Logan"/>
    <x v="1"/>
    <d v="2009-03-05T00:00:00"/>
    <n v="22203"/>
    <x v="1"/>
    <x v="2"/>
    <x v="2"/>
    <x v="0"/>
    <x v="0"/>
    <n v="3.2402181606572059E-2"/>
    <n v="1.8637145692996199E-2"/>
    <n v="1.8383696193722369E-2"/>
    <x v="0"/>
    <x v="1"/>
    <n v="13499542"/>
    <s v="Mary K. Logan"/>
    <x v="1"/>
    <x v="0"/>
    <s v="President"/>
    <n v="500299"/>
    <n v="134971"/>
    <n v="635270"/>
    <n v="8598"/>
    <n v="643868"/>
    <n v="50743"/>
    <n v="22493"/>
    <n v="717104"/>
    <x v="0"/>
    <m/>
    <x v="4"/>
    <x v="1"/>
    <x v="1"/>
    <x v="1"/>
    <x v="0"/>
  </r>
  <r>
    <n v="569"/>
    <s v="520899215"/>
    <s v="Public Broadcasting Service (PBS)"/>
    <s v="Paula Kerger"/>
    <x v="1"/>
    <d v="2006-02-02T00:00:00"/>
    <n v="22314"/>
    <x v="3"/>
    <x v="9"/>
    <x v="11"/>
    <x v="0"/>
    <x v="0"/>
    <n v="4.3654401011817716E-2"/>
    <n v="6.875170277388172E-2"/>
    <n v="6.1052066363607736E-2"/>
    <x v="0"/>
    <x v="7"/>
    <n v="434409851"/>
    <s v="Paula A. Kerger"/>
    <x v="1"/>
    <x v="0"/>
    <s v="President &amp; CEO"/>
    <n v="475299"/>
    <n v="160200"/>
    <n v="635499"/>
    <n v="4743"/>
    <n v="640242"/>
    <n v="91500"/>
    <n v="26850"/>
    <n v="758592"/>
    <x v="0"/>
    <m/>
    <x v="0"/>
    <x v="1"/>
    <x v="1"/>
    <x v="1"/>
    <x v="0"/>
  </r>
  <r>
    <n v="96"/>
    <s v="530218495"/>
    <s v="American Enterprise Institute"/>
    <s v="Arthur C. Brooks"/>
    <x v="0"/>
    <d v="2009-01-01T00:00:00"/>
    <n v="20036"/>
    <x v="4"/>
    <x v="14"/>
    <x v="17"/>
    <x v="0"/>
    <x v="0"/>
    <n v="0.1267789851742398"/>
    <n v="0.1267789851742398"/>
    <n v="0.1267789851742398"/>
    <x v="0"/>
    <x v="5"/>
    <n v="45780708"/>
    <s v="Arthur C. Brooks"/>
    <x v="0"/>
    <x v="0"/>
    <s v="President"/>
    <n v="637500"/>
    <m/>
    <n v="637500"/>
    <m/>
    <n v="637500"/>
    <n v="76500"/>
    <n v="2908"/>
    <n v="716908"/>
    <x v="0"/>
    <m/>
    <x v="1"/>
    <x v="1"/>
    <x v="1"/>
    <x v="1"/>
    <x v="0"/>
  </r>
  <r>
    <n v="565"/>
    <s v="231887442"/>
    <s v="Project Management Institute"/>
    <s v="Mark Langley"/>
    <x v="0"/>
    <d v="2011-01-15T00:00:00"/>
    <n v="19073"/>
    <x v="1"/>
    <x v="1"/>
    <x v="1"/>
    <x v="0"/>
    <x v="0"/>
    <n v="8.2675569011191011E-2"/>
    <n v="0.40705249499918905"/>
    <n v="-0.58056954995077836"/>
    <x v="0"/>
    <x v="1"/>
    <n v="160797472"/>
    <s v="Mark Langley"/>
    <x v="0"/>
    <x v="0"/>
    <s v="President &amp; CEO"/>
    <n v="480630"/>
    <n v="144000"/>
    <n v="624630"/>
    <n v="12760"/>
    <n v="637390"/>
    <n v="295070"/>
    <n v="41660"/>
    <n v="974120"/>
    <x v="0"/>
    <s v="$295,070 toward SERP"/>
    <x v="0"/>
    <x v="1"/>
    <x v="1"/>
    <x v="1"/>
    <x v="0"/>
  </r>
  <r>
    <n v="67"/>
    <s v="390866228"/>
    <s v="American Board of Internal Medicine"/>
    <s v="Richard Baron"/>
    <x v="0"/>
    <d v="2013-06-01T00:00:00"/>
    <n v="19106"/>
    <x v="1"/>
    <x v="2"/>
    <x v="2"/>
    <x v="0"/>
    <x v="0"/>
    <n v="2.7641941453793884E-3"/>
    <n v="-1.3554307841239109E-2"/>
    <n v="-1.3554307841239109E-2"/>
    <x v="0"/>
    <x v="7"/>
    <n v="49304645"/>
    <s v="Christine K. Cassel"/>
    <x v="1"/>
    <x v="1"/>
    <s v="President &amp; CEO"/>
    <n v="593853"/>
    <n v="43021"/>
    <n v="636874"/>
    <m/>
    <n v="636874"/>
    <n v="105314"/>
    <n v="44564"/>
    <n v="786752"/>
    <x v="0"/>
    <s v="$105,314 toward SERP"/>
    <x v="1"/>
    <x v="1"/>
    <x v="1"/>
    <x v="1"/>
    <x v="0"/>
  </r>
  <r>
    <n v="84"/>
    <s v="362192800"/>
    <s v="American College of Surgeons"/>
    <s v="David B. Hoyt"/>
    <x v="0"/>
    <d v="2010-01-01T00:00:00"/>
    <n v="60611"/>
    <x v="1"/>
    <x v="2"/>
    <x v="2"/>
    <x v="0"/>
    <x v="0"/>
    <n v="4.1050903119868636E-2"/>
    <n v="4.1050903119868636E-2"/>
    <n v="4.1073105694901448E-2"/>
    <x v="0"/>
    <x v="7"/>
    <n v="72828660"/>
    <s v="David B. Hoyt"/>
    <x v="0"/>
    <x v="0"/>
    <s v="Executive Director"/>
    <n v="634000"/>
    <m/>
    <n v="634000"/>
    <n v="51"/>
    <n v="634051"/>
    <n v="178065"/>
    <n v="8447"/>
    <n v="820563"/>
    <x v="0"/>
    <m/>
    <x v="2"/>
    <x v="1"/>
    <x v="1"/>
    <x v="1"/>
    <x v="0"/>
  </r>
  <r>
    <n v="156"/>
    <s v="521007647"/>
    <s v="American Public Transportation Association"/>
    <s v="Michael P. Melaniphy"/>
    <x v="0"/>
    <d v="2011-11-01T00:00:00"/>
    <n v="20006"/>
    <x v="0"/>
    <x v="6"/>
    <x v="6"/>
    <x v="0"/>
    <x v="0"/>
    <m/>
    <m/>
    <m/>
    <x v="2"/>
    <x v="7"/>
    <n v="27528232"/>
    <s v="William Millar"/>
    <x v="0"/>
    <x v="1"/>
    <s v="President &amp; CEO"/>
    <n v="463272"/>
    <n v="45000"/>
    <n v="508272"/>
    <n v="121707"/>
    <n v="629979"/>
    <n v="12250"/>
    <n v="11321"/>
    <n v="653550"/>
    <x v="1"/>
    <s v="10 months’ salary"/>
    <x v="3"/>
    <x v="1"/>
    <x v="1"/>
    <x v="1"/>
    <x v="0"/>
  </r>
  <r>
    <n v="398"/>
    <s v="541650477"/>
    <s v="Internet Society"/>
    <s v="Kathryn C. Brown"/>
    <x v="1"/>
    <d v="2014-01-01T00:00:00"/>
    <n v="20190"/>
    <x v="0"/>
    <x v="7"/>
    <x v="8"/>
    <x v="0"/>
    <x v="0"/>
    <n v="-1.6234330922434089E-2"/>
    <n v="-2.4901431832330357E-3"/>
    <n v="-3.6088117658971243E-3"/>
    <x v="0"/>
    <x v="1"/>
    <n v="34509914"/>
    <s v="Lynn St. Amour"/>
    <x v="1"/>
    <x v="1"/>
    <s v="CEO &amp; President"/>
    <n v="463816"/>
    <n v="146673"/>
    <n v="610489"/>
    <n v="19294"/>
    <n v="629783"/>
    <n v="164500"/>
    <n v="8027"/>
    <n v="802310"/>
    <x v="0"/>
    <s v="$146,673 in deferred bonus"/>
    <x v="1"/>
    <x v="1"/>
    <x v="1"/>
    <x v="1"/>
    <x v="0"/>
  </r>
  <r>
    <n v="81"/>
    <s v="231520302"/>
    <s v="American College of Physicians"/>
    <s v="Steven Weinberger"/>
    <x v="0"/>
    <d v="2010-07-19T00:00:00"/>
    <n v="19106"/>
    <x v="1"/>
    <x v="2"/>
    <x v="2"/>
    <x v="0"/>
    <x v="0"/>
    <m/>
    <m/>
    <m/>
    <x v="2"/>
    <x v="7"/>
    <n v="61349206"/>
    <s v="Steven Weinberger"/>
    <x v="0"/>
    <x v="0"/>
    <s v="Executive Vice President &amp; CEO"/>
    <n v="540151"/>
    <n v="89040"/>
    <n v="629191"/>
    <m/>
    <n v="629191"/>
    <n v="47189"/>
    <n v="20329"/>
    <n v="696709"/>
    <x v="0"/>
    <m/>
    <x v="2"/>
    <x v="1"/>
    <x v="1"/>
    <x v="1"/>
    <x v="0"/>
  </r>
  <r>
    <n v="273"/>
    <s v="530175639"/>
    <s v="Consumer Healthcare Products Association"/>
    <s v="Scott M. Melville"/>
    <x v="0"/>
    <d v="2010-11-01T00:00:00"/>
    <n v="20006"/>
    <x v="0"/>
    <x v="2"/>
    <x v="2"/>
    <x v="0"/>
    <x v="0"/>
    <n v="5.5555555555555552E-2"/>
    <n v="6.7877215737137911E-2"/>
    <n v="6.4833055899166686E-2"/>
    <x v="0"/>
    <x v="1"/>
    <n v="27099823"/>
    <s v="Scott M. Melville"/>
    <x v="0"/>
    <x v="0"/>
    <s v="President &amp; CEO"/>
    <n v="475000"/>
    <n v="142500"/>
    <n v="617500"/>
    <n v="10037"/>
    <n v="627537"/>
    <n v="22000"/>
    <n v="30427"/>
    <n v="679964"/>
    <x v="0"/>
    <m/>
    <x v="3"/>
    <x v="1"/>
    <x v="1"/>
    <x v="1"/>
    <x v="0"/>
  </r>
  <r>
    <n v="78"/>
    <s v="131883814"/>
    <s v="American College of Gastroenterology"/>
    <s v="Bradley Stillman"/>
    <x v="0"/>
    <d v="2005-10-01T00:00:00"/>
    <n v="20817"/>
    <x v="1"/>
    <x v="2"/>
    <x v="2"/>
    <x v="0"/>
    <x v="0"/>
    <n v="4.2647655731927109E-2"/>
    <n v="4.2647655731927109E-2"/>
    <n v="4.2647655731927109E-2"/>
    <x v="0"/>
    <x v="1"/>
    <n v="21998233"/>
    <s v="Bradley Stillman"/>
    <x v="0"/>
    <x v="0"/>
    <s v="Executive Director"/>
    <n v="624205"/>
    <m/>
    <n v="624205"/>
    <m/>
    <n v="624205"/>
    <n v="17000"/>
    <m/>
    <n v="641205"/>
    <x v="0"/>
    <m/>
    <x v="3"/>
    <x v="1"/>
    <x v="1"/>
    <x v="1"/>
    <x v="0"/>
  </r>
  <r>
    <n v="205"/>
    <s v="530029260"/>
    <s v="Associated General Contractors of America "/>
    <s v="Stephen Sandherr"/>
    <x v="0"/>
    <d v="1991-01-01T00:00:00"/>
    <n v="22201"/>
    <x v="0"/>
    <x v="11"/>
    <x v="14"/>
    <x v="0"/>
    <x v="0"/>
    <n v="1.2962727412523422E-2"/>
    <n v="4.495752763761833E-2"/>
    <n v="4.495752763761833E-2"/>
    <x v="0"/>
    <x v="1"/>
    <n v="16468845"/>
    <s v="Stephen Sandherr"/>
    <x v="0"/>
    <x v="0"/>
    <s v="CEO"/>
    <n v="533569"/>
    <n v="90000"/>
    <n v="623569"/>
    <m/>
    <n v="623569"/>
    <n v="55200"/>
    <n v="5500"/>
    <n v="684269"/>
    <x v="0"/>
    <m/>
    <x v="4"/>
    <x v="1"/>
    <x v="1"/>
    <x v="1"/>
    <x v="0"/>
  </r>
  <r>
    <n v="596"/>
    <s v="363022713"/>
    <s v="Society of Thoracic Surgeons"/>
    <s v="Robert A. Wynbrandt"/>
    <x v="0"/>
    <d v="2002-08-22T00:00:00"/>
    <n v="60611"/>
    <x v="1"/>
    <x v="2"/>
    <x v="2"/>
    <x v="0"/>
    <x v="0"/>
    <n v="8.4343409051817045E-2"/>
    <n v="0.14781570535937985"/>
    <n v="-3.1168972654973308E-2"/>
    <x v="0"/>
    <x v="1"/>
    <n v="19177542"/>
    <s v="Robert A. Wynbrandt"/>
    <x v="0"/>
    <x v="0"/>
    <s v="Executive Director and General Counsel"/>
    <n v="498027"/>
    <n v="106702"/>
    <n v="604729"/>
    <n v="17774"/>
    <n v="622503"/>
    <n v="62500"/>
    <n v="29869"/>
    <n v="714872"/>
    <x v="0"/>
    <m/>
    <x v="4"/>
    <x v="1"/>
    <x v="1"/>
    <x v="1"/>
    <x v="0"/>
  </r>
  <r>
    <n v="207"/>
    <s v="522118793"/>
    <s v="Association for Advanced Life Underwriting"/>
    <s v="David J. Stertzer"/>
    <x v="0"/>
    <d v="2005-01-01T00:00:00"/>
    <n v="22042"/>
    <x v="0"/>
    <x v="5"/>
    <x v="5"/>
    <x v="0"/>
    <x v="0"/>
    <n v="3.6674374442908629E-2"/>
    <n v="0.18710672247177021"/>
    <n v="0.18710672247177021"/>
    <x v="0"/>
    <x v="2"/>
    <n v="10897554"/>
    <s v="David J. Stertzer"/>
    <x v="0"/>
    <x v="0"/>
    <s v="CEO"/>
    <n v="401250"/>
    <n v="218485"/>
    <n v="619735"/>
    <m/>
    <n v="619735"/>
    <n v="26333"/>
    <n v="10013"/>
    <n v="656081"/>
    <x v="0"/>
    <m/>
    <x v="4"/>
    <x v="1"/>
    <x v="1"/>
    <x v="1"/>
    <x v="0"/>
  </r>
  <r>
    <n v="628"/>
    <s v="520892064"/>
    <s v="Universities Space Research Association"/>
    <s v="Fred Tarantino"/>
    <x v="0"/>
    <d v="2006-12-08T00:00:00"/>
    <n v="21044"/>
    <x v="0"/>
    <x v="6"/>
    <x v="6"/>
    <x v="0"/>
    <x v="1"/>
    <n v="-0.1524780696228227"/>
    <n v="-7.7702992031851617E-2"/>
    <n v="4.2487372781085005E-2"/>
    <x v="0"/>
    <x v="6"/>
    <n v="92483433"/>
    <s v="Fred Tarantino"/>
    <x v="0"/>
    <x v="1"/>
    <s v="President and CEO"/>
    <n v="302695"/>
    <n v="225000"/>
    <n v="527695"/>
    <n v="91702"/>
    <n v="619397"/>
    <n v="25000"/>
    <n v="8154"/>
    <n v="652551"/>
    <x v="0"/>
    <s v="$90,000 toward SERP"/>
    <x v="2"/>
    <x v="1"/>
    <x v="1"/>
    <x v="1"/>
    <x v="0"/>
  </r>
  <r>
    <n v="451"/>
    <s v="362026009"/>
    <s v="National Association of Music Merchants"/>
    <s v="Joe Lamond"/>
    <x v="0"/>
    <d v="1998-01-01T00:00:00"/>
    <n v="92008"/>
    <x v="0"/>
    <x v="7"/>
    <x v="7"/>
    <x v="0"/>
    <x v="0"/>
    <n v="-4.9032939578634964E-2"/>
    <n v="3.4778963606334728E-2"/>
    <n v="3.4778963606334728E-2"/>
    <x v="0"/>
    <x v="6"/>
    <n v="21953709"/>
    <s v="Joe Lamond"/>
    <x v="0"/>
    <x v="0"/>
    <s v="President &amp; CEO"/>
    <n v="567152"/>
    <n v="49985"/>
    <n v="617137"/>
    <m/>
    <n v="617137"/>
    <n v="16500"/>
    <m/>
    <n v="633637"/>
    <x v="0"/>
    <m/>
    <x v="3"/>
    <x v="1"/>
    <x v="1"/>
    <x v="1"/>
    <x v="0"/>
  </r>
  <r>
    <n v="85"/>
    <s v="520745115"/>
    <s v="American Council of Engineering Companies"/>
    <s v="David A. Raymond"/>
    <x v="0"/>
    <d v="1999-03-01T00:00:00"/>
    <n v="20005"/>
    <x v="0"/>
    <x v="1"/>
    <x v="9"/>
    <x v="0"/>
    <x v="0"/>
    <n v="6.5182134777193118E-2"/>
    <n v="6.7448365369554023E-2"/>
    <n v="-1.1101997491074014E-2"/>
    <x v="0"/>
    <x v="5"/>
    <n v="12945817"/>
    <s v="David A. Raymond"/>
    <x v="0"/>
    <x v="0"/>
    <s v="President"/>
    <n v="419032"/>
    <n v="58000"/>
    <n v="477032"/>
    <n v="137845"/>
    <n v="614877"/>
    <n v="46125"/>
    <n v="35950"/>
    <n v="696952"/>
    <x v="0"/>
    <m/>
    <x v="4"/>
    <x v="1"/>
    <x v="1"/>
    <x v="1"/>
    <x v="0"/>
  </r>
  <r>
    <n v="317"/>
    <s v="237211935"/>
    <s v="Financial Accounting Foundation"/>
    <s v="Teresa S. Polley"/>
    <x v="1"/>
    <d v="2008-05-01T00:00:00"/>
    <n v="5116"/>
    <x v="0"/>
    <x v="4"/>
    <x v="4"/>
    <x v="0"/>
    <x v="0"/>
    <n v="3.0082987551867221E-2"/>
    <n v="7.2035745422842204E-2"/>
    <n v="8.8684333100739365E-2"/>
    <x v="0"/>
    <x v="1"/>
    <n v="52545827"/>
    <s v="Teresa S. Polley"/>
    <x v="1"/>
    <x v="0"/>
    <s v="President"/>
    <n v="446850"/>
    <n v="45000"/>
    <n v="491850"/>
    <n v="118191"/>
    <n v="610041"/>
    <n v="41497"/>
    <n v="4970"/>
    <n v="656508"/>
    <x v="0"/>
    <m/>
    <x v="2"/>
    <x v="1"/>
    <x v="1"/>
    <x v="1"/>
    <x v="0"/>
  </r>
  <r>
    <n v="106"/>
    <s v="530115970"/>
    <s v="American Fuel &amp; Petrochemical Manufacturers"/>
    <s v="Charles Drevna"/>
    <x v="0"/>
    <d v="2007-12-10T00:00:00"/>
    <n v="20006"/>
    <x v="0"/>
    <x v="3"/>
    <x v="3"/>
    <x v="0"/>
    <x v="0"/>
    <n v="3.4042553191489362E-2"/>
    <n v="2.7586206896551724E-2"/>
    <n v="2.0924167650411482E-2"/>
    <x v="0"/>
    <x v="1"/>
    <n v="19684615"/>
    <s v="Charles Drevna"/>
    <x v="0"/>
    <x v="0"/>
    <s v="President"/>
    <n v="486000"/>
    <n v="110000"/>
    <n v="596000"/>
    <n v="7650"/>
    <n v="603650"/>
    <n v="78970"/>
    <n v="12578"/>
    <n v="695198"/>
    <x v="0"/>
    <m/>
    <x v="4"/>
    <x v="1"/>
    <x v="1"/>
    <x v="1"/>
    <x v="0"/>
  </r>
  <r>
    <n v="118"/>
    <s v="521238026"/>
    <s v="American Institute for Cancer Research"/>
    <s v="Marilyn Gentry"/>
    <x v="1"/>
    <m/>
    <n v="20009"/>
    <x v="3"/>
    <x v="9"/>
    <x v="11"/>
    <x v="0"/>
    <x v="1"/>
    <n v="-6.620848103574932E-2"/>
    <n v="-6.620848103574932E-2"/>
    <n v="9.8443747599920653E-2"/>
    <x v="0"/>
    <x v="6"/>
    <n v="24489810"/>
    <s v="Marilyn Gentry"/>
    <x v="1"/>
    <x v="0"/>
    <s v="President"/>
    <n v="189400"/>
    <m/>
    <n v="189400"/>
    <n v="414152"/>
    <n v="603552"/>
    <m/>
    <n v="6687"/>
    <n v="610239"/>
    <x v="0"/>
    <s v="$137,207 SERP payout"/>
    <x v="3"/>
    <x v="1"/>
    <x v="1"/>
    <x v="1"/>
    <x v="0"/>
  </r>
  <r>
    <n v="403"/>
    <s v="530088501"/>
    <s v="Laborers' International Union of North America"/>
    <s v="Terry O’Sullivan"/>
    <x v="0"/>
    <d v="2001-01-01T00:00:00"/>
    <n v="20006"/>
    <x v="2"/>
    <x v="8"/>
    <x v="10"/>
    <x v="0"/>
    <x v="0"/>
    <n v="3.0000340139910882E-2"/>
    <n v="3.0000340139910882E-2"/>
    <n v="6.4360676993628227E-2"/>
    <x v="0"/>
    <x v="1"/>
    <n v="79410509"/>
    <s v="Terry O’Sullivan"/>
    <x v="0"/>
    <x v="0"/>
    <s v="General President"/>
    <n v="454225"/>
    <m/>
    <n v="454225"/>
    <n v="148300"/>
    <n v="602525"/>
    <n v="130598"/>
    <n v="25751"/>
    <n v="758874"/>
    <x v="0"/>
    <m/>
    <x v="2"/>
    <x v="1"/>
    <x v="1"/>
    <x v="1"/>
    <x v="0"/>
  </r>
  <r>
    <n v="549"/>
    <s v="530259696"/>
    <s v="Optical Society"/>
    <s v="Elizabeth A. Rogan"/>
    <x v="1"/>
    <d v="2002-01-01T00:00:00"/>
    <n v="20036"/>
    <x v="1"/>
    <x v="2"/>
    <x v="2"/>
    <x v="0"/>
    <x v="0"/>
    <n v="6.7632473193165302E-2"/>
    <n v="0.43294370962780682"/>
    <n v="0.41171517016211739"/>
    <x v="0"/>
    <x v="1"/>
    <n v="36018513"/>
    <s v="Elizabeth A. Rogan"/>
    <x v="1"/>
    <x v="0"/>
    <s v="Executive Director"/>
    <n v="355654"/>
    <n v="222000"/>
    <n v="577654"/>
    <n v="22500"/>
    <n v="600154"/>
    <n v="114000"/>
    <n v="10966"/>
    <n v="725120"/>
    <x v="0"/>
    <s v="$72,000 toward SERP"/>
    <x v="1"/>
    <x v="1"/>
    <x v="1"/>
    <x v="1"/>
    <x v="0"/>
  </r>
  <r>
    <n v="493"/>
    <s v="041653090"/>
    <s v="National Fire Protection Association"/>
    <s v="Jim Pauley"/>
    <x v="0"/>
    <d v="2014-07-01T00:00:00"/>
    <n v="2169"/>
    <x v="0"/>
    <x v="11"/>
    <x v="9"/>
    <x v="0"/>
    <x v="0"/>
    <n v="2.1972777252576799E-2"/>
    <n v="-6.5456790915506519E-2"/>
    <n v="-5.8968633438521448E-2"/>
    <x v="0"/>
    <x v="1"/>
    <n v="69185950"/>
    <s v="James Shannon"/>
    <x v="0"/>
    <x v="1"/>
    <m/>
    <n v="445388"/>
    <n v="137281"/>
    <n v="582669"/>
    <n v="17023"/>
    <n v="599692"/>
    <n v="343029"/>
    <n v="17315"/>
    <n v="960036"/>
    <x v="0"/>
    <m/>
    <x v="2"/>
    <x v="1"/>
    <x v="1"/>
    <x v="1"/>
    <x v="0"/>
  </r>
  <r>
    <n v="219"/>
    <s v="530183246"/>
    <s v="Association of Public and Land-grant Universities"/>
    <s v="M. Peter McPherson"/>
    <x v="0"/>
    <d v="2006-01-01T00:00:00"/>
    <n v="20005"/>
    <x v="0"/>
    <x v="13"/>
    <x v="16"/>
    <x v="0"/>
    <x v="0"/>
    <n v="1.2054428940126741E-2"/>
    <n v="0.22574334062249954"/>
    <n v="0.21559967880867217"/>
    <x v="0"/>
    <x v="1"/>
    <n v="15778218"/>
    <s v="M. Peter McPherson"/>
    <x v="0"/>
    <x v="0"/>
    <s v="President"/>
    <n v="426250"/>
    <n v="90000"/>
    <n v="516250"/>
    <n v="83240"/>
    <n v="599490"/>
    <n v="42000"/>
    <n v="12870"/>
    <n v="654360"/>
    <x v="0"/>
    <m/>
    <x v="4"/>
    <x v="1"/>
    <x v="1"/>
    <x v="1"/>
    <x v="0"/>
  </r>
  <r>
    <n v="329"/>
    <s v="362170137"/>
    <s v="Gas Technology Institute"/>
    <s v="David C. Carroll"/>
    <x v="0"/>
    <d v="2006-09-01T00:00:00"/>
    <n v="60018"/>
    <x v="0"/>
    <x v="3"/>
    <x v="3"/>
    <x v="0"/>
    <x v="0"/>
    <n v="3.0139080512735721E-2"/>
    <n v="-1.0115338385603587E-2"/>
    <n v="-9.5362929719533512E-3"/>
    <x v="0"/>
    <x v="1"/>
    <n v="57966616"/>
    <s v="David C. Carroll"/>
    <x v="0"/>
    <x v="0"/>
    <s v="President and CEO"/>
    <n v="380042"/>
    <n v="200560"/>
    <n v="580602"/>
    <n v="14842"/>
    <n v="595444"/>
    <n v="243808"/>
    <n v="23146"/>
    <n v="862398"/>
    <x v="0"/>
    <m/>
    <x v="2"/>
    <x v="1"/>
    <x v="1"/>
    <x v="1"/>
    <x v="0"/>
  </r>
  <r>
    <n v="93"/>
    <s v="911993281"/>
    <s v="American Dental Education Association"/>
    <s v="Richard W. Valachovic"/>
    <x v="0"/>
    <d v="1986-01-01T00:00:00"/>
    <n v="20005"/>
    <x v="1"/>
    <x v="2"/>
    <x v="2"/>
    <x v="0"/>
    <x v="0"/>
    <n v="0.11039433567399318"/>
    <n v="0.37597662585614056"/>
    <n v="0.37597662585614056"/>
    <x v="0"/>
    <x v="7"/>
    <n v="21470749"/>
    <s v="Richard W. Valachovic"/>
    <x v="0"/>
    <x v="0"/>
    <s v="Executive Director"/>
    <n v="418099"/>
    <n v="175756"/>
    <n v="593855"/>
    <m/>
    <n v="593855"/>
    <n v="24500"/>
    <n v="13153"/>
    <n v="631508"/>
    <x v="0"/>
    <m/>
    <x v="3"/>
    <x v="1"/>
    <x v="1"/>
    <x v="1"/>
    <x v="0"/>
  </r>
  <r>
    <n v="489"/>
    <s v="530115267"/>
    <s v="National Electrical Contractors Association"/>
    <s v="John Grau"/>
    <x v="0"/>
    <d v="1986-04-01T00:00:00"/>
    <n v="20814"/>
    <x v="1"/>
    <x v="11"/>
    <x v="14"/>
    <x v="0"/>
    <x v="1"/>
    <n v="-6.0686545144512175E-2"/>
    <n v="-2.7884521816495578E-2"/>
    <n v="0.12688357826114258"/>
    <x v="0"/>
    <x v="1"/>
    <n v="25092639"/>
    <s v="John Grau"/>
    <x v="0"/>
    <x v="0"/>
    <s v="CEO"/>
    <n v="449500"/>
    <n v="40000"/>
    <n v="489500"/>
    <n v="102710"/>
    <n v="592210"/>
    <n v="158044"/>
    <n v="33454"/>
    <n v="783708"/>
    <x v="0"/>
    <m/>
    <x v="3"/>
    <x v="1"/>
    <x v="1"/>
    <x v="1"/>
    <x v="0"/>
  </r>
  <r>
    <n v="136"/>
    <s v="530196605"/>
    <s v="American National Red Cross, National Headquarters"/>
    <s v="Gail J. McGovern"/>
    <x v="1"/>
    <d v="2008-06-23T00:00:00"/>
    <n v="20006"/>
    <x v="3"/>
    <x v="9"/>
    <x v="11"/>
    <x v="0"/>
    <x v="0"/>
    <n v="0"/>
    <n v="0.18043303929430635"/>
    <n v="0.17959698436708027"/>
    <x v="0"/>
    <x v="7"/>
    <n v="3154538043"/>
    <s v="Gail McGovern"/>
    <x v="1"/>
    <x v="0"/>
    <s v="President &amp; CEO"/>
    <n v="498800"/>
    <n v="90000"/>
    <n v="588800"/>
    <n v="2322"/>
    <n v="591122"/>
    <n v="29243"/>
    <n v="8143"/>
    <n v="628508"/>
    <x v="0"/>
    <m/>
    <x v="0"/>
    <x v="1"/>
    <x v="1"/>
    <x v="1"/>
    <x v="0"/>
  </r>
  <r>
    <n v="188"/>
    <s v="521121931"/>
    <s v="American Wind Energy Association"/>
    <s v="Tom Kiernan"/>
    <x v="0"/>
    <d v="2013-05-28T00:00:00"/>
    <n v="20005"/>
    <x v="0"/>
    <x v="3"/>
    <x v="3"/>
    <x v="0"/>
    <x v="0"/>
    <n v="2.9999723033591764E-2"/>
    <n v="2.9999378600786514E-2"/>
    <n v="4.7437615957531799E-2"/>
    <x v="0"/>
    <x v="1"/>
    <n v="30827764"/>
    <s v="Denise Bode"/>
    <x v="1"/>
    <x v="1"/>
    <s v="CEO"/>
    <n v="483452"/>
    <n v="96690"/>
    <n v="580142"/>
    <n v="9822"/>
    <n v="589964"/>
    <n v="31801"/>
    <n v="1434"/>
    <n v="623199"/>
    <x v="0"/>
    <m/>
    <x v="1"/>
    <x v="1"/>
    <x v="1"/>
    <x v="1"/>
    <x v="0"/>
  </r>
  <r>
    <n v="510"/>
    <s v="840865803"/>
    <s v="National Marrow Donor Program"/>
    <s v="Jeffrey W. Chell "/>
    <x v="0"/>
    <d v="2000-07-01T00:00:00"/>
    <n v="55413"/>
    <x v="3"/>
    <x v="9"/>
    <x v="11"/>
    <x v="0"/>
    <x v="0"/>
    <n v="7.5681852310695644E-2"/>
    <n v="9.1495755361446704E-2"/>
    <n v="9.5092907397125975E-2"/>
    <x v="0"/>
    <x v="6"/>
    <n v="351589511"/>
    <s v="Jeffrey W. Chell"/>
    <x v="0"/>
    <x v="0"/>
    <s v="Chief Executive Officer"/>
    <n v="458447"/>
    <n v="110362"/>
    <n v="568809"/>
    <n v="20950"/>
    <n v="589759"/>
    <n v="55950"/>
    <n v="31501"/>
    <n v="677210"/>
    <x v="0"/>
    <m/>
    <x v="0"/>
    <x v="1"/>
    <x v="1"/>
    <x v="1"/>
    <x v="0"/>
  </r>
  <r>
    <n v="32"/>
    <s v="362110592"/>
    <s v="American Academy of Orthopaedic Surgeons"/>
    <s v="Karen L. Hackett"/>
    <x v="1"/>
    <d v="2003-05-15T00:00:00"/>
    <n v="60018"/>
    <x v="1"/>
    <x v="2"/>
    <x v="2"/>
    <x v="0"/>
    <x v="0"/>
    <n v="2.2922830673715866E-2"/>
    <n v="0.1816874517609782"/>
    <n v="0.18763405612348139"/>
    <x v="0"/>
    <x v="1"/>
    <n v="46232309"/>
    <s v="Karen L. Hackett"/>
    <x v="1"/>
    <x v="0"/>
    <s v="CEO"/>
    <n v="421792"/>
    <n v="160000"/>
    <n v="581792"/>
    <n v="5132"/>
    <n v="586924"/>
    <n v="41500"/>
    <n v="10912"/>
    <n v="639336"/>
    <x v="0"/>
    <m/>
    <x v="1"/>
    <x v="1"/>
    <x v="1"/>
    <x v="1"/>
    <x v="0"/>
  </r>
  <r>
    <n v="237"/>
    <s v="840751854"/>
    <s v="C-SPAN"/>
    <s v="Rob Kennedy and Susan Swain "/>
    <x v="3"/>
    <d v="2012-04-01T00:00:00"/>
    <n v="20001"/>
    <x v="3"/>
    <x v="9"/>
    <x v="11"/>
    <x v="0"/>
    <x v="0"/>
    <m/>
    <m/>
    <m/>
    <x v="1"/>
    <x v="0"/>
    <n v="72737725"/>
    <s v="Susan Swain"/>
    <x v="1"/>
    <x v="0"/>
    <s v="Co-CEO"/>
    <n v="375785"/>
    <m/>
    <n v="375785"/>
    <n v="207109"/>
    <n v="582894"/>
    <n v="90150"/>
    <n v="33136"/>
    <n v="706180"/>
    <x v="1"/>
    <s v="Nine months’ salary as CEO; three months’ salary as staff"/>
    <x v="2"/>
    <x v="1"/>
    <x v="1"/>
    <x v="1"/>
    <x v="0"/>
  </r>
  <r>
    <n v="407"/>
    <s v="135644916"/>
    <s v="Leukemia and Lymphoma Society"/>
    <s v="Louis J. DeGennaro"/>
    <x v="0"/>
    <d v="2014-02-11T00:00:00"/>
    <n v="10605"/>
    <x v="3"/>
    <x v="9"/>
    <x v="11"/>
    <x v="0"/>
    <x v="0"/>
    <n v="8.8157894736842102E-2"/>
    <n v="0.10501949317738792"/>
    <n v="0.1197593956017516"/>
    <x v="0"/>
    <x v="7"/>
    <n v="292822993"/>
    <s v="John Walter"/>
    <x v="0"/>
    <x v="1"/>
    <s v="President &amp; Chief Executive Officer"/>
    <n v="516875"/>
    <n v="50000"/>
    <n v="566875"/>
    <n v="14868"/>
    <n v="581743"/>
    <n v="30870"/>
    <n v="22298"/>
    <n v="634911"/>
    <x v="0"/>
    <s v="DeGennaro is interim"/>
    <x v="0"/>
    <x v="1"/>
    <x v="1"/>
    <x v="1"/>
    <x v="0"/>
  </r>
  <r>
    <n v="33"/>
    <s v="362275597"/>
    <s v="American Academy of Pediatrics"/>
    <s v="Errol Alden"/>
    <x v="0"/>
    <d v="2004-06-01T00:00:00"/>
    <n v="60007"/>
    <x v="1"/>
    <x v="2"/>
    <x v="2"/>
    <x v="0"/>
    <x v="0"/>
    <n v="6.3585745582279599E-2"/>
    <n v="0.15250698261573048"/>
    <n v="0.159470273136676"/>
    <x v="0"/>
    <x v="7"/>
    <n v="104368887"/>
    <s v="Errol Alden"/>
    <x v="0"/>
    <x v="0"/>
    <s v="Executive Director"/>
    <n v="455387"/>
    <n v="98781"/>
    <n v="554168"/>
    <n v="27442"/>
    <n v="581610"/>
    <n v="45850"/>
    <n v="11272"/>
    <n v="638732"/>
    <x v="0"/>
    <m/>
    <x v="0"/>
    <x v="1"/>
    <x v="1"/>
    <x v="1"/>
    <x v="0"/>
  </r>
  <r>
    <n v="238"/>
    <s v="840751854"/>
    <s v="C-SPAN"/>
    <s v="Rob Kennedy and Susan Swain "/>
    <x v="3"/>
    <d v="2012-04-01T00:00:00"/>
    <n v="20001"/>
    <x v="3"/>
    <x v="9"/>
    <x v="11"/>
    <x v="0"/>
    <x v="0"/>
    <m/>
    <m/>
    <m/>
    <x v="2"/>
    <x v="0"/>
    <n v="72737725"/>
    <s v="Rob Kennedy"/>
    <x v="0"/>
    <x v="0"/>
    <s v="Co-CEO"/>
    <n v="371325"/>
    <m/>
    <n v="371325"/>
    <n v="208073"/>
    <n v="579398"/>
    <n v="90150"/>
    <n v="40579"/>
    <n v="710127"/>
    <x v="1"/>
    <s v="Nine months’ salary as CEO; three months’ salary as staff"/>
    <x v="2"/>
    <x v="1"/>
    <x v="1"/>
    <x v="1"/>
    <x v="0"/>
  </r>
  <r>
    <n v="94"/>
    <s v="131623888"/>
    <s v="American Diabetes Association"/>
    <s v="Larry Hausner"/>
    <x v="0"/>
    <d v="2007-10-08T00:00:00"/>
    <n v="22311"/>
    <x v="3"/>
    <x v="9"/>
    <x v="11"/>
    <x v="0"/>
    <x v="0"/>
    <n v="4.9340394238875041E-2"/>
    <n v="4.8697342739609871E-2"/>
    <n v="5.3451781298653724E-2"/>
    <x v="0"/>
    <x v="1"/>
    <n v="203808634"/>
    <s v="Larry Hausner"/>
    <x v="0"/>
    <x v="0"/>
    <s v="Chief Executive Officer"/>
    <n v="468031"/>
    <n v="81090"/>
    <n v="549121"/>
    <n v="26011"/>
    <n v="575132"/>
    <n v="236772"/>
    <n v="23469"/>
    <n v="835373"/>
    <x v="0"/>
    <s v="$76,919 toward SERP; $58,385 toward long term incentive plan"/>
    <x v="0"/>
    <x v="1"/>
    <x v="1"/>
    <x v="1"/>
    <x v="0"/>
  </r>
  <r>
    <n v="632"/>
    <s v="530159845"/>
    <s v="Urban Land Institute"/>
    <s v="Patrick L. Phillips"/>
    <x v="0"/>
    <d v="2009-09-14T00:00:00"/>
    <n v="20007"/>
    <x v="3"/>
    <x v="9"/>
    <x v="11"/>
    <x v="0"/>
    <x v="0"/>
    <n v="2.3357756032650147E-2"/>
    <n v="7.0494455427194666E-2"/>
    <n v="7.0436829222368671E-2"/>
    <x v="0"/>
    <x v="7"/>
    <n v="53368909"/>
    <s v="Patrick L. Phillips"/>
    <x v="0"/>
    <x v="0"/>
    <s v="CEO"/>
    <n v="504499"/>
    <n v="50000"/>
    <n v="554499"/>
    <n v="14010"/>
    <n v="568509"/>
    <n v="14700"/>
    <n v="21764"/>
    <n v="604973"/>
    <x v="0"/>
    <m/>
    <x v="2"/>
    <x v="1"/>
    <x v="1"/>
    <x v="1"/>
    <x v="0"/>
  </r>
  <r>
    <n v="469"/>
    <s v="521328557"/>
    <s v="National Center for Missing and Exploited Children"/>
    <s v="John Ryan"/>
    <x v="2"/>
    <d v="2012-07-01T00:00:00"/>
    <n v="22314"/>
    <x v="3"/>
    <x v="9"/>
    <x v="11"/>
    <x v="0"/>
    <x v="0"/>
    <m/>
    <m/>
    <m/>
    <x v="1"/>
    <x v="1"/>
    <n v="48006661"/>
    <s v="Ernie Allen"/>
    <x v="0"/>
    <x v="1"/>
    <m/>
    <n v="379507"/>
    <m/>
    <n v="379507"/>
    <n v="188515"/>
    <n v="568022"/>
    <n v="366150"/>
    <n v="52303"/>
    <n v="986475"/>
    <x v="1"/>
    <s v="Six months’ salary; $188,515 change in control payment (severance)."/>
    <x v="1"/>
    <x v="1"/>
    <x v="1"/>
    <x v="1"/>
    <x v="0"/>
  </r>
  <r>
    <n v="413"/>
    <s v="452766110"/>
    <s v="Medical Group Management Association"/>
    <s v="Susan Turney"/>
    <x v="1"/>
    <d v="2011-10-01T00:00:00"/>
    <n v="80112"/>
    <x v="1"/>
    <x v="2"/>
    <x v="2"/>
    <x v="0"/>
    <x v="0"/>
    <m/>
    <m/>
    <m/>
    <x v="0"/>
    <x v="5"/>
    <n v="25833253"/>
    <s v="Susan Turney"/>
    <x v="1"/>
    <x v="0"/>
    <s v="President and CEO"/>
    <n v="446064"/>
    <n v="87599"/>
    <n v="533663"/>
    <n v="30988"/>
    <n v="564651"/>
    <n v="33000"/>
    <n v="25158"/>
    <n v="622809"/>
    <x v="0"/>
    <m/>
    <x v="3"/>
    <x v="1"/>
    <x v="1"/>
    <x v="1"/>
    <x v="0"/>
  </r>
  <r>
    <n v="130"/>
    <s v="911956621"/>
    <s v="American Legacy Foundation"/>
    <s v="Cheryl Healton "/>
    <x v="1"/>
    <d v="1999-12-30T00:00:00"/>
    <n v="20036"/>
    <x v="3"/>
    <x v="9"/>
    <x v="11"/>
    <x v="0"/>
    <x v="0"/>
    <n v="1.1921635327096917E-2"/>
    <n v="1.0941658340575377E-2"/>
    <n v="1.0895084438703457E-2"/>
    <x v="0"/>
    <x v="5"/>
    <n v="90153399"/>
    <s v="Cheryl Healton "/>
    <x v="1"/>
    <x v="0"/>
    <s v="Chief Executive Officer"/>
    <n v="514040"/>
    <n v="45497"/>
    <n v="559537"/>
    <n v="2366"/>
    <n v="561903"/>
    <n v="117500"/>
    <n v="64634"/>
    <n v="744037"/>
    <x v="0"/>
    <s v="$80,000 toward SERP"/>
    <x v="2"/>
    <x v="1"/>
    <x v="1"/>
    <x v="1"/>
    <x v="0"/>
  </r>
  <r>
    <n v="539"/>
    <s v="530242652"/>
    <s v="Nature Conservancy"/>
    <s v="Mark Tercek"/>
    <x v="0"/>
    <d v="2008-07-01T00:00:00"/>
    <n v="22203"/>
    <x v="3"/>
    <x v="9"/>
    <x v="11"/>
    <x v="0"/>
    <x v="0"/>
    <n v="0.10072197222602594"/>
    <n v="0.1508420240680218"/>
    <n v="0.1377307776507504"/>
    <x v="0"/>
    <x v="7"/>
    <n v="949132306"/>
    <s v="Mark Tercek"/>
    <x v="0"/>
    <x v="0"/>
    <s v="President &amp; CEO"/>
    <n v="466224"/>
    <n v="50000"/>
    <n v="516224"/>
    <n v="45055"/>
    <n v="561279"/>
    <n v="17769"/>
    <n v="11690"/>
    <n v="590738"/>
    <x v="0"/>
    <m/>
    <x v="0"/>
    <x v="1"/>
    <x v="1"/>
    <x v="1"/>
    <x v="0"/>
  </r>
  <r>
    <n v="643"/>
    <s v="521693387"/>
    <s v="World Wildlife Fund"/>
    <s v="Carter S. Roberts"/>
    <x v="0"/>
    <d v="2005-07-21T00:00:00"/>
    <n v="20037"/>
    <x v="3"/>
    <x v="9"/>
    <x v="11"/>
    <x v="0"/>
    <x v="0"/>
    <n v="0.12207098400832202"/>
    <n v="0.13243514752823371"/>
    <n v="0.13188222812955067"/>
    <x v="0"/>
    <x v="5"/>
    <n v="229248747"/>
    <s v="Carter S. Roberts"/>
    <x v="0"/>
    <x v="0"/>
    <s v="Chief Executive Officer"/>
    <n v="509124"/>
    <n v="50000"/>
    <n v="559124"/>
    <n v="2070"/>
    <n v="561194"/>
    <n v="40000"/>
    <n v="37347"/>
    <n v="638541"/>
    <x v="0"/>
    <m/>
    <x v="0"/>
    <x v="1"/>
    <x v="1"/>
    <x v="1"/>
    <x v="0"/>
  </r>
  <r>
    <n v="268"/>
    <s v="522080072"/>
    <s v="Conference of State Bank Supervisors"/>
    <s v="John W. Ryan"/>
    <x v="0"/>
    <d v="2012-01-01T00:00:00"/>
    <n v="20036"/>
    <x v="1"/>
    <x v="4"/>
    <x v="4"/>
    <x v="0"/>
    <x v="0"/>
    <n v="-1.8905511423319327E-2"/>
    <n v="5.2062021394750691E-4"/>
    <n v="-6.5511106354801382E-2"/>
    <x v="0"/>
    <x v="1"/>
    <n v="80155872"/>
    <s v="John W. Ryan"/>
    <x v="0"/>
    <x v="0"/>
    <s v="President"/>
    <n v="478209"/>
    <n v="69500"/>
    <n v="547709"/>
    <n v="11149"/>
    <n v="558858"/>
    <n v="47709"/>
    <n v="9341"/>
    <n v="615908"/>
    <x v="0"/>
    <m/>
    <x v="2"/>
    <x v="1"/>
    <x v="1"/>
    <x v="1"/>
    <x v="0"/>
  </r>
  <r>
    <n v="128"/>
    <s v="530217164"/>
    <s v="American Israel Public Affairs Committee"/>
    <s v="Howard Kohr"/>
    <x v="0"/>
    <d v="1996-01-01T00:00:00"/>
    <n v="20001"/>
    <x v="3"/>
    <x v="9"/>
    <x v="11"/>
    <x v="0"/>
    <x v="0"/>
    <n v="9.1633875377297364E-2"/>
    <n v="9.1633875377297364E-2"/>
    <n v="9.8768943883436849E-2"/>
    <x v="0"/>
    <x v="6"/>
    <n v="74237179"/>
    <s v="Howard Kohr"/>
    <x v="0"/>
    <x v="0"/>
    <s v="Executive Director"/>
    <n v="552620"/>
    <m/>
    <n v="552620"/>
    <n v="3612"/>
    <n v="556232"/>
    <n v="151521"/>
    <n v="32889"/>
    <n v="740642"/>
    <x v="0"/>
    <s v="$125,925 toward SERP"/>
    <x v="2"/>
    <x v="1"/>
    <x v="1"/>
    <x v="1"/>
    <x v="0"/>
  </r>
  <r>
    <n v="501"/>
    <s v="541096334"/>
    <s v="National Hospice and Palliative Care Organization"/>
    <s v="Donald Schumacher"/>
    <x v="0"/>
    <d v="2002-10-03T00:00:00"/>
    <n v="22314"/>
    <x v="1"/>
    <x v="2"/>
    <x v="2"/>
    <x v="0"/>
    <x v="0"/>
    <n v="0.10167555306387181"/>
    <n v="0.17100363124132784"/>
    <n v="0.17100363124132784"/>
    <x v="0"/>
    <x v="1"/>
    <n v="12229430"/>
    <s v="Donald Schumacher"/>
    <x v="0"/>
    <x v="0"/>
    <s v="President"/>
    <n v="469652"/>
    <n v="85659"/>
    <n v="555311"/>
    <m/>
    <n v="555311"/>
    <n v="17500"/>
    <n v="17842"/>
    <n v="590653"/>
    <x v="0"/>
    <m/>
    <x v="4"/>
    <x v="1"/>
    <x v="1"/>
    <x v="1"/>
    <x v="0"/>
  </r>
  <r>
    <n v="30"/>
    <s v="410726167"/>
    <s v="American Academy of Neurology"/>
    <s v="Catherine M. Rydell"/>
    <x v="1"/>
    <d v="1999-02-01T00:00:00"/>
    <n v="55415"/>
    <x v="1"/>
    <x v="2"/>
    <x v="2"/>
    <x v="0"/>
    <x v="0"/>
    <n v="1.5667786905650984E-2"/>
    <n v="-3.1332463107399303E-2"/>
    <n v="-1.9865879113558645E-2"/>
    <x v="0"/>
    <x v="1"/>
    <n v="22816635"/>
    <s v="Catherine M. Rydell"/>
    <x v="1"/>
    <x v="0"/>
    <s v="Executive Director/CEO"/>
    <n v="391674"/>
    <n v="55801"/>
    <n v="447475"/>
    <n v="104267"/>
    <n v="551742"/>
    <n v="24693"/>
    <n v="6425"/>
    <n v="582860"/>
    <x v="0"/>
    <m/>
    <x v="3"/>
    <x v="1"/>
    <x v="1"/>
    <x v="1"/>
    <x v="0"/>
  </r>
  <r>
    <n v="430"/>
    <s v="530191129"/>
    <s v="National Apartment Association"/>
    <s v="Doug Culkin"/>
    <x v="0"/>
    <d v="1999-08-26T00:00:00"/>
    <n v="22203"/>
    <x v="0"/>
    <x v="11"/>
    <x v="19"/>
    <x v="0"/>
    <x v="0"/>
    <n v="-2.2586428379847259E-4"/>
    <n v="-1.7613580070234151E-4"/>
    <n v="9.1030628328682486E-2"/>
    <x v="0"/>
    <x v="1"/>
    <n v="18227692"/>
    <s v="Doug Culkin"/>
    <x v="0"/>
    <x v="0"/>
    <s v="President"/>
    <n v="354115"/>
    <n v="100000"/>
    <n v="454115"/>
    <n v="97557"/>
    <n v="551672"/>
    <n v="12500"/>
    <n v="23830"/>
    <n v="588002"/>
    <x v="0"/>
    <m/>
    <x v="4"/>
    <x v="1"/>
    <x v="1"/>
    <x v="1"/>
    <x v="0"/>
  </r>
  <r>
    <n v="29"/>
    <s v="440536051"/>
    <s v="American Academy of Family Physicians"/>
    <s v="Douglas E. Henley"/>
    <x v="0"/>
    <d v="2000-01-01T00:00:00"/>
    <n v="66211"/>
    <x v="1"/>
    <x v="2"/>
    <x v="2"/>
    <x v="0"/>
    <x v="0"/>
    <n v="2.6700933720191833E-2"/>
    <n v="6.021607914492013E-2"/>
    <n v="1.8284541068978933E-3"/>
    <x v="0"/>
    <x v="10"/>
    <n v="80082801"/>
    <s v="Douglas E. Henley"/>
    <x v="0"/>
    <x v="0"/>
    <s v="CEO"/>
    <n v="480187"/>
    <n v="15675"/>
    <n v="495862"/>
    <n v="52596"/>
    <n v="548458"/>
    <n v="29400"/>
    <n v="67966"/>
    <n v="645824"/>
    <x v="0"/>
    <m/>
    <x v="2"/>
    <x v="1"/>
    <x v="1"/>
    <x v="1"/>
    <x v="0"/>
  </r>
  <r>
    <n v="80"/>
    <s v="362217981"/>
    <s v="American College of Obstetricians and Gynecologists"/>
    <s v="Hal C. Lawrence"/>
    <x v="0"/>
    <d v="2011-07-01T00:00:00"/>
    <n v="20024"/>
    <x v="1"/>
    <x v="2"/>
    <x v="2"/>
    <x v="0"/>
    <x v="0"/>
    <m/>
    <m/>
    <m/>
    <x v="2"/>
    <x v="1"/>
    <n v="30976204"/>
    <s v="Hal C. Lawrence"/>
    <x v="0"/>
    <x v="0"/>
    <s v="Executive Vice President"/>
    <n v="444850"/>
    <n v="93730"/>
    <n v="538580"/>
    <n v="9503"/>
    <n v="548083"/>
    <n v="42000"/>
    <n v="37416"/>
    <n v="627499"/>
    <x v="0"/>
    <m/>
    <x v="1"/>
    <x v="1"/>
    <x v="1"/>
    <x v="1"/>
    <x v="0"/>
  </r>
  <r>
    <n v="145"/>
    <s v="530026265"/>
    <s v="American Pharmacists Association"/>
    <s v="Thomas E. Menighan"/>
    <x v="0"/>
    <d v="2009-07-01T00:00:00"/>
    <n v="20037"/>
    <x v="1"/>
    <x v="2"/>
    <x v="2"/>
    <x v="0"/>
    <x v="0"/>
    <n v="1.9514706687845759E-2"/>
    <n v="3.1625535840683332E-2"/>
    <n v="4.4551452043086248E-2"/>
    <x v="0"/>
    <x v="1"/>
    <n v="36453141"/>
    <s v="Thomas E. Menighan"/>
    <x v="0"/>
    <x v="0"/>
    <s v="Chief Executive Officer"/>
    <n v="465332"/>
    <n v="53522"/>
    <n v="518854"/>
    <n v="28656"/>
    <n v="547510"/>
    <n v="27350"/>
    <n v="27392"/>
    <n v="602252"/>
    <x v="0"/>
    <m/>
    <x v="1"/>
    <x v="1"/>
    <x v="1"/>
    <x v="1"/>
    <x v="0"/>
  </r>
  <r>
    <n v="543"/>
    <s v="520741336"/>
    <s v="NTCA, The Rural Broadband Association"/>
    <s v="Shirley Bloomfield"/>
    <x v="1"/>
    <d v="2010-07-01T00:00:00"/>
    <n v="22203"/>
    <x v="0"/>
    <x v="3"/>
    <x v="8"/>
    <x v="0"/>
    <x v="0"/>
    <n v="4.2538341019460982E-2"/>
    <n v="4.3215380809655576E-2"/>
    <n v="4.3215380809655576E-2"/>
    <x v="2"/>
    <x v="1"/>
    <n v="14581523"/>
    <s v="Shirley Bloomfield"/>
    <x v="1"/>
    <x v="0"/>
    <s v="CEO"/>
    <n v="494404"/>
    <n v="49613"/>
    <n v="544017"/>
    <m/>
    <n v="544017"/>
    <n v="104416"/>
    <n v="25613"/>
    <n v="674046"/>
    <x v="0"/>
    <m/>
    <x v="4"/>
    <x v="1"/>
    <x v="1"/>
    <x v="1"/>
    <x v="0"/>
  </r>
  <r>
    <n v="588"/>
    <s v="941751440"/>
    <s v="Semiconductor Equipment and Materials International"/>
    <s v="Denny McGuirk"/>
    <x v="0"/>
    <d v="2011-11-14T00:00:00"/>
    <n v="95134"/>
    <x v="0"/>
    <x v="6"/>
    <x v="8"/>
    <x v="0"/>
    <x v="0"/>
    <m/>
    <m/>
    <m/>
    <x v="0"/>
    <x v="1"/>
    <n v="46369633"/>
    <s v="Denny McGuirk"/>
    <x v="0"/>
    <x v="0"/>
    <s v="Presdient &amp; CEO"/>
    <n v="471121"/>
    <n v="42984"/>
    <n v="514105"/>
    <n v="27207"/>
    <n v="541312"/>
    <n v="200000"/>
    <n v="14404"/>
    <n v="755716"/>
    <x v="0"/>
    <s v="$71,250 toward SERP"/>
    <x v="1"/>
    <x v="1"/>
    <x v="1"/>
    <x v="1"/>
    <x v="0"/>
  </r>
  <r>
    <n v="64"/>
    <s v="521295453"/>
    <s v="American Bankruptcy Institute"/>
    <s v="Samuel J. Gerdano"/>
    <x v="0"/>
    <d v="1991-05-01T00:00:00"/>
    <n v="22314"/>
    <x v="0"/>
    <x v="4"/>
    <x v="4"/>
    <x v="0"/>
    <x v="1"/>
    <n v="0.27180306559064071"/>
    <n v="0.23693668913033511"/>
    <n v="0.19021844617366293"/>
    <x v="0"/>
    <x v="1"/>
    <n v="10191337"/>
    <s v="Samuel J. Gerdano"/>
    <x v="0"/>
    <x v="0"/>
    <s v="Executive Director"/>
    <n v="469626"/>
    <n v="70000"/>
    <n v="539626"/>
    <m/>
    <n v="539626"/>
    <n v="110649"/>
    <n v="17774"/>
    <n v="668049"/>
    <x v="0"/>
    <m/>
    <x v="4"/>
    <x v="1"/>
    <x v="1"/>
    <x v="1"/>
    <x v="0"/>
  </r>
  <r>
    <n v="166"/>
    <s v="420943164"/>
    <s v="American Society for Radiation Oncology"/>
    <s v="Laura Thevenot"/>
    <x v="1"/>
    <d v="2002-09-05T00:00:00"/>
    <n v="22031"/>
    <x v="1"/>
    <x v="2"/>
    <x v="2"/>
    <x v="0"/>
    <x v="1"/>
    <n v="0.26089462408261704"/>
    <n v="0.11217114652587803"/>
    <n v="0.11217114652587803"/>
    <x v="0"/>
    <x v="1"/>
    <n v="18573791"/>
    <s v="Laura I. Thevenot"/>
    <x v="1"/>
    <x v="0"/>
    <s v="CEO"/>
    <n v="533801"/>
    <m/>
    <n v="533801"/>
    <m/>
    <n v="533801"/>
    <n v="74422"/>
    <m/>
    <n v="608223"/>
    <x v="0"/>
    <m/>
    <x v="4"/>
    <x v="1"/>
    <x v="1"/>
    <x v="1"/>
    <x v="0"/>
  </r>
  <r>
    <n v="335"/>
    <s v="530196517"/>
    <s v="Goodwill Industries International"/>
    <s v="Jim Gibbons"/>
    <x v="0"/>
    <d v="2008-04-07T00:00:00"/>
    <n v="20855"/>
    <x v="3"/>
    <x v="9"/>
    <x v="11"/>
    <x v="0"/>
    <x v="0"/>
    <n v="5.0750342384545025E-2"/>
    <n v="5.3824602030941644E-2"/>
    <n v="5.0364936212416687E-2"/>
    <x v="0"/>
    <x v="1"/>
    <n v="50770992"/>
    <s v="James Gibbons"/>
    <x v="0"/>
    <x v="0"/>
    <s v="President &amp; CEO"/>
    <n v="434252"/>
    <n v="64500"/>
    <n v="498752"/>
    <n v="35013"/>
    <n v="533765"/>
    <n v="82110"/>
    <n v="21444"/>
    <n v="637319"/>
    <x v="0"/>
    <s v="$55,500 toward SERP"/>
    <x v="2"/>
    <x v="1"/>
    <x v="1"/>
    <x v="1"/>
    <x v="0"/>
  </r>
  <r>
    <n v="412"/>
    <s v="130831270"/>
    <s v="Mechanical Contractors Association of America"/>
    <s v="John Gentille"/>
    <x v="0"/>
    <m/>
    <n v="20850"/>
    <x v="0"/>
    <x v="11"/>
    <x v="14"/>
    <x v="0"/>
    <x v="0"/>
    <n v="0.06"/>
    <n v="0.15777777777777777"/>
    <n v="0.14453833134295019"/>
    <x v="0"/>
    <x v="1"/>
    <n v="12575103"/>
    <s v="John Gentille"/>
    <x v="0"/>
    <x v="0"/>
    <s v="Executive Vice President &amp; CEO"/>
    <n v="371000"/>
    <n v="150000"/>
    <n v="521000"/>
    <n v="11865"/>
    <n v="532865"/>
    <n v="107000"/>
    <n v="19917"/>
    <n v="659782"/>
    <x v="0"/>
    <s v="$40,000 toward SERP"/>
    <x v="4"/>
    <x v="1"/>
    <x v="1"/>
    <x v="1"/>
    <x v="0"/>
  </r>
  <r>
    <n v="165"/>
    <s v="381616141"/>
    <s v="American Society for Microbiology"/>
    <s v="Michael I. Goldberg"/>
    <x v="0"/>
    <m/>
    <n v="20036"/>
    <x v="1"/>
    <x v="2"/>
    <x v="2"/>
    <x v="0"/>
    <x v="1"/>
    <n v="0.16823959030146179"/>
    <n v="0.16823959030146179"/>
    <n v="0.16823959030146179"/>
    <x v="0"/>
    <x v="1"/>
    <n v="46568172"/>
    <s v="Michael Goldberg"/>
    <x v="0"/>
    <x v="0"/>
    <s v="Executive Director"/>
    <n v="532653"/>
    <m/>
    <n v="532653"/>
    <m/>
    <n v="532653"/>
    <n v="33162"/>
    <n v="21945"/>
    <n v="587760"/>
    <x v="0"/>
    <m/>
    <x v="1"/>
    <x v="1"/>
    <x v="1"/>
    <x v="1"/>
    <x v="0"/>
  </r>
  <r>
    <n v="201"/>
    <s v="530234507"/>
    <s v="ASIS International"/>
    <s v="Michael J. Stack"/>
    <x v="0"/>
    <d v="1993-12-01T00:00:00"/>
    <n v="22314"/>
    <x v="1"/>
    <x v="10"/>
    <x v="9"/>
    <x v="0"/>
    <x v="0"/>
    <n v="2.7928461888068211E-2"/>
    <n v="5.8434519342403192E-3"/>
    <n v="-7.4911830321963788E-2"/>
    <x v="0"/>
    <x v="1"/>
    <n v="29240221"/>
    <s v="Michael J. Stack"/>
    <x v="0"/>
    <x v="0"/>
    <s v="CEO"/>
    <n v="386755"/>
    <n v="83681"/>
    <n v="470436"/>
    <n v="57843"/>
    <n v="528279"/>
    <n v="45000"/>
    <n v="50720"/>
    <n v="623999"/>
    <x v="0"/>
    <m/>
    <x v="3"/>
    <x v="1"/>
    <x v="1"/>
    <x v="1"/>
    <x v="0"/>
  </r>
  <r>
    <n v="564"/>
    <s v="361638940"/>
    <s v="Portland Cement Association"/>
    <s v="Greg Scott"/>
    <x v="0"/>
    <d v="2013-01-01T00:00:00"/>
    <n v="60077"/>
    <x v="0"/>
    <x v="11"/>
    <x v="14"/>
    <x v="0"/>
    <x v="0"/>
    <n v="2.5135922500923745E-6"/>
    <n v="1.7977921991574171E-2"/>
    <n v="2.7782101773011006E-2"/>
    <x v="0"/>
    <x v="1"/>
    <n v="38860576"/>
    <s v="Brian McCarthy"/>
    <x v="0"/>
    <x v="1"/>
    <s v="Chief Executive Officer"/>
    <n v="397838"/>
    <n v="107416"/>
    <n v="505254"/>
    <n v="22952"/>
    <n v="528206"/>
    <n v="126200"/>
    <n v="10837"/>
    <n v="665243"/>
    <x v="0"/>
    <s v="$125,000 toward SERP"/>
    <x v="1"/>
    <x v="1"/>
    <x v="1"/>
    <x v="1"/>
    <x v="0"/>
  </r>
  <r>
    <n v="185"/>
    <s v="430691437"/>
    <s v="American Urological Association"/>
    <s v="Michael Sheppard"/>
    <x v="0"/>
    <m/>
    <n v="21090"/>
    <x v="1"/>
    <x v="2"/>
    <x v="2"/>
    <x v="0"/>
    <x v="0"/>
    <n v="9.6705565882894917E-2"/>
    <n v="0.12513905169413539"/>
    <n v="0.12513905169413539"/>
    <x v="0"/>
    <x v="1"/>
    <n v="27862049"/>
    <s v="Michael Sheppard"/>
    <x v="0"/>
    <x v="0"/>
    <s v="Executive Director &amp; CEO"/>
    <n v="473745"/>
    <n v="53215"/>
    <n v="526960"/>
    <n v="0"/>
    <n v="526960"/>
    <n v="33256"/>
    <n v="4525"/>
    <n v="564741"/>
    <x v="0"/>
    <m/>
    <x v="3"/>
    <x v="1"/>
    <x v="1"/>
    <x v="1"/>
    <x v="0"/>
  </r>
  <r>
    <n v="176"/>
    <s v="131623899"/>
    <s v="American Society of Mechanical Engineers"/>
    <s v="Thomas G. Loughlin"/>
    <x v="0"/>
    <d v="2008-07-01T00:00:00"/>
    <n v="10016"/>
    <x v="1"/>
    <x v="6"/>
    <x v="9"/>
    <x v="0"/>
    <x v="0"/>
    <n v="8.0655195516467618E-2"/>
    <n v="4.436454310123808E-2"/>
    <n v="7.2944627107996318E-2"/>
    <x v="0"/>
    <x v="7"/>
    <n v="99233137"/>
    <s v="Thomas G. Loughlin"/>
    <x v="0"/>
    <x v="0"/>
    <s v="Executive Director"/>
    <n v="406469"/>
    <n v="98640"/>
    <n v="505109"/>
    <n v="20930"/>
    <n v="526039"/>
    <n v="291826"/>
    <n v="26572"/>
    <n v="844437"/>
    <x v="0"/>
    <m/>
    <x v="2"/>
    <x v="1"/>
    <x v="1"/>
    <x v="1"/>
    <x v="0"/>
  </r>
  <r>
    <n v="331"/>
    <s v="520954751"/>
    <s v="German Marshall Fund of the United States"/>
    <s v="Craig Kennedy"/>
    <x v="0"/>
    <d v="1995-01-01T00:00:00"/>
    <n v="20009"/>
    <x v="4"/>
    <x v="14"/>
    <x v="17"/>
    <x v="0"/>
    <x v="1"/>
    <n v="0.18642459085300539"/>
    <n v="0.18642459085300539"/>
    <n v="0.18642459085300539"/>
    <x v="0"/>
    <x v="10"/>
    <n v="29523143"/>
    <s v="Craig Kennedy"/>
    <x v="0"/>
    <x v="0"/>
    <s v="President"/>
    <n v="525000"/>
    <m/>
    <n v="525000"/>
    <m/>
    <n v="525000"/>
    <n v="29840"/>
    <n v="17118"/>
    <n v="571958"/>
    <x v="0"/>
    <m/>
    <x v="3"/>
    <x v="1"/>
    <x v="1"/>
    <x v="1"/>
    <x v="0"/>
  </r>
  <r>
    <n v="387"/>
    <s v="366108621"/>
    <s v="International Franchise Association"/>
    <s v="Stephen Caldeira"/>
    <x v="0"/>
    <d v="2010-06-15T00:00:00"/>
    <n v="20005"/>
    <x v="0"/>
    <x v="10"/>
    <x v="12"/>
    <x v="0"/>
    <x v="0"/>
    <m/>
    <m/>
    <m/>
    <x v="0"/>
    <x v="3"/>
    <n v="12637739"/>
    <s v="Stephen Caldeira"/>
    <x v="0"/>
    <x v="0"/>
    <s v="President &amp; Chief Executive Officer"/>
    <n v="371259"/>
    <n v="148750"/>
    <n v="520009"/>
    <n v="4408"/>
    <n v="524417"/>
    <n v="24500"/>
    <n v="18360"/>
    <n v="567277"/>
    <x v="0"/>
    <m/>
    <x v="4"/>
    <x v="1"/>
    <x v="1"/>
    <x v="1"/>
    <x v="0"/>
  </r>
  <r>
    <n v="531"/>
    <s v="362167809"/>
    <s v="National Safety Council"/>
    <s v="vacant 3/3/2014"/>
    <x v="2"/>
    <m/>
    <n v="60143"/>
    <x v="3"/>
    <x v="9"/>
    <x v="11"/>
    <x v="0"/>
    <x v="0"/>
    <n v="3.2379863922326779E-2"/>
    <n v="4.5402737841480335E-2"/>
    <n v="4.5402737841480335E-2"/>
    <x v="0"/>
    <x v="7"/>
    <n v="41435860"/>
    <s v="Janet Froetscher"/>
    <x v="1"/>
    <x v="1"/>
    <s v="President &amp; CEO"/>
    <n v="386618"/>
    <n v="136190"/>
    <n v="522808"/>
    <m/>
    <n v="522808"/>
    <n v="8142"/>
    <n v="11941"/>
    <n v="542891"/>
    <x v="0"/>
    <m/>
    <x v="1"/>
    <x v="1"/>
    <x v="1"/>
    <x v="1"/>
    <x v="0"/>
  </r>
  <r>
    <n v="87"/>
    <s v="530196573"/>
    <s v="American Council on Education"/>
    <s v="Molly Broad"/>
    <x v="1"/>
    <d v="2008-05-01T00:00:00"/>
    <n v="20036"/>
    <x v="0"/>
    <x v="13"/>
    <x v="16"/>
    <x v="0"/>
    <x v="0"/>
    <n v="5.2752238112972111E-2"/>
    <n v="0.16483925729956134"/>
    <n v="0.15045778117284975"/>
    <x v="0"/>
    <x v="6"/>
    <n v="52733849"/>
    <s v="Molly Broad"/>
    <x v="1"/>
    <x v="0"/>
    <s v="President"/>
    <n v="435332"/>
    <n v="46350"/>
    <n v="481682"/>
    <n v="37905"/>
    <n v="519587"/>
    <n v="69400"/>
    <n v="221211"/>
    <n v="810198"/>
    <x v="0"/>
    <s v="$40,000 toward SERP"/>
    <x v="2"/>
    <x v="1"/>
    <x v="1"/>
    <x v="1"/>
    <x v="0"/>
  </r>
  <r>
    <n v="264"/>
    <s v="133506107"/>
    <s v="Community Health Accreditation Program"/>
    <s v="Karen Collishaw"/>
    <x v="1"/>
    <d v="2013-07-24T00:00:00"/>
    <n v="20036"/>
    <x v="1"/>
    <x v="2"/>
    <x v="2"/>
    <x v="0"/>
    <x v="1"/>
    <n v="0.2129623829594299"/>
    <n v="0.31236668598857248"/>
    <n v="0.47137861427799732"/>
    <x v="0"/>
    <x v="1"/>
    <n v="13713241"/>
    <s v="Terry A. Duncombe"/>
    <x v="1"/>
    <x v="1"/>
    <s v="President &amp; CEO"/>
    <n v="406642"/>
    <n v="52958"/>
    <n v="459600"/>
    <n v="57928"/>
    <n v="517528"/>
    <n v="364463"/>
    <n v="14424"/>
    <n v="896415"/>
    <x v="0"/>
    <s v="$364,463 in severance to be paid in 2013"/>
    <x v="4"/>
    <x v="1"/>
    <x v="1"/>
    <x v="1"/>
    <x v="0"/>
  </r>
  <r>
    <n v="582"/>
    <s v="251494402"/>
    <s v="SAE International"/>
    <s v="David L. Schutt"/>
    <x v="0"/>
    <d v="2007-10-29T00:00:00"/>
    <n v="15096"/>
    <x v="1"/>
    <x v="6"/>
    <x v="6"/>
    <x v="0"/>
    <x v="0"/>
    <n v="4.3377594674203032E-2"/>
    <n v="-2.2495796827917077E-2"/>
    <n v="-0.10515868881155313"/>
    <x v="0"/>
    <x v="1"/>
    <n v="60200574"/>
    <s v="David L. Schutt"/>
    <x v="0"/>
    <x v="0"/>
    <s v="CEO"/>
    <n v="375834"/>
    <n v="136387"/>
    <n v="512221"/>
    <n v="3068"/>
    <n v="515289"/>
    <n v="53273"/>
    <n v="16552"/>
    <n v="585114"/>
    <x v="0"/>
    <m/>
    <x v="2"/>
    <x v="1"/>
    <x v="1"/>
    <x v="1"/>
    <x v="0"/>
  </r>
  <r>
    <n v="270"/>
    <s v="521497470"/>
    <s v="Conservation International"/>
    <s v="Peter Seligmann"/>
    <x v="0"/>
    <d v="1987-01-01T00:00:00"/>
    <n v="22202"/>
    <x v="3"/>
    <x v="9"/>
    <x v="11"/>
    <x v="0"/>
    <x v="0"/>
    <n v="6.7620194632229486E-2"/>
    <n v="0.10372811596573896"/>
    <n v="0.10372811596573896"/>
    <x v="0"/>
    <x v="7"/>
    <n v="132795704"/>
    <s v="Peter Seligmann"/>
    <x v="0"/>
    <x v="0"/>
    <s v="CEO"/>
    <n v="364335"/>
    <n v="148403"/>
    <n v="512738"/>
    <m/>
    <n v="512738"/>
    <n v="14700"/>
    <n v="17512"/>
    <n v="544950"/>
    <x v="0"/>
    <m/>
    <x v="0"/>
    <x v="1"/>
    <x v="1"/>
    <x v="1"/>
    <x v="0"/>
  </r>
  <r>
    <n v="121"/>
    <s v="530025930"/>
    <s v="American Institute of Architects"/>
    <s v="Robert Ivy"/>
    <x v="0"/>
    <d v="2011-02-01T00:00:00"/>
    <n v="20006"/>
    <x v="1"/>
    <x v="11"/>
    <x v="9"/>
    <x v="0"/>
    <x v="0"/>
    <m/>
    <m/>
    <m/>
    <x v="0"/>
    <x v="1"/>
    <n v="58426573"/>
    <s v="Robert Ivy"/>
    <x v="0"/>
    <x v="0"/>
    <s v="President &amp; CEO"/>
    <n v="503968"/>
    <m/>
    <n v="503968"/>
    <n v="8392"/>
    <n v="512360"/>
    <n v="20000"/>
    <n v="16898"/>
    <n v="549258"/>
    <x v="0"/>
    <m/>
    <x v="2"/>
    <x v="1"/>
    <x v="1"/>
    <x v="1"/>
    <x v="0"/>
  </r>
  <r>
    <n v="174"/>
    <s v="237080568"/>
    <s v="American Society of Hematology"/>
    <s v="Martha L. Liggett"/>
    <x v="1"/>
    <d v="1996-12-01T00:00:00"/>
    <n v="20036"/>
    <x v="1"/>
    <x v="2"/>
    <x v="2"/>
    <x v="0"/>
    <x v="1"/>
    <m/>
    <n v="-1.1897819188256657E-3"/>
    <n v="-1.1897819188256657E-3"/>
    <x v="0"/>
    <x v="7"/>
    <n v="40693972"/>
    <s v="Martha Liggett"/>
    <x v="1"/>
    <x v="0"/>
    <s v="Executive Director"/>
    <n v="459374"/>
    <n v="52715"/>
    <n v="512089"/>
    <m/>
    <n v="512089"/>
    <n v="24500"/>
    <n v="35466"/>
    <n v="572055"/>
    <x v="0"/>
    <m/>
    <x v="1"/>
    <x v="1"/>
    <x v="1"/>
    <x v="1"/>
    <x v="0"/>
  </r>
  <r>
    <n v="40"/>
    <s v="042114561"/>
    <s v="American Association for Justice"/>
    <s v="Linda Lipsen"/>
    <x v="1"/>
    <d v="2010-05-03T00:00:00"/>
    <n v="20001"/>
    <x v="1"/>
    <x v="5"/>
    <x v="18"/>
    <x v="0"/>
    <x v="0"/>
    <m/>
    <m/>
    <m/>
    <x v="0"/>
    <x v="8"/>
    <n v="23647640"/>
    <s v="Linda Lipsen"/>
    <x v="1"/>
    <x v="0"/>
    <s v="CEO"/>
    <n v="453700"/>
    <n v="54000"/>
    <n v="507700"/>
    <n v="4206"/>
    <n v="511906"/>
    <n v="10475"/>
    <n v="18583"/>
    <n v="540964"/>
    <x v="0"/>
    <s v="$78,643 toward SERP"/>
    <x v="3"/>
    <x v="1"/>
    <x v="1"/>
    <x v="1"/>
    <x v="0"/>
  </r>
  <r>
    <n v="623"/>
    <s v="131610451"/>
    <s v="United Service Organization  (USO)"/>
    <s v="John I. Pray, Jr."/>
    <x v="0"/>
    <d v="2014-01-01T00:00:00"/>
    <n v="22201"/>
    <x v="3"/>
    <x v="9"/>
    <x v="11"/>
    <x v="0"/>
    <x v="1"/>
    <n v="0.25586468963492287"/>
    <n v="0.28713204856658581"/>
    <n v="0.27391410504915614"/>
    <x v="0"/>
    <x v="1"/>
    <n v="129530280"/>
    <s v="Sloan Gibson"/>
    <x v="0"/>
    <x v="1"/>
    <s v="President &amp; CEO"/>
    <n v="367839"/>
    <n v="125000"/>
    <n v="492839"/>
    <n v="18477"/>
    <n v="511316"/>
    <n v="25050"/>
    <n v="23035"/>
    <n v="559401"/>
    <x v="0"/>
    <m/>
    <x v="0"/>
    <x v="1"/>
    <x v="1"/>
    <x v="1"/>
    <x v="0"/>
  </r>
  <r>
    <n v="76"/>
    <s v="135641985"/>
    <s v="American College of Cardiology "/>
    <s v="Shalom Jacobovitz"/>
    <x v="0"/>
    <d v="2013-04-22T00:00:00"/>
    <n v="20037"/>
    <x v="1"/>
    <x v="2"/>
    <x v="2"/>
    <x v="0"/>
    <x v="0"/>
    <m/>
    <m/>
    <m/>
    <x v="0"/>
    <x v="1"/>
    <n v="80978067"/>
    <s v="Jack Lewin"/>
    <x v="0"/>
    <x v="1"/>
    <s v="Chief Executive Officer"/>
    <n v="173171"/>
    <m/>
    <n v="173171"/>
    <n v="337891"/>
    <n v="511062"/>
    <m/>
    <n v="17495"/>
    <n v="528557"/>
    <x v="1"/>
    <s v="Four months salary; $299,570 severance"/>
    <x v="2"/>
    <x v="1"/>
    <x v="1"/>
    <x v="1"/>
    <x v="0"/>
  </r>
  <r>
    <n v="168"/>
    <s v="362181944"/>
    <s v="American Society of Anesthesiologists"/>
    <s v="Paul Pomerantz"/>
    <x v="0"/>
    <d v="2013-03-03T00:00:00"/>
    <n v="60068"/>
    <x v="1"/>
    <x v="2"/>
    <x v="2"/>
    <x v="0"/>
    <x v="0"/>
    <m/>
    <m/>
    <m/>
    <x v="0"/>
    <x v="1"/>
    <n v="41557251"/>
    <s v="John A. Thorner"/>
    <x v="0"/>
    <x v="1"/>
    <s v="Executive Vice President"/>
    <n v="212679"/>
    <n v="53544"/>
    <n v="266223"/>
    <n v="241156"/>
    <n v="507379"/>
    <n v="24329"/>
    <n v="10636"/>
    <n v="542344"/>
    <x v="1"/>
    <s v="Six months’ salary; $237,622 severance"/>
    <x v="1"/>
    <x v="1"/>
    <x v="1"/>
    <x v="1"/>
    <x v="0"/>
  </r>
  <r>
    <n v="193"/>
    <s v="366066976"/>
    <s v="APICS The Association for Operations Management"/>
    <s v="Abe Eshkenazi"/>
    <x v="0"/>
    <d v="2006-05-11T00:00:00"/>
    <n v="60631"/>
    <x v="1"/>
    <x v="1"/>
    <x v="1"/>
    <x v="0"/>
    <x v="0"/>
    <n v="8.0775340780977756E-2"/>
    <n v="0.29893666085887055"/>
    <n v="0.29893666085887055"/>
    <x v="0"/>
    <x v="1"/>
    <n v="22246192"/>
    <s v="Abe Eshkenazi"/>
    <x v="0"/>
    <x v="0"/>
    <s v="CEO"/>
    <n v="421805"/>
    <n v="85144"/>
    <n v="506949"/>
    <m/>
    <n v="506949"/>
    <n v="31000"/>
    <n v="24482"/>
    <n v="562431"/>
    <x v="0"/>
    <m/>
    <x v="3"/>
    <x v="1"/>
    <x v="1"/>
    <x v="1"/>
    <x v="0"/>
  </r>
  <r>
    <n v="593"/>
    <s v="520895843"/>
    <s v="Society for Neuroscience"/>
    <s v="Marty Saggese"/>
    <x v="0"/>
    <d v="2002-01-01T00:00:00"/>
    <n v="20005"/>
    <x v="1"/>
    <x v="2"/>
    <x v="2"/>
    <x v="0"/>
    <x v="0"/>
    <n v="2.6413403682308302E-2"/>
    <n v="0.20209278870398387"/>
    <n v="0.19372840629576443"/>
    <x v="0"/>
    <x v="7"/>
    <n v="26542720"/>
    <s v="Marty Saggese"/>
    <x v="0"/>
    <x v="0"/>
    <s v="Executive Director and CEO"/>
    <n v="410085"/>
    <n v="76200"/>
    <n v="486285"/>
    <n v="17466"/>
    <n v="503751"/>
    <n v="61250"/>
    <n v="13802"/>
    <n v="578803"/>
    <x v="0"/>
    <m/>
    <x v="3"/>
    <x v="1"/>
    <x v="1"/>
    <x v="1"/>
    <x v="0"/>
  </r>
  <r>
    <n v="600"/>
    <s v="952544340"/>
    <s v="Specialty Equipment Market Association"/>
    <s v="Chris Kersting"/>
    <x v="0"/>
    <d v="2002-07-01T00:00:00"/>
    <n v="91765"/>
    <x v="0"/>
    <x v="6"/>
    <x v="13"/>
    <x v="0"/>
    <x v="0"/>
    <n v="-1.360791573008947E-3"/>
    <n v="4.9319811914515189E-3"/>
    <n v="2.2850966920137415E-2"/>
    <x v="0"/>
    <x v="7"/>
    <n v="29087734"/>
    <s v="Chris Kersting"/>
    <x v="0"/>
    <x v="0"/>
    <s v="President"/>
    <n v="362530"/>
    <n v="105299"/>
    <n v="467829"/>
    <n v="35652"/>
    <n v="503481"/>
    <n v="20976"/>
    <n v="27029"/>
    <n v="551486"/>
    <x v="0"/>
    <m/>
    <x v="3"/>
    <x v="1"/>
    <x v="1"/>
    <x v="1"/>
    <x v="0"/>
  </r>
  <r>
    <n v="46"/>
    <s v="362384118"/>
    <s v="American Association of Blood Banks"/>
    <s v="Miriam A. Markowitz"/>
    <x v="1"/>
    <d v="2013-05-20T00:00:00"/>
    <n v="20814"/>
    <x v="1"/>
    <x v="2"/>
    <x v="2"/>
    <x v="0"/>
    <x v="0"/>
    <n v="3.2883824481625919E-2"/>
    <n v="-0.12481555246577231"/>
    <n v="0.26050129645635262"/>
    <x v="0"/>
    <x v="6"/>
    <n v="21342309"/>
    <s v="Karen Shoos Lipton"/>
    <x v="1"/>
    <x v="1"/>
    <s v="CEO"/>
    <n v="349343"/>
    <m/>
    <n v="349343"/>
    <n v="153805"/>
    <n v="503148"/>
    <n v="31656"/>
    <n v="12423"/>
    <n v="547227"/>
    <x v="0"/>
    <s v="$153,805 SERP payout"/>
    <x v="3"/>
    <x v="1"/>
    <x v="1"/>
    <x v="1"/>
    <x v="0"/>
  </r>
  <r>
    <n v="612"/>
    <s v="521822816"/>
    <s v="U.S. Green Building Council"/>
    <s v="S. Richard Fedrizzi"/>
    <x v="0"/>
    <d v="2004-04-01T00:00:00"/>
    <n v="20036"/>
    <x v="0"/>
    <x v="11"/>
    <x v="14"/>
    <x v="0"/>
    <x v="0"/>
    <n v="6.13107822410148E-2"/>
    <n v="6.13107822410148E-2"/>
    <n v="6.13107822410148E-2"/>
    <x v="0"/>
    <x v="1"/>
    <n v="53594792"/>
    <s v="S. Richard Fedrizzi"/>
    <x v="0"/>
    <x v="0"/>
    <s v="President, CEO &amp; Founding Chairman"/>
    <n v="502000"/>
    <m/>
    <n v="502000"/>
    <m/>
    <n v="502000"/>
    <n v="25667"/>
    <n v="9280"/>
    <n v="536947"/>
    <x v="0"/>
    <m/>
    <x v="2"/>
    <x v="1"/>
    <x v="1"/>
    <x v="1"/>
    <x v="0"/>
  </r>
  <r>
    <n v="432"/>
    <s v="840617736"/>
    <s v="National Association for Home Care and Hospice"/>
    <s v="Val J. Halamandaris"/>
    <x v="0"/>
    <d v="1982-07-01T00:00:00"/>
    <n v="20003"/>
    <x v="0"/>
    <x v="2"/>
    <x v="2"/>
    <x v="0"/>
    <x v="0"/>
    <n v="0"/>
    <n v="-0.19606005109842314"/>
    <n v="-0.19606005109842314"/>
    <x v="0"/>
    <x v="1"/>
    <n v="11653005"/>
    <s v="Val J. Halamandaris"/>
    <x v="0"/>
    <x v="0"/>
    <s v="President"/>
    <n v="500000"/>
    <m/>
    <n v="500000"/>
    <m/>
    <n v="500000"/>
    <n v="15000"/>
    <n v="14880"/>
    <n v="529880"/>
    <x v="0"/>
    <m/>
    <x v="4"/>
    <x v="1"/>
    <x v="1"/>
    <x v="1"/>
    <x v="0"/>
  </r>
  <r>
    <n v="629"/>
    <s v="521740069"/>
    <s v="URAC"/>
    <s v="Kylanne Green"/>
    <x v="1"/>
    <d v="2013-07-22T00:00:00"/>
    <n v="20005"/>
    <x v="1"/>
    <x v="2"/>
    <x v="2"/>
    <x v="0"/>
    <x v="1"/>
    <n v="-6.2652332503283781E-2"/>
    <n v="4.0799907815757222E-2"/>
    <n v="4.0799907815757222E-2"/>
    <x v="0"/>
    <x v="1"/>
    <n v="15642368"/>
    <s v="Alan Spielman"/>
    <x v="0"/>
    <x v="1"/>
    <s v="President and CEO"/>
    <n v="390350"/>
    <n v="106429"/>
    <n v="496779"/>
    <m/>
    <n v="496779"/>
    <n v="15000"/>
    <n v="31003"/>
    <n v="542782"/>
    <x v="0"/>
    <m/>
    <x v="4"/>
    <x v="1"/>
    <x v="1"/>
    <x v="1"/>
    <x v="0"/>
  </r>
  <r>
    <n v="358"/>
    <s v="730296927"/>
    <s v="Independent Petroleum Association of America"/>
    <s v="Barry Russell"/>
    <x v="0"/>
    <d v="2000-01-01T00:00:00"/>
    <n v="20005"/>
    <x v="0"/>
    <x v="3"/>
    <x v="3"/>
    <x v="0"/>
    <x v="1"/>
    <n v="-8.4327511535202626E-2"/>
    <n v="1.8253214367046147E-2"/>
    <n v="1.8253214367046147E-2"/>
    <x v="0"/>
    <x v="1"/>
    <n v="12779961"/>
    <s v="Barry Russell"/>
    <x v="0"/>
    <x v="0"/>
    <s v="President"/>
    <n v="446318"/>
    <n v="50000"/>
    <n v="496318"/>
    <m/>
    <n v="496318"/>
    <n v="33826"/>
    <n v="27071"/>
    <n v="557215"/>
    <x v="0"/>
    <m/>
    <x v="4"/>
    <x v="1"/>
    <x v="1"/>
    <x v="1"/>
    <x v="0"/>
  </r>
  <r>
    <n v="218"/>
    <s v="621469595"/>
    <s v="Association of Private Sector Colleges and Universities"/>
    <s v="Steve Gunderson"/>
    <x v="0"/>
    <d v="2012-01-23T00:00:00"/>
    <n v="20036"/>
    <x v="0"/>
    <x v="13"/>
    <x v="16"/>
    <x v="0"/>
    <x v="0"/>
    <m/>
    <m/>
    <m/>
    <x v="0"/>
    <x v="7"/>
    <n v="14962266"/>
    <s v="Harris Miller"/>
    <x v="0"/>
    <x v="1"/>
    <s v="CEO and President"/>
    <n v="176925"/>
    <m/>
    <n v="176925"/>
    <n v="318659"/>
    <n v="495584"/>
    <n v="9167"/>
    <n v="19762"/>
    <n v="524513"/>
    <x v="1"/>
    <s v="5.5 months’ salary; $315,780 in severance"/>
    <x v="4"/>
    <x v="1"/>
    <x v="1"/>
    <x v="1"/>
    <x v="0"/>
  </r>
  <r>
    <n v="49"/>
    <s v="530196569"/>
    <s v="American Association of Community Colleges"/>
    <s v="Walter G. Bumphus"/>
    <x v="0"/>
    <d v="2011-01-01T00:00:00"/>
    <n v="20036"/>
    <x v="0"/>
    <x v="13"/>
    <x v="16"/>
    <x v="0"/>
    <x v="0"/>
    <n v="0.11459512098355777"/>
    <n v="0.11459512098355777"/>
    <n v="0.11459512098355777"/>
    <x v="0"/>
    <x v="1"/>
    <n v="20156772"/>
    <s v="Walter Bumphus"/>
    <x v="0"/>
    <x v="0"/>
    <s v="President"/>
    <n v="494450"/>
    <m/>
    <n v="494450"/>
    <m/>
    <n v="494450"/>
    <n v="57160"/>
    <n v="17368"/>
    <n v="568978"/>
    <x v="0"/>
    <m/>
    <x v="3"/>
    <x v="1"/>
    <x v="1"/>
    <x v="1"/>
    <x v="0"/>
  </r>
  <r>
    <n v="240"/>
    <s v="130552040"/>
    <s v="Carnegie Endowment for International Peace"/>
    <s v="Jessica T. Mathews"/>
    <x v="1"/>
    <d v="1997-01-01T00:00:00"/>
    <n v="20036"/>
    <x v="4"/>
    <x v="14"/>
    <x v="17"/>
    <x v="0"/>
    <x v="0"/>
    <n v="4.7341375333413489E-2"/>
    <n v="-2.7521226424544517E-2"/>
    <n v="-2.0773573420647454E-2"/>
    <x v="0"/>
    <x v="7"/>
    <n v="26625124"/>
    <s v="Jessica T. Mathews"/>
    <x v="1"/>
    <x v="0"/>
    <s v="President"/>
    <n v="470405"/>
    <n v="15000"/>
    <n v="485405"/>
    <n v="6858"/>
    <n v="492263"/>
    <n v="36750"/>
    <n v="8991"/>
    <n v="538004"/>
    <x v="0"/>
    <m/>
    <x v="3"/>
    <x v="1"/>
    <x v="1"/>
    <x v="1"/>
    <x v="0"/>
  </r>
  <r>
    <n v="112"/>
    <s v="237333380"/>
    <s v="American Health Lawyers Association"/>
    <s v="Peter M. Leibold"/>
    <x v="0"/>
    <d v="1999-06-04T00:00:00"/>
    <n v="20036"/>
    <x v="1"/>
    <x v="5"/>
    <x v="18"/>
    <x v="0"/>
    <x v="0"/>
    <n v="3.3189937255169548E-2"/>
    <n v="7.7058685365473889E-2"/>
    <n v="0.19838596782178822"/>
    <x v="0"/>
    <x v="10"/>
    <n v="10191237"/>
    <s v="Peter M. Leibold"/>
    <x v="0"/>
    <x v="0"/>
    <s v="Executive Vice President &amp; CEO"/>
    <n v="333118"/>
    <n v="75000"/>
    <n v="408118"/>
    <n v="83255"/>
    <n v="491373"/>
    <n v="44917"/>
    <n v="34156"/>
    <n v="570446"/>
    <x v="0"/>
    <m/>
    <x v="4"/>
    <x v="1"/>
    <x v="1"/>
    <x v="1"/>
    <x v="0"/>
  </r>
  <r>
    <n v="123"/>
    <s v="131667053"/>
    <s v="American Institute of Physics"/>
    <s v="H. Frederick Dylla"/>
    <x v="0"/>
    <d v="2007-02-16T00:00:00"/>
    <n v="20740"/>
    <x v="1"/>
    <x v="13"/>
    <x v="16"/>
    <x v="0"/>
    <x v="0"/>
    <n v="0.10486512103563099"/>
    <n v="0.16722247858024769"/>
    <n v="0.17499826615998679"/>
    <x v="0"/>
    <x v="1"/>
    <n v="79303687"/>
    <s v="H. Frederick Dylla"/>
    <x v="0"/>
    <x v="0"/>
    <s v="Executive Director &amp; CEO"/>
    <n v="442957"/>
    <n v="25000"/>
    <n v="467957"/>
    <n v="23365"/>
    <n v="491322"/>
    <n v="25000"/>
    <n v="24420"/>
    <n v="540742"/>
    <x v="0"/>
    <m/>
    <x v="2"/>
    <x v="1"/>
    <x v="1"/>
    <x v="1"/>
    <x v="0"/>
  </r>
  <r>
    <n v="396"/>
    <s v="530088590"/>
    <s v="International Union of Operating Engineers"/>
    <s v="James T. Callahan"/>
    <x v="0"/>
    <d v="2011-11-01T00:00:00"/>
    <n v="20036"/>
    <x v="2"/>
    <x v="8"/>
    <x v="10"/>
    <x v="0"/>
    <x v="1"/>
    <m/>
    <m/>
    <m/>
    <x v="0"/>
    <x v="1"/>
    <n v="67530096"/>
    <s v="James T. Callahan"/>
    <x v="0"/>
    <x v="0"/>
    <s v="General President"/>
    <n v="352101"/>
    <m/>
    <n v="352101"/>
    <n v="139203"/>
    <n v="491304"/>
    <n v="100263"/>
    <n v="21437"/>
    <n v="613004"/>
    <x v="0"/>
    <m/>
    <x v="2"/>
    <x v="1"/>
    <x v="1"/>
    <x v="1"/>
    <x v="0"/>
  </r>
  <r>
    <n v="437"/>
    <s v="530259954"/>
    <s v="National Association of College and University Business Officers"/>
    <s v="John Walda"/>
    <x v="0"/>
    <d v="2006-03-22T00:00:00"/>
    <n v="20005"/>
    <x v="1"/>
    <x v="13"/>
    <x v="16"/>
    <x v="0"/>
    <x v="0"/>
    <n v="4.597431902433783E-2"/>
    <n v="4.597431902433783E-2"/>
    <n v="4.5589285143472102E-2"/>
    <x v="0"/>
    <x v="10"/>
    <n v="13660194"/>
    <s v="John Walda"/>
    <x v="0"/>
    <x v="0"/>
    <s v="President &amp; CEO"/>
    <n v="486718"/>
    <m/>
    <n v="486718"/>
    <n v="3930"/>
    <n v="490648"/>
    <m/>
    <n v="51063"/>
    <n v="541711"/>
    <x v="0"/>
    <m/>
    <x v="4"/>
    <x v="1"/>
    <x v="1"/>
    <x v="1"/>
    <x v="0"/>
  </r>
  <r>
    <n v="60"/>
    <s v="520747578"/>
    <s v="American Association of State Colleges and Universities"/>
    <s v="Muriel A. Howard, Ph.D."/>
    <x v="1"/>
    <d v="2009-08-01T00:00:00"/>
    <n v="20005"/>
    <x v="0"/>
    <x v="13"/>
    <x v="16"/>
    <x v="0"/>
    <x v="0"/>
    <n v="9.3725779134412046E-2"/>
    <n v="9.3725779134412046E-2"/>
    <n v="1.5788334197981218E-3"/>
    <x v="0"/>
    <x v="7"/>
    <n v="14209546"/>
    <s v="Muriel Howard"/>
    <x v="1"/>
    <x v="0"/>
    <s v="President, AASCU"/>
    <n v="457208"/>
    <m/>
    <n v="457208"/>
    <n v="33167"/>
    <n v="490375"/>
    <n v="51344"/>
    <n v="1378"/>
    <n v="543097"/>
    <x v="0"/>
    <m/>
    <x v="4"/>
    <x v="1"/>
    <x v="1"/>
    <x v="1"/>
    <x v="0"/>
  </r>
  <r>
    <n v="479"/>
    <s v="237092671"/>
    <s v="National Council for Behavioral Health"/>
    <s v="Linda Rosenberg"/>
    <x v="1"/>
    <d v="2004-06-02T00:00:00"/>
    <n v="20006"/>
    <x v="1"/>
    <x v="2"/>
    <x v="2"/>
    <x v="0"/>
    <x v="1"/>
    <n v="0.12525252525252525"/>
    <n v="0.19871441689623509"/>
    <n v="0.19871441689623509"/>
    <x v="0"/>
    <x v="6"/>
    <n v="20574141"/>
    <s v="Linda Rosenberg"/>
    <x v="1"/>
    <x v="0"/>
    <s v="President &amp; CEO"/>
    <n v="459525"/>
    <n v="30000"/>
    <n v="489525"/>
    <m/>
    <n v="489525"/>
    <n v="32500"/>
    <n v="2565"/>
    <n v="524590"/>
    <x v="0"/>
    <m/>
    <x v="3"/>
    <x v="1"/>
    <x v="1"/>
    <x v="1"/>
    <x v="0"/>
  </r>
  <r>
    <n v="571"/>
    <s v="951958142"/>
    <s v="RAND Corporation"/>
    <s v="Michael Rich"/>
    <x v="0"/>
    <d v="2011-11-01T00:00:00"/>
    <n v="90401"/>
    <x v="4"/>
    <x v="14"/>
    <x v="17"/>
    <x v="0"/>
    <x v="0"/>
    <m/>
    <m/>
    <m/>
    <x v="2"/>
    <x v="6"/>
    <n v="287428038"/>
    <s v="Michael D. Rich"/>
    <x v="0"/>
    <x v="0"/>
    <s v="President &amp; Chief Executive Officer"/>
    <n v="366951"/>
    <n v="96178"/>
    <n v="463129"/>
    <n v="25937"/>
    <n v="489066"/>
    <n v="60014"/>
    <n v="20138"/>
    <n v="569218"/>
    <x v="1"/>
    <s v="Two months' salary as CEO; 10 months' salary as staff"/>
    <x v="0"/>
    <x v="1"/>
    <x v="1"/>
    <x v="1"/>
    <x v="0"/>
  </r>
  <r>
    <n v="390"/>
    <s v="541889077"/>
    <s v="International Relief and Development"/>
    <s v="Arthur B. Keys, Jr."/>
    <x v="0"/>
    <d v="1998-01-01T00:00:00"/>
    <n v="22209"/>
    <x v="3"/>
    <x v="9"/>
    <x v="11"/>
    <x v="0"/>
    <x v="1"/>
    <n v="-1.7315713979522859E-2"/>
    <n v="-0.12395115077155985"/>
    <n v="-0.11296481349107937"/>
    <x v="0"/>
    <x v="1"/>
    <n v="336018740"/>
    <s v="Arthur B. Keys, Jr."/>
    <x v="0"/>
    <x v="0"/>
    <s v="CEO"/>
    <n v="476822"/>
    <m/>
    <n v="476822"/>
    <n v="9621"/>
    <n v="486443"/>
    <n v="184275"/>
    <n v="8223"/>
    <n v="678941"/>
    <x v="0"/>
    <s v="$119,775 toward SERP"/>
    <x v="0"/>
    <x v="1"/>
    <x v="1"/>
    <x v="1"/>
    <x v="0"/>
  </r>
  <r>
    <n v="438"/>
    <s v="340711559"/>
    <s v="National Association of College Stores"/>
    <s v="Brian E. Cartier"/>
    <x v="0"/>
    <d v="1998-06-18T00:00:00"/>
    <n v="44074"/>
    <x v="0"/>
    <x v="10"/>
    <x v="12"/>
    <x v="0"/>
    <x v="0"/>
    <n v="3.7661259340958944E-2"/>
    <n v="4.6589690055713839E-2"/>
    <n v="4.3401445640189058E-2"/>
    <x v="0"/>
    <x v="0"/>
    <n v="31978827"/>
    <s v="Brian E. Cartier"/>
    <x v="0"/>
    <x v="0"/>
    <s v="CEO"/>
    <n v="418660"/>
    <n v="35000"/>
    <n v="453660"/>
    <n v="31794"/>
    <n v="485454"/>
    <n v="16337"/>
    <n v="12182"/>
    <n v="513973"/>
    <x v="0"/>
    <m/>
    <x v="1"/>
    <x v="1"/>
    <x v="1"/>
    <x v="1"/>
    <x v="0"/>
  </r>
  <r>
    <n v="389"/>
    <s v="136400405"/>
    <s v="International Longshoremen's Association"/>
    <s v="Harold J. Daggett"/>
    <x v="0"/>
    <d v="2011-07-01T00:00:00"/>
    <n v="10004"/>
    <x v="2"/>
    <x v="8"/>
    <x v="10"/>
    <x v="0"/>
    <x v="0"/>
    <n v="0.10977548318528936"/>
    <n v="0.10977548318528936"/>
    <n v="0.10977548318528936"/>
    <x v="0"/>
    <x v="1"/>
    <n v="24657774"/>
    <s v="Harold Daggett"/>
    <x v="0"/>
    <x v="0"/>
    <s v="President"/>
    <n v="484508"/>
    <m/>
    <n v="484508"/>
    <m/>
    <n v="484508"/>
    <m/>
    <m/>
    <n v="484508"/>
    <x v="0"/>
    <m/>
    <x v="3"/>
    <x v="1"/>
    <x v="1"/>
    <x v="1"/>
    <x v="0"/>
  </r>
  <r>
    <n v="310"/>
    <s v="390917537"/>
    <s v="Experimental Aircraft Association"/>
    <s v="Jack Pelton"/>
    <x v="0"/>
    <d v="2012-10-01T00:00:00"/>
    <n v="54902"/>
    <x v="1"/>
    <x v="6"/>
    <x v="6"/>
    <x v="0"/>
    <x v="0"/>
    <m/>
    <m/>
    <m/>
    <x v="0"/>
    <x v="9"/>
    <n v="33367304"/>
    <s v="Rod Hightower"/>
    <x v="0"/>
    <x v="1"/>
    <m/>
    <n v="339640"/>
    <n v="98000"/>
    <n v="437640"/>
    <n v="44793"/>
    <n v="482433"/>
    <m/>
    <n v="15949"/>
    <n v="498382"/>
    <x v="1"/>
    <s v="10 months’ salary"/>
    <x v="1"/>
    <x v="1"/>
    <x v="1"/>
    <x v="1"/>
    <x v="0"/>
  </r>
  <r>
    <n v="228"/>
    <s v="731628382"/>
    <s v="Bipartisan Policy Center"/>
    <s v="Jason Grumet"/>
    <x v="0"/>
    <m/>
    <n v="20005"/>
    <x v="4"/>
    <x v="14"/>
    <x v="17"/>
    <x v="0"/>
    <x v="1"/>
    <n v="0.14972083877542233"/>
    <n v="0.14972083877542233"/>
    <n v="0.14972083877542233"/>
    <x v="0"/>
    <x v="1"/>
    <n v="22119298"/>
    <s v="Jason Grumet"/>
    <x v="0"/>
    <x v="0"/>
    <s v="President &amp; CEO"/>
    <n v="480627"/>
    <m/>
    <n v="480627"/>
    <m/>
    <n v="480627"/>
    <n v="29687"/>
    <n v="19021"/>
    <n v="529335"/>
    <x v="0"/>
    <m/>
    <x v="3"/>
    <x v="1"/>
    <x v="1"/>
    <x v="1"/>
    <x v="0"/>
  </r>
  <r>
    <n v="563"/>
    <s v="131687001"/>
    <s v="Population Council"/>
    <s v="Peter J. Donaldson"/>
    <x v="0"/>
    <d v="2005-01-01T00:00:00"/>
    <n v="10017"/>
    <x v="3"/>
    <x v="9"/>
    <x v="11"/>
    <x v="0"/>
    <x v="0"/>
    <n v="3.1221265349229452E-2"/>
    <n v="3.1221265349229452E-2"/>
    <n v="2.6491426224458364E-2"/>
    <x v="0"/>
    <x v="1"/>
    <n v="66071100"/>
    <s v="Peter J. Donaldson"/>
    <x v="0"/>
    <x v="0"/>
    <s v="President"/>
    <n v="392522"/>
    <m/>
    <n v="392522"/>
    <n v="87334"/>
    <n v="479856"/>
    <n v="29100"/>
    <n v="19768"/>
    <n v="528724"/>
    <x v="0"/>
    <m/>
    <x v="2"/>
    <x v="1"/>
    <x v="1"/>
    <x v="1"/>
    <x v="0"/>
  </r>
  <r>
    <n v="401"/>
    <s v="362027076"/>
    <s v="ISSA-The Worldwide Cleaning Industry Association"/>
    <s v="John Garfinkel"/>
    <x v="0"/>
    <d v="1990-01-01T00:00:00"/>
    <n v="60646"/>
    <x v="0"/>
    <x v="10"/>
    <x v="12"/>
    <x v="0"/>
    <x v="0"/>
    <n v="4.5443016281062551E-2"/>
    <n v="0.46886360093530788"/>
    <n v="-2.4224665037814617E-3"/>
    <x v="0"/>
    <x v="11"/>
    <n v="12534426"/>
    <s v="John P. Garfinkel"/>
    <x v="0"/>
    <x v="0"/>
    <s v="Executive Director"/>
    <n v="305008"/>
    <n v="166130"/>
    <n v="471138"/>
    <n v="8200"/>
    <n v="479338"/>
    <n v="42372"/>
    <n v="15227"/>
    <n v="536937"/>
    <x v="0"/>
    <m/>
    <x v="4"/>
    <x v="1"/>
    <x v="1"/>
    <x v="1"/>
    <x v="0"/>
  </r>
  <r>
    <n v="468"/>
    <s v="840738973"/>
    <s v="National Cattlemen's Beef Association"/>
    <s v="Forrest Roberts"/>
    <x v="0"/>
    <d v="2009-01-20T00:00:00"/>
    <n v="20004"/>
    <x v="0"/>
    <x v="12"/>
    <x v="20"/>
    <x v="0"/>
    <x v="0"/>
    <n v="4.3770393456535418E-2"/>
    <n v="-0.10857851223145287"/>
    <n v="0.18620262110522856"/>
    <x v="0"/>
    <x v="6"/>
    <n v="59424552"/>
    <s v="Forrest L. Roberts"/>
    <x v="0"/>
    <x v="0"/>
    <s v="CEO"/>
    <n v="356672"/>
    <m/>
    <n v="356672"/>
    <n v="121682"/>
    <n v="478354"/>
    <n v="19600"/>
    <n v="18744"/>
    <n v="516698"/>
    <x v="0"/>
    <m/>
    <x v="2"/>
    <x v="1"/>
    <x v="1"/>
    <x v="1"/>
    <x v="0"/>
  </r>
  <r>
    <n v="53"/>
    <s v="362958324"/>
    <s v="American Association of Neurological Surgeons"/>
    <s v="Thomas A. Marshall"/>
    <x v="0"/>
    <d v="2001-01-01T00:00:00"/>
    <n v="60008"/>
    <x v="1"/>
    <x v="2"/>
    <x v="2"/>
    <x v="0"/>
    <x v="0"/>
    <n v="6.1285393258426968E-2"/>
    <n v="4.8340425531914893E-3"/>
    <n v="6.2589906687996744E-3"/>
    <x v="0"/>
    <x v="7"/>
    <n v="16368924"/>
    <s v="Thomas A. Marshall"/>
    <x v="0"/>
    <x v="0"/>
    <s v="Executive Director"/>
    <n v="472272"/>
    <m/>
    <n v="472272"/>
    <n v="2000"/>
    <n v="474272"/>
    <n v="41000"/>
    <n v="7611"/>
    <n v="522883"/>
    <x v="0"/>
    <m/>
    <x v="4"/>
    <x v="1"/>
    <x v="1"/>
    <x v="1"/>
    <x v="0"/>
  </r>
  <r>
    <n v="16"/>
    <s v="261558777"/>
    <s v="Air-Conditioning, Heating, and Refrigeration Institute"/>
    <s v="Stephen Yurek"/>
    <x v="0"/>
    <d v="2009-06-01T00:00:00"/>
    <n v="22201"/>
    <x v="0"/>
    <x v="6"/>
    <x v="6"/>
    <x v="0"/>
    <x v="0"/>
    <n v="4.0654612998610784E-2"/>
    <n v="3.4421277891310678E-2"/>
    <n v="3.5521257460819092E-2"/>
    <x v="0"/>
    <x v="1"/>
    <n v="24269829"/>
    <s v="Stephen Yurek"/>
    <x v="0"/>
    <x v="0"/>
    <s v="President &amp; Chief Executive Officer"/>
    <n v="402264"/>
    <n v="70000"/>
    <n v="472264"/>
    <n v="1546"/>
    <n v="473810"/>
    <n v="82010"/>
    <n v="6365"/>
    <n v="562185"/>
    <x v="0"/>
    <m/>
    <x v="3"/>
    <x v="1"/>
    <x v="1"/>
    <x v="1"/>
    <x v="0"/>
  </r>
  <r>
    <n v="621"/>
    <s v="582368165"/>
    <s v="United Nations Foundation"/>
    <s v="Timothy E. Wirth"/>
    <x v="0"/>
    <d v="1998-01-01T00:00:00"/>
    <n v="20036"/>
    <x v="3"/>
    <x v="9"/>
    <x v="11"/>
    <x v="0"/>
    <x v="0"/>
    <n v="2.6470984738911775E-2"/>
    <n v="2.6470984738911775E-2"/>
    <n v="2.6288255012388219E-2"/>
    <x v="0"/>
    <x v="1"/>
    <n v="134808629"/>
    <s v="Timothy E. Wirth"/>
    <x v="0"/>
    <x v="0"/>
    <s v="President"/>
    <n v="449234"/>
    <m/>
    <n v="449234"/>
    <n v="22562"/>
    <n v="471796"/>
    <n v="14700"/>
    <n v="8749"/>
    <n v="495245"/>
    <x v="0"/>
    <m/>
    <x v="0"/>
    <x v="1"/>
    <x v="1"/>
    <x v="1"/>
    <x v="0"/>
  </r>
  <r>
    <n v="359"/>
    <s v="521081024"/>
    <s v="Independent Sector"/>
    <s v="Diana Aviv"/>
    <x v="1"/>
    <d v="2003-03-06T00:00:00"/>
    <n v="20036"/>
    <x v="0"/>
    <x v="1"/>
    <x v="1"/>
    <x v="0"/>
    <x v="0"/>
    <n v="3.1876674445714438E-2"/>
    <n v="3.1876674445714438E-2"/>
    <n v="3.1819804586800303E-2"/>
    <x v="0"/>
    <x v="1"/>
    <n v="13856928"/>
    <s v="Diana Aviv"/>
    <x v="1"/>
    <x v="0"/>
    <s v="President &amp; CEO"/>
    <n v="454099"/>
    <m/>
    <n v="454099"/>
    <n v="17000"/>
    <n v="471099"/>
    <n v="99500"/>
    <n v="15984"/>
    <n v="586583"/>
    <x v="0"/>
    <m/>
    <x v="4"/>
    <x v="1"/>
    <x v="1"/>
    <x v="1"/>
    <x v="0"/>
  </r>
  <r>
    <n v="348"/>
    <s v="742466103"/>
    <s v="Hispanic Association of Colleges and Universities"/>
    <s v="Antonio R. Flores"/>
    <x v="0"/>
    <d v="1996-02-26T00:00:00"/>
    <n v="78229"/>
    <x v="0"/>
    <x v="13"/>
    <x v="16"/>
    <x v="0"/>
    <x v="0"/>
    <n v="3.0917170802251048E-2"/>
    <n v="3.0917170802251048E-2"/>
    <n v="2.9264877990090456E-2"/>
    <x v="0"/>
    <x v="1"/>
    <n v="11023539"/>
    <s v="Antonio R. Flores"/>
    <x v="0"/>
    <x v="0"/>
    <s v="President &amp; CEO"/>
    <n v="400634"/>
    <m/>
    <n v="400634"/>
    <n v="69879"/>
    <n v="470513"/>
    <n v="30000"/>
    <n v="608"/>
    <n v="501121"/>
    <x v="0"/>
    <m/>
    <x v="4"/>
    <x v="1"/>
    <x v="1"/>
    <x v="1"/>
    <x v="0"/>
  </r>
  <r>
    <n v="361"/>
    <s v="540621493"/>
    <s v="InfoComm International"/>
    <s v="David Labuskes"/>
    <x v="0"/>
    <d v="2013-01-01T00:00:00"/>
    <n v="22030"/>
    <x v="0"/>
    <x v="10"/>
    <x v="8"/>
    <x v="0"/>
    <x v="0"/>
    <n v="3.6725824652373E-2"/>
    <n v="1.3682180600713367E-2"/>
    <n v="0.10799916783689603"/>
    <x v="0"/>
    <x v="1"/>
    <n v="28616206"/>
    <s v="Randy Lemke"/>
    <x v="0"/>
    <x v="1"/>
    <s v="Executive Director"/>
    <n v="333495"/>
    <n v="64949"/>
    <n v="398444"/>
    <n v="70233"/>
    <n v="468677"/>
    <n v="21320"/>
    <n v="13918"/>
    <n v="503915"/>
    <x v="0"/>
    <m/>
    <x v="3"/>
    <x v="1"/>
    <x v="1"/>
    <x v="1"/>
    <x v="0"/>
  </r>
  <r>
    <n v="560"/>
    <s v="131644147"/>
    <s v="Planned Parenthood Federation of America"/>
    <s v="Cecile Richards"/>
    <x v="1"/>
    <d v="2006-01-19T00:00:00"/>
    <n v="10001"/>
    <x v="3"/>
    <x v="9"/>
    <x v="11"/>
    <x v="0"/>
    <x v="1"/>
    <n v="0.14926727317432997"/>
    <n v="0.14926727317432997"/>
    <n v="0.14921373374533914"/>
    <x v="0"/>
    <x v="7"/>
    <n v="159461880"/>
    <s v="Cecile Richards"/>
    <x v="1"/>
    <x v="0"/>
    <s v="President"/>
    <n v="467407"/>
    <m/>
    <n v="467407"/>
    <n v="454"/>
    <n v="467861"/>
    <n v="113995"/>
    <n v="1467"/>
    <n v="583323"/>
    <x v="0"/>
    <s v="$101,600 toward SERP"/>
    <x v="0"/>
    <x v="1"/>
    <x v="1"/>
    <x v="1"/>
    <x v="0"/>
  </r>
  <r>
    <n v="610"/>
    <s v="131760110"/>
    <s v="U.S. Fund for UNICEF"/>
    <s v="Caryl M. Stern"/>
    <x v="1"/>
    <d v="2007-05-01T00:00:00"/>
    <n v="10016"/>
    <x v="3"/>
    <x v="9"/>
    <x v="11"/>
    <x v="0"/>
    <x v="0"/>
    <n v="0.10723641304347827"/>
    <n v="3.4210176991150441E-2"/>
    <n v="2.7720982996741812E-2"/>
    <x v="0"/>
    <x v="7"/>
    <n v="211543386"/>
    <s v="Caryl M. Stern"/>
    <x v="1"/>
    <x v="0"/>
    <s v="Chief Executive Officer"/>
    <n v="407463"/>
    <n v="60000"/>
    <n v="467463"/>
    <m/>
    <n v="467463"/>
    <n v="30894"/>
    <n v="33934"/>
    <n v="532291"/>
    <x v="0"/>
    <m/>
    <x v="0"/>
    <x v="1"/>
    <x v="1"/>
    <x v="1"/>
    <x v="0"/>
  </r>
  <r>
    <n v="303"/>
    <s v="954191698"/>
    <s v="Elizabeth Glaser Pediatric AIDS Foundation"/>
    <s v="Charles (Chip) Lyons"/>
    <x v="0"/>
    <d v="2010-01-04T00:00:00"/>
    <n v="20036"/>
    <x v="3"/>
    <x v="9"/>
    <x v="11"/>
    <x v="0"/>
    <x v="0"/>
    <n v="2.7559143026202677E-2"/>
    <n v="2.872437230723518E-2"/>
    <n v="2.8456466938142331E-2"/>
    <x v="0"/>
    <x v="1"/>
    <n v="121579564"/>
    <s v="Charles (Chip) Lyons"/>
    <x v="0"/>
    <x v="0"/>
    <s v="President and CEO"/>
    <n v="368158"/>
    <n v="75000"/>
    <n v="443158"/>
    <n v="23572"/>
    <n v="466730"/>
    <n v="77500"/>
    <n v="14352"/>
    <n v="558582"/>
    <x v="0"/>
    <m/>
    <x v="0"/>
    <x v="1"/>
    <x v="1"/>
    <x v="1"/>
    <x v="0"/>
  </r>
  <r>
    <n v="225"/>
    <s v="522172219"/>
    <s v="Automotive Aftermarket Industry Association"/>
    <s v="Kathleen Schmatz"/>
    <x v="1"/>
    <d v="2004-01-01T00:00:00"/>
    <n v="20814"/>
    <x v="0"/>
    <x v="6"/>
    <x v="6"/>
    <x v="0"/>
    <x v="0"/>
    <n v="5.6176073837415692E-2"/>
    <n v="3.9531825106209846E-2"/>
    <n v="3.6967668027271409E-2"/>
    <x v="0"/>
    <x v="7"/>
    <n v="15345720"/>
    <s v="Kathleen Schmatz"/>
    <x v="1"/>
    <x v="0"/>
    <s v="President &amp; CEO"/>
    <n v="371906"/>
    <n v="67554"/>
    <n v="439460"/>
    <n v="26714"/>
    <n v="466174"/>
    <n v="24500"/>
    <n v="11755"/>
    <n v="502429"/>
    <x v="0"/>
    <m/>
    <x v="4"/>
    <x v="1"/>
    <x v="1"/>
    <x v="1"/>
    <x v="0"/>
  </r>
  <r>
    <n v="212"/>
    <s v="132660200"/>
    <s v="Association of American Publishers"/>
    <s v="Tom Allen"/>
    <x v="0"/>
    <d v="2009-05-01T00:00:00"/>
    <n v="10003"/>
    <x v="1"/>
    <x v="7"/>
    <x v="7"/>
    <x v="0"/>
    <x v="0"/>
    <n v="4.6927652260442813E-2"/>
    <n v="4.6927652260442813E-2"/>
    <n v="4.6927652260442813E-2"/>
    <x v="0"/>
    <x v="0"/>
    <n v="15579727"/>
    <s v="Tom Allen"/>
    <x v="0"/>
    <x v="0"/>
    <s v="CEO &amp; President"/>
    <n v="462920"/>
    <m/>
    <n v="462920"/>
    <m/>
    <n v="462920"/>
    <m/>
    <m/>
    <n v="462920"/>
    <x v="0"/>
    <m/>
    <x v="4"/>
    <x v="1"/>
    <x v="1"/>
    <x v="1"/>
    <x v="0"/>
  </r>
  <r>
    <n v="196"/>
    <s v="581341679"/>
    <s v="Arthritis Foundation"/>
    <s v="Ann M. Palmer"/>
    <x v="1"/>
    <d v="2013-09-23T00:00:00"/>
    <n v="30309"/>
    <x v="3"/>
    <x v="9"/>
    <x v="11"/>
    <x v="0"/>
    <x v="0"/>
    <n v="3.6758598321339764E-3"/>
    <n v="9.7811593589934801E-3"/>
    <n v="9.5995246116168664E-3"/>
    <x v="0"/>
    <x v="1"/>
    <n v="46196400"/>
    <s v="John H. Klippel"/>
    <x v="0"/>
    <x v="1"/>
    <s v="President &amp; CEO"/>
    <n v="380625"/>
    <n v="73000"/>
    <n v="453625"/>
    <n v="8500"/>
    <n v="462125"/>
    <n v="42000"/>
    <n v="10405"/>
    <n v="514530"/>
    <x v="0"/>
    <m/>
    <x v="1"/>
    <x v="1"/>
    <x v="1"/>
    <x v="1"/>
    <x v="0"/>
  </r>
  <r>
    <n v="150"/>
    <s v="530239502"/>
    <s v="American Podiatric Medical Association"/>
    <s v="Glenn Gastwirth"/>
    <x v="0"/>
    <d v="1998-01-01T00:00:00"/>
    <n v="20814"/>
    <x v="1"/>
    <x v="2"/>
    <x v="2"/>
    <x v="0"/>
    <x v="0"/>
    <n v="1.7398413128303893E-2"/>
    <n v="-1.0781512490887109E-2"/>
    <n v="4.5820296050099393E-2"/>
    <x v="0"/>
    <x v="10"/>
    <n v="13355632"/>
    <s v="Glenn Gastwirth"/>
    <x v="0"/>
    <x v="0"/>
    <s v="Executive Director"/>
    <n v="405710"/>
    <n v="31210"/>
    <n v="436920"/>
    <n v="25000"/>
    <n v="461920"/>
    <n v="68412"/>
    <n v="19565"/>
    <n v="549897"/>
    <x v="0"/>
    <m/>
    <x v="4"/>
    <x v="1"/>
    <x v="1"/>
    <x v="1"/>
    <x v="0"/>
  </r>
  <r>
    <n v="333"/>
    <s v="521273585"/>
    <s v="Global Impact"/>
    <s v="Scott Jackson"/>
    <x v="0"/>
    <d v="2013-05-01T00:00:00"/>
    <n v="22314"/>
    <x v="3"/>
    <x v="9"/>
    <x v="11"/>
    <x v="0"/>
    <x v="1"/>
    <m/>
    <n v="-4.2538188857763733E-2"/>
    <n v="-1.6361006232866029E-2"/>
    <x v="0"/>
    <x v="7"/>
    <n v="101128558"/>
    <s v="Renee Acosta"/>
    <x v="1"/>
    <x v="1"/>
    <s v="President"/>
    <n v="308425"/>
    <n v="139670"/>
    <n v="448095"/>
    <n v="12251"/>
    <n v="460346"/>
    <n v="36751"/>
    <n v="6408"/>
    <n v="503505"/>
    <x v="0"/>
    <m/>
    <x v="0"/>
    <x v="1"/>
    <x v="1"/>
    <x v="1"/>
    <x v="0"/>
  </r>
  <r>
    <n v="456"/>
    <s v="526006937"/>
    <s v="National Association of Secondary School Principals"/>
    <s v="JoAnn Bartoletti"/>
    <x v="1"/>
    <d v="2011-08-01T00:00:00"/>
    <n v="20191"/>
    <x v="1"/>
    <x v="13"/>
    <x v="16"/>
    <x v="0"/>
    <x v="0"/>
    <m/>
    <m/>
    <m/>
    <x v="2"/>
    <x v="7"/>
    <n v="19987988"/>
    <s v="Gerald N. Tirozzi"/>
    <x v="0"/>
    <x v="1"/>
    <s v="Executive Director"/>
    <n v="389749"/>
    <n v="27428"/>
    <n v="417177"/>
    <n v="41882"/>
    <n v="459059"/>
    <m/>
    <n v="1750"/>
    <n v="460809"/>
    <x v="1"/>
    <s v="Seven months’ salary"/>
    <x v="4"/>
    <x v="1"/>
    <x v="1"/>
    <x v="1"/>
    <x v="0"/>
  </r>
  <r>
    <n v="597"/>
    <s v="521329859"/>
    <s v="Software and Information Industry Association"/>
    <s v="Kenneth Wasch"/>
    <x v="0"/>
    <d v="1999-01-01T00:00:00"/>
    <n v="20005"/>
    <x v="0"/>
    <x v="7"/>
    <x v="8"/>
    <x v="0"/>
    <x v="0"/>
    <n v="0"/>
    <n v="6.5005769262022006E-2"/>
    <n v="6.5005769262022006E-2"/>
    <x v="0"/>
    <x v="7"/>
    <n v="10925767"/>
    <s v="Kenneth Wasch"/>
    <x v="0"/>
    <x v="0"/>
    <s v="President"/>
    <n v="395731"/>
    <n v="63000"/>
    <n v="458731"/>
    <m/>
    <n v="458731"/>
    <n v="41499"/>
    <n v="27866"/>
    <n v="528096"/>
    <x v="0"/>
    <m/>
    <x v="4"/>
    <x v="1"/>
    <x v="1"/>
    <x v="1"/>
    <x v="0"/>
  </r>
  <r>
    <n v="169"/>
    <s v="953877992"/>
    <s v="American Society of Cataract and Refractive Surgery"/>
    <s v="David Karcher"/>
    <x v="0"/>
    <d v="1981-01-01T00:00:00"/>
    <n v="22033"/>
    <x v="1"/>
    <x v="2"/>
    <x v="2"/>
    <x v="0"/>
    <x v="1"/>
    <n v="-0.1805973313784045"/>
    <n v="-0.1805973313784045"/>
    <n v="-0.82592229212053159"/>
    <x v="0"/>
    <x v="2"/>
    <n v="15555043"/>
    <s v="David Karcher"/>
    <x v="0"/>
    <x v="0"/>
    <s v="Executive Director"/>
    <n v="456032"/>
    <m/>
    <n v="456032"/>
    <n v="1905"/>
    <n v="457937"/>
    <n v="243549"/>
    <n v="17150"/>
    <n v="718636"/>
    <x v="0"/>
    <s v="$232,000 toward SERP"/>
    <x v="4"/>
    <x v="1"/>
    <x v="1"/>
    <x v="1"/>
    <x v="0"/>
  </r>
  <r>
    <n v="640"/>
    <s v="430590389"/>
    <s v="Wine and Spirits Wholesalers of America"/>
    <s v="Craig Wolf"/>
    <x v="0"/>
    <d v="2006-11-23T00:00:00"/>
    <n v="20005"/>
    <x v="0"/>
    <x v="12"/>
    <x v="15"/>
    <x v="0"/>
    <x v="0"/>
    <n v="0.12106659214151934"/>
    <n v="5.6327324469412077E-2"/>
    <n v="5.6327324469412077E-2"/>
    <x v="0"/>
    <x v="1"/>
    <n v="10106708"/>
    <s v="Craig Wolf"/>
    <x v="0"/>
    <x v="0"/>
    <s v="President and CEO"/>
    <n v="457301"/>
    <m/>
    <n v="457301"/>
    <m/>
    <n v="457301"/>
    <n v="21072"/>
    <n v="28774"/>
    <n v="507147"/>
    <x v="0"/>
    <m/>
    <x v="4"/>
    <x v="1"/>
    <x v="1"/>
    <x v="1"/>
    <x v="0"/>
  </r>
  <r>
    <n v="241"/>
    <s v="530196523"/>
    <s v="Carnegie Institution for Science"/>
    <s v="Richard A. Meserve"/>
    <x v="0"/>
    <d v="2003-04-01T00:00:00"/>
    <n v="20005"/>
    <x v="4"/>
    <x v="14"/>
    <x v="17"/>
    <x v="0"/>
    <x v="1"/>
    <n v="0"/>
    <n v="0"/>
    <n v="0"/>
    <x v="0"/>
    <x v="7"/>
    <n v="121689317"/>
    <s v="Richard Meserve"/>
    <x v="0"/>
    <x v="0"/>
    <s v="President"/>
    <n v="457000"/>
    <m/>
    <n v="457000"/>
    <m/>
    <n v="457000"/>
    <m/>
    <n v="58570"/>
    <n v="515570"/>
    <x v="0"/>
    <m/>
    <x v="0"/>
    <x v="1"/>
    <x v="1"/>
    <x v="1"/>
    <x v="0"/>
  </r>
  <r>
    <n v="104"/>
    <s v="360725240"/>
    <s v="American Federation of Teachers"/>
    <s v="Randi Weingarten"/>
    <x v="1"/>
    <d v="2008-07-01T00:00:00"/>
    <n v="20001"/>
    <x v="2"/>
    <x v="8"/>
    <x v="10"/>
    <x v="0"/>
    <x v="0"/>
    <n v="3.7274065990964031E-3"/>
    <n v="3.7274065990964031E-3"/>
    <n v="-3.6907360701947736E-2"/>
    <x v="0"/>
    <x v="7"/>
    <n v="178303994"/>
    <s v="Randi Weingarten"/>
    <x v="1"/>
    <x v="0"/>
    <s v="President"/>
    <n v="360570"/>
    <m/>
    <n v="360570"/>
    <n v="93846"/>
    <n v="454416"/>
    <n v="88431"/>
    <n v="6775"/>
    <n v="549622"/>
    <x v="0"/>
    <m/>
    <x v="0"/>
    <x v="1"/>
    <x v="1"/>
    <x v="1"/>
    <x v="0"/>
  </r>
  <r>
    <n v="258"/>
    <s v="911433368"/>
    <s v="Citizens United"/>
    <s v="David Bossie"/>
    <x v="0"/>
    <m/>
    <n v="20003"/>
    <x v="3"/>
    <x v="9"/>
    <x v="11"/>
    <x v="0"/>
    <x v="0"/>
    <n v="0.10727272727272727"/>
    <n v="0.10727272727272727"/>
    <n v="0.10727272727272727"/>
    <x v="0"/>
    <x v="1"/>
    <n v="11633688"/>
    <s v="David Bossie"/>
    <x v="0"/>
    <x v="0"/>
    <s v="President &amp; CEO"/>
    <n v="453705"/>
    <m/>
    <n v="453705"/>
    <m/>
    <n v="453705"/>
    <n v="37985"/>
    <n v="12605"/>
    <n v="504295"/>
    <x v="0"/>
    <m/>
    <x v="4"/>
    <x v="1"/>
    <x v="1"/>
    <x v="1"/>
    <x v="0"/>
  </r>
  <r>
    <n v="605"/>
    <s v="135591570"/>
    <s v="Toy Industry Association"/>
    <s v="Carter Keithley"/>
    <x v="0"/>
    <d v="2006-05-01T00:00:00"/>
    <n v="10010"/>
    <x v="0"/>
    <x v="6"/>
    <x v="13"/>
    <x v="0"/>
    <x v="0"/>
    <n v="8.6291029697685942E-2"/>
    <n v="7.5142096314862197E-2"/>
    <n v="7.5142096314862197E-2"/>
    <x v="0"/>
    <x v="1"/>
    <n v="17182919"/>
    <s v="Carter Keithley"/>
    <x v="0"/>
    <x v="0"/>
    <s v="President"/>
    <n v="398923"/>
    <n v="54487"/>
    <n v="453410"/>
    <m/>
    <n v="453410"/>
    <n v="43775"/>
    <n v="31615"/>
    <n v="528800"/>
    <x v="0"/>
    <m/>
    <x v="4"/>
    <x v="1"/>
    <x v="1"/>
    <x v="1"/>
    <x v="0"/>
  </r>
  <r>
    <n v="315"/>
    <s v="630946217"/>
    <s v="Federation of State Boards of Physical Therapy"/>
    <s v="William Hatherill"/>
    <x v="0"/>
    <m/>
    <n v="22314"/>
    <x v="1"/>
    <x v="2"/>
    <x v="2"/>
    <x v="0"/>
    <x v="0"/>
    <n v="5.192987348696524E-2"/>
    <n v="4.7571183072625957E-2"/>
    <n v="4.7571183072625957E-2"/>
    <x v="0"/>
    <x v="1"/>
    <n v="13536600"/>
    <s v="William Hatherill"/>
    <x v="0"/>
    <x v="0"/>
    <s v="Chief Executive Officer"/>
    <n v="392292"/>
    <n v="60022"/>
    <n v="452314"/>
    <m/>
    <n v="452314"/>
    <n v="35000"/>
    <n v="5473"/>
    <n v="492787"/>
    <x v="0"/>
    <s v="$17,000 toward a SERP"/>
    <x v="4"/>
    <x v="1"/>
    <x v="1"/>
    <x v="1"/>
    <x v="1"/>
  </r>
  <r>
    <n v="254"/>
    <s v="943060756"/>
    <s v="Child Care Aware of America"/>
    <s v="Lynette M. Fraga"/>
    <x v="1"/>
    <d v="2012-09-20T00:00:00"/>
    <n v="22201"/>
    <x v="1"/>
    <x v="13"/>
    <x v="16"/>
    <x v="0"/>
    <x v="0"/>
    <m/>
    <m/>
    <m/>
    <x v="0"/>
    <x v="6"/>
    <n v="64539260"/>
    <s v="Linda K. Smith"/>
    <x v="1"/>
    <x v="1"/>
    <s v="Executive Director"/>
    <n v="352787"/>
    <n v="99339"/>
    <n v="452126"/>
    <m/>
    <n v="452126"/>
    <n v="29725"/>
    <n v="7200"/>
    <n v="489051"/>
    <x v="1"/>
    <s v="10.5 months’ salary"/>
    <x v="2"/>
    <x v="1"/>
    <x v="1"/>
    <x v="1"/>
    <x v="1"/>
  </r>
  <r>
    <n v="92"/>
    <s v="360724690"/>
    <s v="American Dental Association"/>
    <s v="Kathleen T. O'Loughlin"/>
    <x v="1"/>
    <d v="2009-06-01T00:00:00"/>
    <n v="60611"/>
    <x v="1"/>
    <x v="2"/>
    <x v="2"/>
    <x v="0"/>
    <x v="0"/>
    <n v="-2.24961143075287E-4"/>
    <n v="-3.3179073385544391E-2"/>
    <n v="-2.9171501009840575E-2"/>
    <x v="0"/>
    <x v="1"/>
    <n v="112569752"/>
    <s v="Kathleen T. O'Loughlin"/>
    <x v="1"/>
    <x v="0"/>
    <s v="Executive Director"/>
    <n v="439977"/>
    <m/>
    <n v="439977"/>
    <n v="11866"/>
    <n v="451843"/>
    <n v="93310"/>
    <n v="25066"/>
    <n v="570219"/>
    <x v="0"/>
    <s v="$76,021 toward a SERP"/>
    <x v="0"/>
    <x v="1"/>
    <x v="1"/>
    <x v="1"/>
    <x v="1"/>
  </r>
  <r>
    <n v="363"/>
    <s v="521744337"/>
    <s v="Institute for Justice"/>
    <s v="William H. Mellor"/>
    <x v="0"/>
    <d v="1991-01-01T00:00:00"/>
    <n v="22203"/>
    <x v="3"/>
    <x v="9"/>
    <x v="11"/>
    <x v="0"/>
    <x v="0"/>
    <n v="3.4660425374232327E-2"/>
    <n v="3.5029619026139311E-2"/>
    <n v="3.5029619026139311E-2"/>
    <x v="0"/>
    <x v="7"/>
    <n v="19781236"/>
    <s v="William H. Mellor"/>
    <x v="0"/>
    <x v="0"/>
    <s v="President &amp; General Counsel"/>
    <n v="379739"/>
    <n v="70000"/>
    <n v="449739"/>
    <m/>
    <n v="449739"/>
    <n v="49000"/>
    <n v="15392"/>
    <n v="514131"/>
    <x v="0"/>
    <m/>
    <x v="4"/>
    <x v="1"/>
    <x v="1"/>
    <x v="1"/>
    <x v="1"/>
  </r>
  <r>
    <n v="179"/>
    <s v="941535436"/>
    <s v="American Society of Plastic Surgeons"/>
    <s v="Michael D. Costelloe"/>
    <x v="0"/>
    <d v="2010-08-02T00:00:00"/>
    <n v="60005"/>
    <x v="1"/>
    <x v="2"/>
    <x v="2"/>
    <x v="0"/>
    <x v="0"/>
    <m/>
    <m/>
    <m/>
    <x v="0"/>
    <x v="7"/>
    <n v="20303535"/>
    <s v="Michael D. Costelloe"/>
    <x v="0"/>
    <x v="0"/>
    <s v="Executive Vice President"/>
    <n v="350000"/>
    <n v="93042"/>
    <n v="443042"/>
    <m/>
    <n v="443042"/>
    <n v="22050"/>
    <n v="19360"/>
    <n v="484452"/>
    <x v="0"/>
    <m/>
    <x v="3"/>
    <x v="1"/>
    <x v="1"/>
    <x v="1"/>
    <x v="1"/>
  </r>
  <r>
    <n v="509"/>
    <s v="362369301"/>
    <s v="National Marine Manufacturers Association"/>
    <s v="Thomas Dammrich"/>
    <x v="0"/>
    <d v="1999-08-12T00:00:00"/>
    <n v="60601"/>
    <x v="0"/>
    <x v="6"/>
    <x v="13"/>
    <x v="0"/>
    <x v="0"/>
    <n v="4.3367582575811088E-2"/>
    <n v="5.1369074165739576E-2"/>
    <n v="5.5902919620329207E-2"/>
    <x v="0"/>
    <x v="6"/>
    <n v="41040251"/>
    <s v="Thomas Dammrich"/>
    <x v="0"/>
    <x v="0"/>
    <s v="President"/>
    <n v="384049"/>
    <n v="45000"/>
    <n v="429049"/>
    <n v="10365"/>
    <n v="439414"/>
    <n v="253764"/>
    <n v="15325"/>
    <n v="708503"/>
    <x v="0"/>
    <m/>
    <x v="1"/>
    <x v="1"/>
    <x v="1"/>
    <x v="1"/>
    <x v="1"/>
  </r>
  <r>
    <n v="233"/>
    <s v="530196577"/>
    <s v="Brookings Institution"/>
    <s v="Strobe Talbott"/>
    <x v="0"/>
    <d v="2002-02-07T00:00:00"/>
    <n v="20036"/>
    <x v="4"/>
    <x v="14"/>
    <x v="17"/>
    <x v="0"/>
    <x v="0"/>
    <n v="7.7083706800905047E-3"/>
    <n v="5.7853962470748407E-2"/>
    <n v="6.3328795197651153E-2"/>
    <x v="0"/>
    <x v="7"/>
    <n v="130784440"/>
    <s v="Strobe Talbott"/>
    <x v="0"/>
    <x v="0"/>
    <s v="President"/>
    <n v="415980"/>
    <n v="20700"/>
    <n v="436680"/>
    <n v="2260"/>
    <n v="438940"/>
    <n v="29400"/>
    <n v="12457"/>
    <n v="480797"/>
    <x v="0"/>
    <m/>
    <x v="0"/>
    <x v="1"/>
    <x v="1"/>
    <x v="1"/>
    <x v="1"/>
  </r>
  <r>
    <n v="280"/>
    <s v="521221301"/>
    <s v="Council for Opportunity in Education"/>
    <s v="Maureen Hoyler"/>
    <x v="1"/>
    <d v="2013-10-01T00:00:00"/>
    <n v="20005"/>
    <x v="3"/>
    <x v="9"/>
    <x v="11"/>
    <x v="0"/>
    <x v="1"/>
    <n v="-0.20541022646150045"/>
    <n v="-0.20541022646150045"/>
    <n v="-0.20541022646150045"/>
    <x v="0"/>
    <x v="7"/>
    <n v="12187724"/>
    <s v="Arnold L. Mitchem"/>
    <x v="0"/>
    <x v="1"/>
    <s v="President"/>
    <n v="437432"/>
    <m/>
    <n v="437432"/>
    <m/>
    <n v="437432"/>
    <n v="53109"/>
    <n v="43450"/>
    <n v="533991"/>
    <x v="0"/>
    <s v="$35,255 toward SERP"/>
    <x v="4"/>
    <x v="1"/>
    <x v="1"/>
    <x v="1"/>
    <x v="1"/>
  </r>
  <r>
    <n v="326"/>
    <s v="521349353"/>
    <s v="FreedomWorks"/>
    <s v="Matt Kibbe"/>
    <x v="0"/>
    <d v="2004-06-01T00:00:00"/>
    <n v="20004"/>
    <x v="3"/>
    <x v="9"/>
    <x v="11"/>
    <x v="0"/>
    <x v="1"/>
    <n v="0.21456895779191684"/>
    <n v="0.58545622284387833"/>
    <n v="0.56160744652286765"/>
    <x v="0"/>
    <x v="1"/>
    <n v="15060009"/>
    <s v="Matt Kibbe"/>
    <x v="0"/>
    <x v="0"/>
    <s v="President &amp; CEO"/>
    <n v="325281"/>
    <n v="100915"/>
    <n v="426196"/>
    <n v="10000"/>
    <n v="436196"/>
    <n v="13323"/>
    <n v="16378"/>
    <n v="465897"/>
    <x v="0"/>
    <m/>
    <x v="4"/>
    <x v="1"/>
    <x v="1"/>
    <x v="1"/>
    <x v="1"/>
  </r>
  <r>
    <n v="307"/>
    <s v="116107128"/>
    <s v="Environmental Defense Fund"/>
    <s v="Frederic D. Krupp_x000d_"/>
    <x v="0"/>
    <d v="1984-01-01T00:00:00"/>
    <n v="10010"/>
    <x v="3"/>
    <x v="9"/>
    <x v="11"/>
    <x v="0"/>
    <x v="0"/>
    <n v="1.8693504519638429E-2"/>
    <n v="1.7552672099748375E-2"/>
    <n v="1.7552672099748375E-2"/>
    <x v="0"/>
    <x v="6"/>
    <n v="111915138"/>
    <s v="Frederic D. Krupp"/>
    <x v="0"/>
    <x v="0"/>
    <s v="President"/>
    <n v="407510"/>
    <n v="26000"/>
    <n v="433510"/>
    <m/>
    <n v="433510"/>
    <n v="35904"/>
    <n v="17670"/>
    <n v="487084"/>
    <x v="0"/>
    <m/>
    <x v="0"/>
    <x v="1"/>
    <x v="1"/>
    <x v="1"/>
    <x v="1"/>
  </r>
  <r>
    <n v="369"/>
    <s v="311205596"/>
    <s v="Institute of Scrap Recycling Industries"/>
    <s v="Robin K. Wiener"/>
    <x v="1"/>
    <d v="1997-06-02T00:00:00"/>
    <n v="20036"/>
    <x v="0"/>
    <x v="6"/>
    <x v="22"/>
    <x v="0"/>
    <x v="0"/>
    <n v="0.12014720781929793"/>
    <n v="2.9409732233705146E-2"/>
    <n v="2.9409732233705146E-2"/>
    <x v="0"/>
    <x v="1"/>
    <n v="17252450"/>
    <s v="Robin K. Wiener"/>
    <x v="1"/>
    <x v="0"/>
    <s v="President"/>
    <n v="375899"/>
    <n v="56100"/>
    <n v="431999"/>
    <m/>
    <n v="431999"/>
    <n v="60200"/>
    <n v="40620"/>
    <n v="532819"/>
    <x v="0"/>
    <m/>
    <x v="4"/>
    <x v="1"/>
    <x v="1"/>
    <x v="1"/>
    <x v="1"/>
  </r>
  <r>
    <n v="170"/>
    <s v="131635293"/>
    <s v="American Society of Civil Engineers"/>
    <s v="Patrick J. Natale"/>
    <x v="0"/>
    <d v="2002-11-01T00:00:00"/>
    <n v="20191"/>
    <x v="1"/>
    <x v="11"/>
    <x v="9"/>
    <x v="0"/>
    <x v="1"/>
    <n v="0.31956545277366732"/>
    <n v="0.21327720403404102"/>
    <n v="0.15789233503164879"/>
    <x v="0"/>
    <x v="6"/>
    <n v="50778075"/>
    <s v="Patrick J. Natale"/>
    <x v="0"/>
    <x v="0"/>
    <s v="Executive Director &amp; Secretary"/>
    <n v="365612"/>
    <n v="35000"/>
    <n v="400612"/>
    <n v="30733"/>
    <n v="431345"/>
    <n v="33497"/>
    <n v="18039"/>
    <n v="482881"/>
    <x v="0"/>
    <m/>
    <x v="2"/>
    <x v="1"/>
    <x v="1"/>
    <x v="1"/>
    <x v="1"/>
  </r>
  <r>
    <n v="269"/>
    <s v="521388917"/>
    <s v="Conservation Fund"/>
    <s v="Lawrence A. Selzer"/>
    <x v="0"/>
    <d v="2001-12-01T00:00:00"/>
    <n v="22209"/>
    <x v="3"/>
    <x v="9"/>
    <x v="11"/>
    <x v="0"/>
    <x v="0"/>
    <n v="5.8028240774437731E-2"/>
    <n v="5.0759619480335088E-3"/>
    <n v="3.8287245110520964E-3"/>
    <x v="0"/>
    <x v="1"/>
    <n v="179382974"/>
    <s v="Lawrence A. Selzer"/>
    <x v="0"/>
    <x v="0"/>
    <s v="President &amp; CEO"/>
    <n v="290725"/>
    <n v="134000"/>
    <n v="424725"/>
    <n v="6567"/>
    <n v="431292"/>
    <n v="54410"/>
    <n v="24049"/>
    <n v="509751"/>
    <x v="0"/>
    <s v="$25,000 toward SERP"/>
    <x v="0"/>
    <x v="1"/>
    <x v="1"/>
    <x v="1"/>
    <x v="1"/>
  </r>
  <r>
    <n v="534"/>
    <s v="060860132"/>
    <s v="National Shooting Sports Foundation"/>
    <s v="Steve Sanetti"/>
    <x v="0"/>
    <d v="2008-05-01T00:00:00"/>
    <n v="6470"/>
    <x v="0"/>
    <x v="6"/>
    <x v="13"/>
    <x v="0"/>
    <x v="0"/>
    <n v="3.4643459717860994E-2"/>
    <n v="2.2186435517326686E-2"/>
    <n v="2.2186435517326686E-2"/>
    <x v="0"/>
    <x v="0"/>
    <n v="28289901"/>
    <s v="Steve Sanetti"/>
    <x v="0"/>
    <x v="0"/>
    <s v="President &amp; CEO"/>
    <n v="353219"/>
    <n v="76500"/>
    <n v="429719"/>
    <m/>
    <n v="429719"/>
    <m/>
    <n v="6169"/>
    <n v="435888"/>
    <x v="0"/>
    <m/>
    <x v="3"/>
    <x v="1"/>
    <x v="1"/>
    <x v="1"/>
    <x v="1"/>
  </r>
  <r>
    <n v="366"/>
    <s v="362136957"/>
    <s v="Institute of Food Technologists"/>
    <s v="Vacant 3/3/2014"/>
    <x v="2"/>
    <m/>
    <n v="60607"/>
    <x v="1"/>
    <x v="12"/>
    <x v="15"/>
    <x v="0"/>
    <x v="0"/>
    <n v="9.8016160437968559E-3"/>
    <n v="9.8016160437968559E-3"/>
    <n v="9.8016160437968559E-3"/>
    <x v="0"/>
    <x v="2"/>
    <n v="18115051"/>
    <s v="Barbara Byrd Keenan"/>
    <x v="1"/>
    <x v="1"/>
    <s v="CEO &amp; Secretary"/>
    <n v="429404"/>
    <m/>
    <n v="429404"/>
    <m/>
    <n v="429404"/>
    <n v="33758"/>
    <m/>
    <n v="463162"/>
    <x v="0"/>
    <m/>
    <x v="4"/>
    <x v="1"/>
    <x v="1"/>
    <x v="1"/>
    <x v="1"/>
  </r>
  <r>
    <n v="405"/>
    <s v="136213525"/>
    <s v="LeadingAge"/>
    <s v="William L. Minnix Jr."/>
    <x v="0"/>
    <d v="2001-01-01T00:00:00"/>
    <n v="20008"/>
    <x v="0"/>
    <x v="2"/>
    <x v="2"/>
    <x v="0"/>
    <x v="0"/>
    <n v="-2.1965383798457243E-2"/>
    <n v="-8.9558273300943764E-2"/>
    <n v="-8.4671529724747494E-2"/>
    <x v="0"/>
    <x v="6"/>
    <n v="19533926"/>
    <s v="William L. Minnix Jr."/>
    <x v="0"/>
    <x v="0"/>
    <s v="President &amp; Chief Executive Officer"/>
    <n v="377582"/>
    <n v="30000"/>
    <n v="407582"/>
    <n v="20432"/>
    <n v="428014"/>
    <n v="17150"/>
    <n v="19709"/>
    <n v="464873"/>
    <x v="0"/>
    <m/>
    <x v="4"/>
    <x v="1"/>
    <x v="1"/>
    <x v="1"/>
    <x v="1"/>
  </r>
  <r>
    <n v="55"/>
    <s v="362405828"/>
    <s v="American Association of Oral and Maxillofacial Surgeons"/>
    <s v="Robert C. Rinaldi"/>
    <x v="0"/>
    <d v="1997-09-25T00:00:00"/>
    <n v="60018"/>
    <x v="1"/>
    <x v="2"/>
    <x v="2"/>
    <x v="0"/>
    <x v="0"/>
    <n v="0"/>
    <n v="-3.6119258108487817E-2"/>
    <n v="-4.7950519950769668E-2"/>
    <x v="0"/>
    <x v="1"/>
    <n v="16094212"/>
    <s v="Robert Rinaldi"/>
    <x v="0"/>
    <x v="0"/>
    <s v="Executive Director"/>
    <n v="335000"/>
    <n v="80075"/>
    <n v="415075"/>
    <n v="11923"/>
    <n v="426998"/>
    <n v="50377"/>
    <n v="45299"/>
    <n v="522674"/>
    <x v="0"/>
    <m/>
    <x v="4"/>
    <x v="1"/>
    <x v="1"/>
    <x v="1"/>
    <x v="1"/>
  </r>
  <r>
    <n v="27"/>
    <s v="366142798"/>
    <s v="American Academy of Actuaries"/>
    <s v="Mary Downs"/>
    <x v="1"/>
    <d v="2009-08-11T00:00:00"/>
    <n v="20036"/>
    <x v="1"/>
    <x v="5"/>
    <x v="5"/>
    <x v="0"/>
    <x v="0"/>
    <n v="3.0007368145841751E-2"/>
    <n v="0.11819153842928425"/>
    <n v="0.11819153842928425"/>
    <x v="0"/>
    <x v="1"/>
    <n v="11104310"/>
    <s v="Mary Downs"/>
    <x v="1"/>
    <x v="0"/>
    <s v="Executive Director "/>
    <n v="346684"/>
    <n v="80000"/>
    <n v="426684"/>
    <m/>
    <n v="426684"/>
    <n v="45921"/>
    <n v="2688"/>
    <n v="475293"/>
    <x v="0"/>
    <m/>
    <x v="4"/>
    <x v="1"/>
    <x v="1"/>
    <x v="1"/>
    <x v="1"/>
  </r>
  <r>
    <n v="575"/>
    <s v="381776441"/>
    <s v="Recreation Vehicle Industry Association"/>
    <s v="Richard A. Coon"/>
    <x v="0"/>
    <d v="2005-03-17T00:00:00"/>
    <n v="20191"/>
    <x v="0"/>
    <x v="6"/>
    <x v="6"/>
    <x v="0"/>
    <x v="0"/>
    <n v="5.2868165045286818E-2"/>
    <n v="6.2118830556428799E-2"/>
    <n v="3.6826409935833505E-2"/>
    <x v="0"/>
    <x v="6"/>
    <n v="12918731"/>
    <s v="Richard Coon"/>
    <x v="0"/>
    <x v="0"/>
    <s v="President"/>
    <n v="392325"/>
    <n v="30000"/>
    <n v="422325"/>
    <n v="3933"/>
    <n v="426258"/>
    <n v="17195"/>
    <n v="24236"/>
    <n v="467689"/>
    <x v="0"/>
    <m/>
    <x v="4"/>
    <x v="1"/>
    <x v="1"/>
    <x v="1"/>
    <x v="1"/>
  </r>
  <r>
    <n v="590"/>
    <s v="536001972"/>
    <s v="Sheet Metal Workers' International Association"/>
    <s v="Joseph J. Nigro"/>
    <x v="0"/>
    <d v="2011-07-01T00:00:00"/>
    <n v="20006"/>
    <x v="2"/>
    <x v="8"/>
    <x v="10"/>
    <x v="0"/>
    <x v="0"/>
    <m/>
    <m/>
    <m/>
    <x v="3"/>
    <x v="12"/>
    <n v="50081439"/>
    <s v="Joseph Nigro"/>
    <x v="0"/>
    <x v="2"/>
    <s v="President"/>
    <m/>
    <m/>
    <m/>
    <m/>
    <n v="425133"/>
    <n v="30071"/>
    <n v="22776"/>
    <n v="477980"/>
    <x v="0"/>
    <m/>
    <x v="2"/>
    <x v="1"/>
    <x v="1"/>
    <x v="1"/>
    <x v="1"/>
  </r>
  <r>
    <n v="200"/>
    <s v="941191246"/>
    <s v="Asia Foundation"/>
    <s v="David Arnold"/>
    <x v="0"/>
    <d v="2011-01-01T00:00:00"/>
    <n v="20036"/>
    <x v="3"/>
    <x v="9"/>
    <x v="11"/>
    <x v="0"/>
    <x v="0"/>
    <m/>
    <m/>
    <m/>
    <x v="0"/>
    <x v="6"/>
    <n v="149080344"/>
    <s v="David Arnold"/>
    <x v="0"/>
    <x v="0"/>
    <s v="President &amp; Chief Executive Officer"/>
    <n v="339152"/>
    <n v="15000"/>
    <n v="354152"/>
    <n v="70536"/>
    <n v="424688"/>
    <n v="20865"/>
    <n v="23641"/>
    <n v="469194"/>
    <x v="0"/>
    <m/>
    <x v="0"/>
    <x v="1"/>
    <x v="1"/>
    <x v="1"/>
    <x v="1"/>
  </r>
  <r>
    <n v="322"/>
    <s v="133240109"/>
    <s v="FINCA International"/>
    <s v="Rupert Scofield"/>
    <x v="0"/>
    <d v="1994-01-01T00:00:00"/>
    <n v="20005"/>
    <x v="3"/>
    <x v="9"/>
    <x v="11"/>
    <x v="0"/>
    <x v="0"/>
    <n v="8.3560170570006462E-2"/>
    <n v="-5.888283614737698E-2"/>
    <n v="-5.7124012604902054E-2"/>
    <x v="0"/>
    <x v="1"/>
    <n v="43260083"/>
    <s v="Rupert W. Scofield"/>
    <x v="0"/>
    <x v="0"/>
    <s v="President &amp; CEO"/>
    <n v="373786"/>
    <n v="50000"/>
    <n v="423786"/>
    <n v="792"/>
    <n v="424578"/>
    <n v="93256"/>
    <n v="9783"/>
    <n v="527617"/>
    <x v="0"/>
    <s v="$73,249 toward SERP"/>
    <x v="1"/>
    <x v="1"/>
    <x v="1"/>
    <x v="1"/>
    <x v="1"/>
  </r>
  <r>
    <n v="494"/>
    <s v="521384139"/>
    <s v="National Fish And Wildlife Foundation"/>
    <s v="Jeff Trandahl"/>
    <x v="0"/>
    <d v="2005-11-18T00:00:00"/>
    <n v="20036"/>
    <x v="3"/>
    <x v="9"/>
    <x v="11"/>
    <x v="0"/>
    <x v="1"/>
    <n v="0.10256585582659533"/>
    <n v="5.7580808147088547E-2"/>
    <n v="9.7282519204280216E-2"/>
    <x v="0"/>
    <x v="6"/>
    <n v="100354142"/>
    <s v="Jeffrey Trandahl"/>
    <x v="0"/>
    <x v="0"/>
    <s v="Executive Director"/>
    <n v="322495"/>
    <n v="80438"/>
    <n v="402933"/>
    <n v="16884"/>
    <n v="419817"/>
    <n v="24500"/>
    <n v="8327"/>
    <n v="452644"/>
    <x v="0"/>
    <m/>
    <x v="0"/>
    <x v="1"/>
    <x v="1"/>
    <x v="1"/>
    <x v="1"/>
  </r>
  <r>
    <n v="618"/>
    <s v="350723065"/>
    <s v="United Brotherhood of Carpenters and Joiners of America"/>
    <s v="Douglas J. McCarron"/>
    <x v="0"/>
    <d v="1995-01-01T00:00:00"/>
    <n v="20001"/>
    <x v="2"/>
    <x v="8"/>
    <x v="10"/>
    <x v="0"/>
    <x v="0"/>
    <n v="-3.8104399189864607E-2"/>
    <n v="-3.8104399189864607E-2"/>
    <n v="1.2219703304830359E-2"/>
    <x v="0"/>
    <x v="1"/>
    <n v="99163503"/>
    <s v="Douglas J. McCarron"/>
    <x v="0"/>
    <x v="0"/>
    <s v="General President &amp; Chair"/>
    <n v="397992"/>
    <m/>
    <n v="397992"/>
    <n v="20822"/>
    <n v="418814"/>
    <n v="100578"/>
    <n v="9100"/>
    <n v="528492"/>
    <x v="0"/>
    <m/>
    <x v="2"/>
    <x v="1"/>
    <x v="1"/>
    <x v="1"/>
    <x v="1"/>
  </r>
  <r>
    <n v="354"/>
    <s v="132875808"/>
    <s v="Human Rights Watch"/>
    <s v="Kenneth Roth"/>
    <x v="0"/>
    <d v="1993-01-01T00:00:00"/>
    <n v="10118"/>
    <x v="3"/>
    <x v="9"/>
    <x v="11"/>
    <x v="0"/>
    <x v="0"/>
    <n v="4.6399006386700165E-2"/>
    <n v="4.0614200008976614E-2"/>
    <n v="4.0614200008976614E-2"/>
    <x v="0"/>
    <x v="7"/>
    <n v="73210162"/>
    <s v="Kenneth Roth"/>
    <x v="0"/>
    <x v="0"/>
    <s v="Executive Director"/>
    <n v="367330"/>
    <n v="50000"/>
    <n v="417330"/>
    <m/>
    <n v="417330"/>
    <n v="37000"/>
    <n v="23040"/>
    <n v="477370"/>
    <x v="0"/>
    <m/>
    <x v="2"/>
    <x v="1"/>
    <x v="1"/>
    <x v="1"/>
    <x v="1"/>
  </r>
  <r>
    <n v="163"/>
    <s v="362406080"/>
    <s v="American Society for Clinical Pathology"/>
    <s v="E. Blair Holladay"/>
    <x v="0"/>
    <d v="2010-07-01T00:00:00"/>
    <n v="60606"/>
    <x v="1"/>
    <x v="2"/>
    <x v="2"/>
    <x v="0"/>
    <x v="0"/>
    <m/>
    <m/>
    <m/>
    <x v="0"/>
    <x v="7"/>
    <n v="28929775"/>
    <s v="E. Blair Holladay"/>
    <x v="0"/>
    <x v="0"/>
    <s v="Executive Vice President"/>
    <n v="331500"/>
    <n v="36930"/>
    <n v="368430"/>
    <n v="48788"/>
    <n v="417218"/>
    <n v="17150"/>
    <n v="11672"/>
    <n v="446040"/>
    <x v="0"/>
    <m/>
    <x v="3"/>
    <x v="1"/>
    <x v="1"/>
    <x v="1"/>
    <x v="1"/>
  </r>
  <r>
    <n v="603"/>
    <s v="363032798"/>
    <s v="Telecommunications Industry Association"/>
    <s v="Grant Seiffert"/>
    <x v="0"/>
    <d v="2006-09-14T00:00:00"/>
    <n v="22201"/>
    <x v="0"/>
    <x v="3"/>
    <x v="8"/>
    <x v="0"/>
    <x v="1"/>
    <n v="-0.18936088295687886"/>
    <n v="-0.18936088295687886"/>
    <n v="-0.18936088295687886"/>
    <x v="0"/>
    <x v="1"/>
    <n v="10122857"/>
    <s v="Grant Seiffert"/>
    <x v="0"/>
    <x v="0"/>
    <s v="President"/>
    <n v="416889"/>
    <m/>
    <n v="416889"/>
    <m/>
    <n v="416889"/>
    <m/>
    <m/>
    <n v="416889"/>
    <x v="0"/>
    <m/>
    <x v="4"/>
    <x v="1"/>
    <x v="1"/>
    <x v="1"/>
    <x v="1"/>
  </r>
  <r>
    <n v="160"/>
    <s v="541860956"/>
    <s v="American Registry for Internet Numbers"/>
    <s v="John Curran"/>
    <x v="0"/>
    <d v="2009-07-01T00:00:00"/>
    <n v="20151"/>
    <x v="0"/>
    <x v="1"/>
    <x v="8"/>
    <x v="0"/>
    <x v="0"/>
    <n v="-3.9175634889180204E-3"/>
    <n v="1.2463332079729222E-2"/>
    <n v="4.3301291679182938E-2"/>
    <x v="0"/>
    <x v="1"/>
    <n v="15462377"/>
    <s v="John Curran"/>
    <x v="0"/>
    <x v="0"/>
    <s v="CEO &amp; President"/>
    <n v="326725"/>
    <n v="77096"/>
    <n v="403821"/>
    <n v="12957"/>
    <n v="416778"/>
    <n v="33000"/>
    <n v="29274"/>
    <n v="479052"/>
    <x v="0"/>
    <m/>
    <x v="4"/>
    <x v="1"/>
    <x v="1"/>
    <x v="1"/>
    <x v="1"/>
  </r>
  <r>
    <n v="446"/>
    <s v="042104741"/>
    <s v="National Association of Independent Schools"/>
    <s v="John Chubb"/>
    <x v="0"/>
    <d v="2013-07-01T00:00:00"/>
    <n v="20036"/>
    <x v="0"/>
    <x v="13"/>
    <x v="16"/>
    <x v="0"/>
    <x v="0"/>
    <n v="2.3672610699258665E-2"/>
    <n v="2.5937277775162356E-2"/>
    <n v="2.5988797931925895E-2"/>
    <x v="0"/>
    <x v="7"/>
    <n v="21249873"/>
    <s v="Patrick F. Bassett"/>
    <x v="0"/>
    <x v="1"/>
    <s v="President"/>
    <n v="408732"/>
    <n v="5325"/>
    <n v="414057"/>
    <n v="2674"/>
    <n v="416731"/>
    <n v="75000"/>
    <n v="9384"/>
    <n v="501115"/>
    <x v="0"/>
    <m/>
    <x v="3"/>
    <x v="1"/>
    <x v="1"/>
    <x v="1"/>
    <x v="1"/>
  </r>
  <r>
    <n v="61"/>
    <s v="530204654"/>
    <s v="American Association of State Highway and Transportation Officials"/>
    <s v="Bud Wright"/>
    <x v="0"/>
    <d v="2012-02-01T00:00:00"/>
    <n v="20001"/>
    <x v="1"/>
    <x v="13"/>
    <x v="21"/>
    <x v="0"/>
    <x v="1"/>
    <n v="0.2019394949188951"/>
    <n v="0.1722850731890698"/>
    <n v="0.21799763227606256"/>
    <x v="0"/>
    <x v="7"/>
    <n v="63080361"/>
    <s v="John Horsley"/>
    <x v="0"/>
    <x v="1"/>
    <s v="Executive Director"/>
    <n v="349149"/>
    <n v="50000"/>
    <n v="399149"/>
    <n v="16500"/>
    <n v="415649"/>
    <m/>
    <n v="11532"/>
    <n v="427181"/>
    <x v="0"/>
    <m/>
    <x v="2"/>
    <x v="1"/>
    <x v="1"/>
    <x v="1"/>
    <x v="1"/>
  </r>
  <r>
    <n v="374"/>
    <s v="430337330"/>
    <s v="International Association of Bridge, Structural, Ornamental and Reinforcing Iron Workers"/>
    <s v="Walter Wise"/>
    <x v="0"/>
    <d v="2011-02-01T00:00:00"/>
    <n v="20006"/>
    <x v="2"/>
    <x v="8"/>
    <x v="10"/>
    <x v="0"/>
    <x v="0"/>
    <m/>
    <m/>
    <m/>
    <x v="2"/>
    <x v="7"/>
    <n v="48027429"/>
    <s v="Walter Wise"/>
    <x v="0"/>
    <x v="0"/>
    <s v="General President"/>
    <n v="336875"/>
    <m/>
    <n v="336875"/>
    <n v="77135"/>
    <n v="414010"/>
    <n v="94747"/>
    <n v="22342"/>
    <n v="531099"/>
    <x v="1"/>
    <s v="11 months' salary"/>
    <x v="1"/>
    <x v="1"/>
    <x v="1"/>
    <x v="1"/>
    <x v="1"/>
  </r>
  <r>
    <n v="110"/>
    <s v="520955532"/>
    <s v="American Geophysical Union"/>
    <s v="Christine McEntee"/>
    <x v="1"/>
    <d v="2010-08-31T00:00:00"/>
    <n v="20009"/>
    <x v="1"/>
    <x v="13"/>
    <x v="16"/>
    <x v="0"/>
    <x v="0"/>
    <n v="1.1311121230029937E-3"/>
    <n v="-8.7294752554828339E-2"/>
    <n v="-8.7294752554828339E-2"/>
    <x v="0"/>
    <x v="1"/>
    <n v="49976052"/>
    <s v="Christine McEntee"/>
    <x v="1"/>
    <x v="0"/>
    <s v="Executive Director"/>
    <n v="413335"/>
    <m/>
    <n v="413335"/>
    <m/>
    <n v="413335"/>
    <n v="30474"/>
    <n v="4198"/>
    <n v="448007"/>
    <x v="0"/>
    <m/>
    <x v="1"/>
    <x v="1"/>
    <x v="1"/>
    <x v="1"/>
    <x v="1"/>
  </r>
  <r>
    <n v="129"/>
    <s v="237124261"/>
    <s v="American Kidney Fund"/>
    <s v="LaVarne A. Burton"/>
    <x v="1"/>
    <d v="2005-10-13T00:00:00"/>
    <n v="20852"/>
    <x v="3"/>
    <x v="9"/>
    <x v="11"/>
    <x v="0"/>
    <x v="0"/>
    <n v="2.004836899536859E-2"/>
    <n v="-6.0000182406026698E-2"/>
    <n v="-6.0000182406026698E-2"/>
    <x v="0"/>
    <x v="1"/>
    <n v="186648599"/>
    <s v="LaVarne A. Burton"/>
    <x v="1"/>
    <x v="0"/>
    <s v="President &amp; CEO"/>
    <n v="387192"/>
    <n v="25075"/>
    <n v="412267"/>
    <m/>
    <n v="412267"/>
    <n v="17500"/>
    <n v="6975"/>
    <n v="436742"/>
    <x v="0"/>
    <m/>
    <x v="0"/>
    <x v="1"/>
    <x v="1"/>
    <x v="1"/>
    <x v="1"/>
  </r>
  <r>
    <n v="514"/>
    <s v="135661935"/>
    <s v="National Multiple Sclerosis Society"/>
    <s v="Cyndi Zagieboylo"/>
    <x v="2"/>
    <d v="2011-10-01T00:00:00"/>
    <n v="10017"/>
    <x v="3"/>
    <x v="9"/>
    <x v="11"/>
    <x v="0"/>
    <x v="0"/>
    <m/>
    <m/>
    <m/>
    <x v="1"/>
    <x v="6"/>
    <n v="99506786"/>
    <s v="Joyce Nelson"/>
    <x v="1"/>
    <x v="1"/>
    <m/>
    <n v="411883"/>
    <m/>
    <n v="411883"/>
    <m/>
    <n v="411883"/>
    <n v="7350"/>
    <n v="13800"/>
    <n v="433033"/>
    <x v="1"/>
    <s v="Nine months’ salary"/>
    <x v="2"/>
    <x v="1"/>
    <x v="1"/>
    <x v="1"/>
    <x v="1"/>
  </r>
  <r>
    <n v="503"/>
    <s v="520954597"/>
    <s v="National Institute for Automotive Service Excellence"/>
    <s v="Timothy Zilke"/>
    <x v="0"/>
    <d v="2008-01-01T00:00:00"/>
    <n v="20175"/>
    <x v="0"/>
    <x v="10"/>
    <x v="12"/>
    <x v="0"/>
    <x v="0"/>
    <n v="4.4324623832685588E-2"/>
    <n v="4.4324623832685588E-2"/>
    <n v="4.7692452489424428E-2"/>
    <x v="0"/>
    <x v="1"/>
    <n v="16497023"/>
    <s v="Timothy A. Zilke"/>
    <x v="0"/>
    <x v="0"/>
    <s v="President &amp; CEO"/>
    <n v="399568"/>
    <m/>
    <n v="399568"/>
    <n v="12304"/>
    <n v="411872"/>
    <n v="68574"/>
    <n v="26737"/>
    <n v="507183"/>
    <x v="0"/>
    <m/>
    <x v="4"/>
    <x v="1"/>
    <x v="1"/>
    <x v="1"/>
    <x v="1"/>
  </r>
  <r>
    <n v="346"/>
    <s v="530261213"/>
    <s v="Helicopter Association International"/>
    <s v="Matt Zuccaro"/>
    <x v="0"/>
    <d v="2005-11-01T00:00:00"/>
    <n v="22314"/>
    <x v="0"/>
    <x v="6"/>
    <x v="6"/>
    <x v="0"/>
    <x v="0"/>
    <n v="1.6333790141841515E-2"/>
    <n v="1.6333790141841515E-2"/>
    <n v="1.6333790141841515E-2"/>
    <x v="0"/>
    <x v="7"/>
    <n v="10499471"/>
    <s v="Matt Zuccaro"/>
    <x v="0"/>
    <x v="0"/>
    <s v="President"/>
    <n v="410857"/>
    <m/>
    <n v="410857"/>
    <m/>
    <n v="410857"/>
    <n v="36565"/>
    <n v="13460"/>
    <n v="460882"/>
    <x v="0"/>
    <m/>
    <x v="4"/>
    <x v="1"/>
    <x v="1"/>
    <x v="1"/>
    <x v="1"/>
  </r>
  <r>
    <n v="215"/>
    <s v="311796607"/>
    <s v="Association of Equipment Manufacturers"/>
    <s v="Dennis J. Slater"/>
    <x v="0"/>
    <d v="2003-01-01T00:00:00"/>
    <n v="53214"/>
    <x v="0"/>
    <x v="6"/>
    <x v="13"/>
    <x v="0"/>
    <x v="0"/>
    <n v="2.425987892411045E-2"/>
    <n v="9.9675234195802695E-2"/>
    <n v="9.9675234195802695E-2"/>
    <x v="0"/>
    <x v="1"/>
    <n v="19068100"/>
    <s v="Dennis J. Slater"/>
    <x v="0"/>
    <x v="0"/>
    <s v="President &amp; Secretary"/>
    <n v="320790"/>
    <n v="89600"/>
    <n v="410390"/>
    <m/>
    <n v="410390"/>
    <n v="13830"/>
    <n v="14227"/>
    <n v="438447"/>
    <x v="0"/>
    <m/>
    <x v="4"/>
    <x v="1"/>
    <x v="1"/>
    <x v="1"/>
    <x v="1"/>
  </r>
  <r>
    <n v="316"/>
    <s v="363673599"/>
    <s v="Feeding America"/>
    <s v="Vicki B. Escarra"/>
    <x v="1"/>
    <d v="2006-03-01T00:00:00"/>
    <n v="60601"/>
    <x v="3"/>
    <x v="9"/>
    <x v="11"/>
    <x v="0"/>
    <x v="0"/>
    <n v="8.5655794661278775E-2"/>
    <n v="-0.21954977646364918"/>
    <n v="-0.21962324349492035"/>
    <x v="0"/>
    <x v="7"/>
    <n v="1554156485"/>
    <s v="Vicki B. Escarra"/>
    <x v="1"/>
    <x v="0"/>
    <s v="President and CEO"/>
    <n v="406222"/>
    <m/>
    <n v="406222"/>
    <n v="2736"/>
    <n v="408958"/>
    <n v="19370"/>
    <n v="2680"/>
    <n v="431008"/>
    <x v="0"/>
    <m/>
    <x v="0"/>
    <x v="1"/>
    <x v="1"/>
    <x v="1"/>
    <x v="1"/>
  </r>
  <r>
    <n v="567"/>
    <s v="364192410"/>
    <s v="Propane Education &amp; Research Council"/>
    <s v="Roy W. Willis"/>
    <x v="0"/>
    <d v="1998-04-23T00:00:00"/>
    <n v="20036"/>
    <x v="0"/>
    <x v="3"/>
    <x v="3"/>
    <x v="0"/>
    <x v="0"/>
    <n v="2.4916276378079749E-2"/>
    <n v="1.4242449472347688E-2"/>
    <n v="1.9223369861233953E-2"/>
    <x v="0"/>
    <x v="1"/>
    <n v="24531402"/>
    <s v="Roy Willis"/>
    <x v="0"/>
    <x v="0"/>
    <s v="President &amp; Chief Executive Officer"/>
    <n v="324098"/>
    <n v="65720"/>
    <n v="389818"/>
    <n v="18118"/>
    <n v="407936"/>
    <n v="19580"/>
    <n v="17860"/>
    <n v="445376"/>
    <x v="0"/>
    <m/>
    <x v="3"/>
    <x v="1"/>
    <x v="1"/>
    <x v="1"/>
    <x v="1"/>
  </r>
  <r>
    <n v="458"/>
    <s v="135643515"/>
    <s v="National Association of Social Workers"/>
    <s v="Angelo McClain"/>
    <x v="0"/>
    <d v="2013-05-01T00:00:00"/>
    <n v="20002"/>
    <x v="1"/>
    <x v="13"/>
    <x v="21"/>
    <x v="0"/>
    <x v="0"/>
    <n v="0.21623083801940624"/>
    <n v="0.21623083801940624"/>
    <n v="0.17602800458655976"/>
    <x v="0"/>
    <x v="7"/>
    <n v="17362577"/>
    <s v="Elizabeth J. Clark"/>
    <x v="1"/>
    <x v="1"/>
    <s v="Chief Executive Officer"/>
    <n v="382175"/>
    <m/>
    <n v="382175"/>
    <n v="25000"/>
    <n v="407175"/>
    <n v="23275"/>
    <n v="9703"/>
    <n v="440153"/>
    <x v="0"/>
    <m/>
    <x v="4"/>
    <x v="1"/>
    <x v="1"/>
    <x v="1"/>
    <x v="1"/>
  </r>
  <r>
    <n v="414"/>
    <s v="530172821"/>
    <s v="Military Officers Association of America"/>
    <s v="Norbert R. Ryan Jr."/>
    <x v="0"/>
    <d v="2002-09-01T00:00:00"/>
    <n v="22314"/>
    <x v="1"/>
    <x v="13"/>
    <x v="21"/>
    <x v="0"/>
    <x v="0"/>
    <n v="3.5051654701453334E-2"/>
    <n v="-0.2854366833715094"/>
    <n v="-0.23780377026305685"/>
    <x v="0"/>
    <x v="1"/>
    <n v="29741034"/>
    <s v="Norbert R. Ryan Jr."/>
    <x v="0"/>
    <x v="0"/>
    <s v="President"/>
    <n v="295559"/>
    <n v="74737"/>
    <n v="370296"/>
    <n v="36652"/>
    <n v="406948"/>
    <n v="108125"/>
    <n v="2023"/>
    <n v="517096"/>
    <x v="0"/>
    <s v="$14,188 SERP payout."/>
    <x v="3"/>
    <x v="1"/>
    <x v="1"/>
    <x v="1"/>
    <x v="1"/>
  </r>
  <r>
    <n v="271"/>
    <s v="521892964"/>
    <s v="Consortium for Ocean Leadership"/>
    <s v="Robert Gagosian"/>
    <x v="0"/>
    <d v="2007-11-01T00:00:00"/>
    <n v="20005"/>
    <x v="0"/>
    <x v="13"/>
    <x v="16"/>
    <x v="0"/>
    <x v="0"/>
    <n v="0.12385623329761948"/>
    <n v="3.19446964279997E-2"/>
    <n v="8.4569535010298721E-2"/>
    <x v="0"/>
    <x v="6"/>
    <n v="160569618"/>
    <s v="Robert Gagosian"/>
    <x v="0"/>
    <x v="0"/>
    <s v="President &amp; CEO"/>
    <n v="365033"/>
    <n v="21744"/>
    <n v="386777"/>
    <n v="19724"/>
    <n v="406501"/>
    <n v="24500"/>
    <n v="13182"/>
    <n v="444183"/>
    <x v="0"/>
    <m/>
    <x v="0"/>
    <x v="1"/>
    <x v="1"/>
    <x v="1"/>
    <x v="1"/>
  </r>
  <r>
    <n v="583"/>
    <s v="060726487"/>
    <s v="Save the Children"/>
    <s v="Carolyn Miles"/>
    <x v="1"/>
    <d v="2011-09-01T00:00:00"/>
    <n v="6880"/>
    <x v="3"/>
    <x v="9"/>
    <x v="11"/>
    <x v="0"/>
    <x v="0"/>
    <m/>
    <m/>
    <m/>
    <x v="0"/>
    <x v="1"/>
    <n v="576463006"/>
    <s v="Carolyn Miles"/>
    <x v="1"/>
    <x v="0"/>
    <s v="President &amp; CEO"/>
    <n v="386179"/>
    <m/>
    <n v="386179"/>
    <n v="17678"/>
    <n v="403857"/>
    <n v="18275"/>
    <n v="22612"/>
    <n v="444744"/>
    <x v="0"/>
    <m/>
    <x v="0"/>
    <x v="1"/>
    <x v="1"/>
    <x v="1"/>
    <x v="1"/>
  </r>
  <r>
    <n v="180"/>
    <s v="390128765"/>
    <s v="American Society of Radiologic Technologists"/>
    <s v="Sal Martino"/>
    <x v="0"/>
    <d v="2009-01-01T00:00:00"/>
    <n v="87123"/>
    <x v="1"/>
    <x v="2"/>
    <x v="2"/>
    <x v="0"/>
    <x v="1"/>
    <n v="0.14274924702248995"/>
    <n v="0.14661044621434757"/>
    <n v="0.14661044621434757"/>
    <x v="0"/>
    <x v="6"/>
    <n v="19718215"/>
    <s v="Sal Martino"/>
    <x v="0"/>
    <x v="0"/>
    <s v="CEO"/>
    <n v="373719"/>
    <n v="30100"/>
    <n v="403819"/>
    <m/>
    <n v="403819"/>
    <n v="46308"/>
    <n v="6168"/>
    <n v="456295"/>
    <x v="0"/>
    <m/>
    <x v="4"/>
    <x v="1"/>
    <x v="1"/>
    <x v="1"/>
    <x v="1"/>
  </r>
  <r>
    <n v="602"/>
    <s v="541966209"/>
    <s v="TechAmerica"/>
    <s v="Shawn Osborne"/>
    <x v="0"/>
    <d v="2012-03-13T00:00:00"/>
    <n v="20004"/>
    <x v="0"/>
    <x v="1"/>
    <x v="8"/>
    <x v="0"/>
    <x v="0"/>
    <m/>
    <m/>
    <m/>
    <x v="0"/>
    <x v="1"/>
    <n v="10454373"/>
    <s v="Shawn Osborne"/>
    <x v="0"/>
    <x v="0"/>
    <s v="President &amp; CEO"/>
    <n v="403526"/>
    <m/>
    <n v="403526"/>
    <m/>
    <n v="403526"/>
    <m/>
    <n v="6552"/>
    <n v="410078"/>
    <x v="1"/>
    <s v="9.5 months' salary"/>
    <x v="4"/>
    <x v="1"/>
    <x v="1"/>
    <x v="1"/>
    <x v="1"/>
  </r>
  <r>
    <n v="73"/>
    <s v="136213516"/>
    <s v="American Civil Liberties Union (ACLU)"/>
    <s v="Anthony Romero"/>
    <x v="0"/>
    <d v="2001-09-07T00:00:00"/>
    <n v="10004"/>
    <x v="3"/>
    <x v="9"/>
    <x v="11"/>
    <x v="0"/>
    <x v="0"/>
    <n v="4.5066754357119369E-2"/>
    <n v="4.5066754357119369E-2"/>
    <n v="5.1033245366023348E-2"/>
    <x v="0"/>
    <x v="0"/>
    <n v="68163629"/>
    <s v="Anthony Romero"/>
    <x v="0"/>
    <x v="0"/>
    <s v="Executive Director"/>
    <n v="397256"/>
    <m/>
    <n v="397256"/>
    <n v="4595"/>
    <n v="401851"/>
    <n v="14175"/>
    <n v="11497"/>
    <n v="427523"/>
    <x v="0"/>
    <m/>
    <x v="2"/>
    <x v="1"/>
    <x v="1"/>
    <x v="1"/>
    <x v="1"/>
  </r>
  <r>
    <n v="278"/>
    <s v="521012307"/>
    <s v="Council for Advancement and Support of Education"/>
    <s v="John Lippincott"/>
    <x v="0"/>
    <d v="2004-08-05T00:00:00"/>
    <n v="20005"/>
    <x v="1"/>
    <x v="13"/>
    <x v="16"/>
    <x v="0"/>
    <x v="0"/>
    <n v="3.6965965656654831E-2"/>
    <n v="3.6965965656654831E-2"/>
    <n v="3.6776881921821998E-2"/>
    <x v="0"/>
    <x v="7"/>
    <n v="16024908"/>
    <s v="John Lippincott"/>
    <x v="0"/>
    <x v="0"/>
    <s v="President"/>
    <n v="399347"/>
    <m/>
    <n v="399347"/>
    <n v="1980"/>
    <n v="401327"/>
    <n v="78228"/>
    <n v="6288"/>
    <n v="485843"/>
    <x v="0"/>
    <m/>
    <x v="4"/>
    <x v="1"/>
    <x v="1"/>
    <x v="1"/>
    <x v="1"/>
  </r>
  <r>
    <n v="83"/>
    <s v="581627547"/>
    <s v="American College of Rheumatology"/>
    <s v="Mark A. Andrejeski"/>
    <x v="0"/>
    <d v="1987-01-01T00:00:00"/>
    <n v="30345"/>
    <x v="1"/>
    <x v="2"/>
    <x v="2"/>
    <x v="0"/>
    <x v="0"/>
    <n v="-3.9298171336580902E-2"/>
    <n v="-3.9298171336580902E-2"/>
    <n v="-1.5923574718217464E-2"/>
    <x v="0"/>
    <x v="7"/>
    <n v="24298532"/>
    <s v="Mark A. Andrejeski"/>
    <x v="0"/>
    <x v="0"/>
    <s v="Executive Vice President &amp; CEO"/>
    <n v="390288"/>
    <m/>
    <n v="390288"/>
    <n v="9496"/>
    <n v="399784"/>
    <n v="34000"/>
    <n v="32292"/>
    <n v="466076"/>
    <x v="0"/>
    <m/>
    <x v="3"/>
    <x v="1"/>
    <x v="1"/>
    <x v="1"/>
    <x v="1"/>
  </r>
  <r>
    <n v="441"/>
    <s v="530190321"/>
    <s v="National Association of Counties"/>
    <s v="Matthew D. Chase"/>
    <x v="2"/>
    <d v="2012-09-17T00:00:00"/>
    <n v="20001"/>
    <x v="0"/>
    <x v="13"/>
    <x v="21"/>
    <x v="0"/>
    <x v="0"/>
    <m/>
    <m/>
    <m/>
    <x v="1"/>
    <x v="1"/>
    <n v="14126349"/>
    <s v="Larry Naake"/>
    <x v="0"/>
    <x v="1"/>
    <m/>
    <n v="362939"/>
    <n v="5000"/>
    <n v="367939"/>
    <n v="31596"/>
    <n v="399535"/>
    <n v="31567"/>
    <n v="16802"/>
    <n v="447904"/>
    <x v="1"/>
    <s v="8.5 months' salary"/>
    <x v="4"/>
    <x v="1"/>
    <x v="1"/>
    <x v="1"/>
    <x v="1"/>
  </r>
  <r>
    <n v="19"/>
    <s v="530209303"/>
    <s v="Airports Council International-North America"/>
    <s v="Kevin Burke"/>
    <x v="0"/>
    <d v="2014-01-22T00:00:00"/>
    <n v="20036"/>
    <x v="0"/>
    <x v="6"/>
    <x v="6"/>
    <x v="0"/>
    <x v="0"/>
    <n v="4.1576279378210387E-2"/>
    <n v="6.6857925560025455E-2"/>
    <n v="6.6857925560025455E-2"/>
    <x v="0"/>
    <x v="5"/>
    <n v="13454584"/>
    <s v="Gregory Principato"/>
    <x v="0"/>
    <x v="1"/>
    <s v="President"/>
    <n v="370672"/>
    <n v="25000"/>
    <n v="395672"/>
    <m/>
    <n v="395672"/>
    <n v="7350"/>
    <n v="19049"/>
    <n v="422071"/>
    <x v="0"/>
    <m/>
    <x v="4"/>
    <x v="1"/>
    <x v="1"/>
    <x v="1"/>
    <x v="1"/>
  </r>
  <r>
    <n v="149"/>
    <s v="521134021"/>
    <s v="American Planning Association"/>
    <s v="Paul Farmer"/>
    <x v="0"/>
    <d v="2001-04-19T00:00:00"/>
    <n v="60601"/>
    <x v="1"/>
    <x v="11"/>
    <x v="9"/>
    <x v="0"/>
    <x v="0"/>
    <n v="1.5611748245704068E-2"/>
    <n v="1.5611748245704068E-2"/>
    <n v="6.3543596752324211E-2"/>
    <x v="0"/>
    <x v="6"/>
    <n v="16522644"/>
    <s v="Paul Farmer"/>
    <x v="0"/>
    <x v="0"/>
    <s v="Executive Director"/>
    <n v="376014"/>
    <m/>
    <n v="376014"/>
    <n v="17746"/>
    <n v="393760"/>
    <n v="202855"/>
    <n v="7012"/>
    <n v="603627"/>
    <x v="0"/>
    <m/>
    <x v="4"/>
    <x v="1"/>
    <x v="1"/>
    <x v="1"/>
    <x v="1"/>
  </r>
  <r>
    <n v="336"/>
    <s v="362167796"/>
    <s v="Government Finance Officers Association"/>
    <s v="Jeffrey L. Esser"/>
    <x v="0"/>
    <d v="1982-01-01T00:00:00"/>
    <n v="60601"/>
    <x v="1"/>
    <x v="13"/>
    <x v="21"/>
    <x v="0"/>
    <x v="0"/>
    <n v="2.9176201372997711E-2"/>
    <n v="2.9176201372997711E-2"/>
    <n v="3.4214042248779664E-2"/>
    <x v="0"/>
    <x v="0"/>
    <n v="14757898"/>
    <s v="Jeffrey L. Esser"/>
    <x v="0"/>
    <x v="0"/>
    <s v="CEO"/>
    <n v="368795"/>
    <m/>
    <n v="368795"/>
    <n v="24438"/>
    <n v="393233"/>
    <n v="33500"/>
    <n v="23451"/>
    <n v="450184"/>
    <x v="0"/>
    <m/>
    <x v="4"/>
    <x v="1"/>
    <x v="1"/>
    <x v="1"/>
    <x v="1"/>
  </r>
  <r>
    <n v="77"/>
    <s v="381888798"/>
    <s v="American College of Emergency Physicians"/>
    <s v="Dean Wilkerson"/>
    <x v="0"/>
    <d v="2004-03-18T00:00:00"/>
    <n v="75038"/>
    <x v="1"/>
    <x v="2"/>
    <x v="2"/>
    <x v="0"/>
    <x v="0"/>
    <n v="1.4530437442643009E-2"/>
    <n v="1.3087384872851486E-2"/>
    <n v="1.5260174313162614E-2"/>
    <x v="0"/>
    <x v="7"/>
    <n v="27549759"/>
    <s v="Dean Wilkerson"/>
    <x v="0"/>
    <x v="0"/>
    <s v="Executive Director"/>
    <n v="325017"/>
    <n v="28512"/>
    <n v="353529"/>
    <n v="38333"/>
    <n v="391862"/>
    <m/>
    <m/>
    <n v="391862"/>
    <x v="0"/>
    <m/>
    <x v="3"/>
    <x v="1"/>
    <x v="1"/>
    <x v="1"/>
    <x v="1"/>
  </r>
  <r>
    <n v="147"/>
    <s v="131512769"/>
    <s v="American Physical Therapy Association"/>
    <s v="J. Michael Bowers"/>
    <x v="0"/>
    <d v="2014-02-28T00:00:00"/>
    <n v="22314"/>
    <x v="1"/>
    <x v="2"/>
    <x v="2"/>
    <x v="0"/>
    <x v="0"/>
    <n v="-3.2249925636340458E-2"/>
    <n v="3.9986402073683765E-2"/>
    <n v="3.9986402073683765E-2"/>
    <x v="0"/>
    <x v="1"/>
    <n v="40080664"/>
    <s v="John D. Barnes"/>
    <x v="0"/>
    <x v="1"/>
    <s v="Executive Director"/>
    <n v="364385"/>
    <n v="27199"/>
    <n v="391584"/>
    <m/>
    <n v="391584"/>
    <n v="10324"/>
    <m/>
    <n v="401908"/>
    <x v="0"/>
    <m/>
    <x v="1"/>
    <x v="1"/>
    <x v="1"/>
    <x v="1"/>
    <x v="1"/>
  </r>
  <r>
    <n v="221"/>
    <s v="560734192"/>
    <s v="Association of Schools and Programs of Public Health"/>
    <s v="Harrison C. Spencer"/>
    <x v="0"/>
    <d v="2002-07-01T00:00:00"/>
    <n v="20036"/>
    <x v="0"/>
    <x v="2"/>
    <x v="2"/>
    <x v="0"/>
    <x v="0"/>
    <n v="3.1504468576098156E-2"/>
    <n v="2.9001054198517767E-2"/>
    <n v="2.9001054198517767E-2"/>
    <x v="0"/>
    <x v="6"/>
    <n v="16241918"/>
    <s v="Harrison C. Spencer"/>
    <x v="0"/>
    <x v="0"/>
    <s v="President &amp; CEO"/>
    <n v="358487"/>
    <n v="30000"/>
    <n v="388487"/>
    <m/>
    <n v="388487"/>
    <n v="50000"/>
    <n v="15829"/>
    <n v="454316"/>
    <x v="0"/>
    <m/>
    <x v="4"/>
    <x v="1"/>
    <x v="1"/>
    <x v="1"/>
    <x v="1"/>
  </r>
  <r>
    <n v="148"/>
    <s v="530204660"/>
    <s v="American Physiological Society"/>
    <s v="Martin Frank"/>
    <x v="0"/>
    <d v="1985-01-01T00:00:00"/>
    <n v="20814"/>
    <x v="1"/>
    <x v="2"/>
    <x v="2"/>
    <x v="0"/>
    <x v="0"/>
    <n v="4.9319199288935418E-2"/>
    <n v="4.9319199288935418E-2"/>
    <n v="4.9278530708103237E-2"/>
    <x v="0"/>
    <x v="1"/>
    <n v="19963804"/>
    <s v="Martin Frank"/>
    <x v="0"/>
    <x v="0"/>
    <s v="Executive Director"/>
    <n v="384863"/>
    <m/>
    <n v="384863"/>
    <n v="2943"/>
    <n v="387806"/>
    <n v="25000"/>
    <n v="15913"/>
    <n v="428719"/>
    <x v="0"/>
    <m/>
    <x v="4"/>
    <x v="1"/>
    <x v="1"/>
    <x v="1"/>
    <x v="1"/>
  </r>
  <r>
    <n v="43"/>
    <s v="237373091"/>
    <s v="American Association for the Study of Liver Diseases"/>
    <s v="Sherrie H. Cathcart"/>
    <x v="1"/>
    <d v="2000-01-01T00:00:00"/>
    <n v="22314"/>
    <x v="1"/>
    <x v="2"/>
    <x v="2"/>
    <x v="0"/>
    <x v="1"/>
    <m/>
    <m/>
    <m/>
    <x v="0"/>
    <x v="1"/>
    <n v="13360020"/>
    <s v="Sherrie Cathcart"/>
    <x v="1"/>
    <x v="0"/>
    <s v="Executive Director"/>
    <n v="352100"/>
    <n v="35000"/>
    <n v="387100"/>
    <m/>
    <n v="387100"/>
    <n v="77000"/>
    <n v="24497"/>
    <n v="488597"/>
    <x v="0"/>
    <m/>
    <x v="4"/>
    <x v="1"/>
    <x v="1"/>
    <x v="1"/>
    <x v="1"/>
  </r>
  <r>
    <n v="599"/>
    <s v="521007153"/>
    <s v="SourceAmerica (previously NISH)"/>
    <s v="E. Robert Chamberlin"/>
    <x v="0"/>
    <d v="2000-08-01T00:00:00"/>
    <n v="22182"/>
    <x v="3"/>
    <x v="9"/>
    <x v="11"/>
    <x v="0"/>
    <x v="0"/>
    <n v="6.5909240390857118E-2"/>
    <n v="6.4915872468984295E-2"/>
    <n v="6.9201559188193124E-2"/>
    <x v="0"/>
    <x v="6"/>
    <n v="108121968"/>
    <s v="E. Robert Chamberlin"/>
    <x v="0"/>
    <x v="0"/>
    <s v="President &amp; CEO"/>
    <n v="372741"/>
    <n v="1250"/>
    <n v="373991"/>
    <n v="8379"/>
    <n v="382370"/>
    <n v="23850"/>
    <n v="26482"/>
    <n v="432702"/>
    <x v="0"/>
    <m/>
    <x v="0"/>
    <x v="1"/>
    <x v="1"/>
    <x v="1"/>
    <x v="1"/>
  </r>
  <r>
    <n v="182"/>
    <s v="530240474"/>
    <s v="American Speech-Language-Hearing Association"/>
    <s v="Arlene Pietranton"/>
    <x v="1"/>
    <d v="2003-11-13T00:00:00"/>
    <n v="20852"/>
    <x v="1"/>
    <x v="2"/>
    <x v="2"/>
    <x v="0"/>
    <x v="0"/>
    <m/>
    <m/>
    <m/>
    <x v="0"/>
    <x v="1"/>
    <n v="56549490"/>
    <s v="Arlene A. Pietranton"/>
    <x v="1"/>
    <x v="0"/>
    <s v="Executive Director"/>
    <n v="302155"/>
    <m/>
    <n v="302155"/>
    <n v="79007"/>
    <n v="381162"/>
    <n v="136747"/>
    <n v="25729"/>
    <n v="543638"/>
    <x v="0"/>
    <m/>
    <x v="2"/>
    <x v="1"/>
    <x v="1"/>
    <x v="1"/>
    <x v="1"/>
  </r>
  <r>
    <n v="39"/>
    <s v="390977801"/>
    <s v="American Association for Clinical Chemistry"/>
    <s v="Janet B. Kreizman"/>
    <x v="1"/>
    <d v="2013-04-01T00:00:00"/>
    <n v="20006"/>
    <x v="1"/>
    <x v="2"/>
    <x v="2"/>
    <x v="0"/>
    <x v="0"/>
    <m/>
    <m/>
    <m/>
    <x v="2"/>
    <x v="1"/>
    <n v="20004652"/>
    <s v="Lana Vukovljak"/>
    <x v="1"/>
    <x v="1"/>
    <s v="Executive Vice President"/>
    <n v="156523"/>
    <n v="20000"/>
    <n v="176523"/>
    <n v="202303"/>
    <n v="378826"/>
    <m/>
    <n v="4675"/>
    <n v="383501"/>
    <x v="1"/>
    <s v="Six months' salary; $175,000 severance"/>
    <x v="3"/>
    <x v="1"/>
    <x v="1"/>
    <x v="1"/>
    <x v="1"/>
  </r>
  <r>
    <n v="601"/>
    <s v="520239291"/>
    <s v="Tax Executives Institute"/>
    <s v="Eli J. Dicker"/>
    <x v="0"/>
    <d v="2013-02-01T00:00:00"/>
    <n v="20005"/>
    <x v="1"/>
    <x v="5"/>
    <x v="18"/>
    <x v="0"/>
    <x v="0"/>
    <n v="8.4706464561300612E-2"/>
    <n v="8.7657385444274968E-2"/>
    <n v="2.7257897884834972E-2"/>
    <x v="0"/>
    <x v="7"/>
    <n v="10099350"/>
    <s v="Timothy J. McCormally"/>
    <x v="0"/>
    <x v="1"/>
    <s v="Executive Director"/>
    <n v="355083"/>
    <n v="20000"/>
    <n v="375083"/>
    <n v="2763"/>
    <n v="377846"/>
    <n v="35107"/>
    <n v="27539"/>
    <n v="440492"/>
    <x v="0"/>
    <m/>
    <x v="4"/>
    <x v="1"/>
    <x v="1"/>
    <x v="1"/>
    <x v="1"/>
  </r>
  <r>
    <n v="235"/>
    <s v="530025755"/>
    <s v="Building and Construction Trades, AFL-CIO"/>
    <s v="Sean McGarvey"/>
    <x v="0"/>
    <d v="2012-04-16T00:00:00"/>
    <n v="20006"/>
    <x v="2"/>
    <x v="8"/>
    <x v="10"/>
    <x v="0"/>
    <x v="0"/>
    <n v="0"/>
    <n v="-1.5050762928219439E-3"/>
    <n v="-6.0490616840946036E-3"/>
    <x v="0"/>
    <x v="7"/>
    <n v="10678401"/>
    <s v="Mark H. Ayers"/>
    <x v="0"/>
    <x v="1"/>
    <s v="President"/>
    <n v="336353"/>
    <m/>
    <n v="336353"/>
    <n v="40914"/>
    <n v="377267"/>
    <n v="89150"/>
    <n v="26723"/>
    <n v="493140"/>
    <x v="0"/>
    <s v="Died on April 8, 2012."/>
    <x v="4"/>
    <x v="1"/>
    <x v="1"/>
    <x v="1"/>
    <x v="1"/>
  </r>
  <r>
    <n v="538"/>
    <s v="132654926"/>
    <s v="Natural Resources Defense Council"/>
    <s v="Frances Beinecke"/>
    <x v="1"/>
    <d v="2006-01-01T00:00:00"/>
    <n v="10011"/>
    <x v="3"/>
    <x v="9"/>
    <x v="11"/>
    <x v="0"/>
    <x v="0"/>
    <n v="-1.3014092042834775E-2"/>
    <n v="-1.3014092042834775E-2"/>
    <n v="-1.3014092042834775E-2"/>
    <x v="0"/>
    <x v="7"/>
    <n v="98701707"/>
    <s v="Frances Beinecke"/>
    <x v="1"/>
    <x v="0"/>
    <s v="President"/>
    <n v="376317"/>
    <m/>
    <n v="376317"/>
    <m/>
    <n v="376317"/>
    <n v="34300"/>
    <n v="17071"/>
    <n v="427688"/>
    <x v="0"/>
    <s v="Beinecke retiring end of 2014."/>
    <x v="2"/>
    <x v="1"/>
    <x v="1"/>
    <x v="1"/>
    <x v="1"/>
  </r>
  <r>
    <n v="548"/>
    <s v="010593565"/>
    <s v="One Campaign"/>
    <s v="Michael Elliott"/>
    <x v="0"/>
    <d v="2011-06-11T00:00:00"/>
    <n v="20005"/>
    <x v="3"/>
    <x v="9"/>
    <x v="11"/>
    <x v="0"/>
    <x v="0"/>
    <m/>
    <m/>
    <m/>
    <x v="0"/>
    <x v="1"/>
    <n v="55927760"/>
    <s v="Michael Elliott"/>
    <x v="0"/>
    <x v="0"/>
    <s v="President"/>
    <n v="375396"/>
    <m/>
    <n v="375396"/>
    <m/>
    <n v="375396"/>
    <n v="12500"/>
    <n v="13927"/>
    <n v="401823"/>
    <x v="0"/>
    <m/>
    <x v="2"/>
    <x v="1"/>
    <x v="1"/>
    <x v="1"/>
    <x v="1"/>
  </r>
  <r>
    <n v="488"/>
    <s v="530115260"/>
    <s v="National Education Association"/>
    <s v="Dennis Van Roekel"/>
    <x v="0"/>
    <d v="2008-07-04T00:00:00"/>
    <n v="20036"/>
    <x v="2"/>
    <x v="8"/>
    <x v="10"/>
    <x v="0"/>
    <x v="0"/>
    <m/>
    <m/>
    <m/>
    <x v="0"/>
    <x v="2"/>
    <n v="380736797"/>
    <s v="Dennis Van Roekel"/>
    <x v="0"/>
    <x v="0"/>
    <s v="President"/>
    <n v="274878"/>
    <m/>
    <n v="274878"/>
    <n v="99447"/>
    <n v="374325"/>
    <n v="117525"/>
    <n v="37105"/>
    <n v="528955"/>
    <x v="0"/>
    <m/>
    <x v="0"/>
    <x v="1"/>
    <x v="1"/>
    <x v="1"/>
    <x v="1"/>
  </r>
  <r>
    <n v="502"/>
    <s v="135596799"/>
    <s v="National Industries for the Blind"/>
    <s v="Kevin A. Lynch"/>
    <x v="0"/>
    <d v="2008-08-01T00:00:00"/>
    <n v="22314"/>
    <x v="3"/>
    <x v="9"/>
    <x v="11"/>
    <x v="0"/>
    <x v="0"/>
    <n v="6.4557894276653635E-2"/>
    <n v="8.1887920623635951E-2"/>
    <n v="7.6707305788183036E-2"/>
    <x v="0"/>
    <x v="6"/>
    <n v="33163414"/>
    <s v="Kevin A. Lynch"/>
    <x v="0"/>
    <x v="0"/>
    <s v="President &amp; CEO"/>
    <n v="316558"/>
    <n v="31930"/>
    <n v="348488"/>
    <n v="23846"/>
    <n v="372334"/>
    <n v="26950"/>
    <n v="6897"/>
    <n v="406181"/>
    <x v="0"/>
    <m/>
    <x v="1"/>
    <x v="1"/>
    <x v="1"/>
    <x v="1"/>
    <x v="1"/>
  </r>
  <r>
    <n v="580"/>
    <s v="361707667"/>
    <s v="Rotary International"/>
    <s v="John Hewko"/>
    <x v="0"/>
    <d v="2011-07-01T00:00:00"/>
    <n v="60201"/>
    <x v="3"/>
    <x v="9"/>
    <x v="11"/>
    <x v="0"/>
    <x v="0"/>
    <m/>
    <m/>
    <m/>
    <x v="2"/>
    <x v="7"/>
    <n v="90621190"/>
    <s v="Edwin H. Futa"/>
    <x v="0"/>
    <x v="1"/>
    <s v="General Secretary"/>
    <n v="242091"/>
    <m/>
    <n v="242091"/>
    <n v="128251"/>
    <n v="370342"/>
    <n v="7831"/>
    <n v="4460"/>
    <n v="382633"/>
    <x v="1"/>
    <s v="Six months' salary"/>
    <x v="2"/>
    <x v="1"/>
    <x v="1"/>
    <x v="1"/>
    <x v="1"/>
  </r>
  <r>
    <n v="516"/>
    <s v="530225165"/>
    <s v="National Parks Conservation Association"/>
    <s v="W. Clark Bunting"/>
    <x v="0"/>
    <d v="2013-11-11T00:00:00"/>
    <n v="20036"/>
    <x v="3"/>
    <x v="9"/>
    <x v="11"/>
    <x v="0"/>
    <x v="0"/>
    <n v="7.6449766457664964E-2"/>
    <n v="7.7170867124686821E-2"/>
    <n v="7.7170867124686821E-2"/>
    <x v="0"/>
    <x v="7"/>
    <n v="25782975"/>
    <s v="Thomas Kiernan"/>
    <x v="0"/>
    <x v="1"/>
    <s v="President"/>
    <n v="331173"/>
    <n v="39000"/>
    <n v="370173"/>
    <m/>
    <n v="370173"/>
    <n v="36750"/>
    <n v="5099"/>
    <n v="412022"/>
    <x v="0"/>
    <m/>
    <x v="3"/>
    <x v="1"/>
    <x v="1"/>
    <x v="1"/>
    <x v="1"/>
  </r>
  <r>
    <n v="275"/>
    <s v="520230814"/>
    <s v="Corn Refiners Association"/>
    <s v="John W. Bode"/>
    <x v="0"/>
    <d v="2013-05-06T00:00:00"/>
    <n v="20006"/>
    <x v="0"/>
    <x v="12"/>
    <x v="20"/>
    <x v="0"/>
    <x v="0"/>
    <n v="2.7777777777777776E-2"/>
    <n v="2.7777777777777776E-2"/>
    <n v="2.7777777777777776E-2"/>
    <x v="0"/>
    <x v="1"/>
    <n v="33855370"/>
    <s v="Audrae Erickson"/>
    <x v="1"/>
    <x v="1"/>
    <s v="President"/>
    <n v="370000"/>
    <m/>
    <n v="370000"/>
    <m/>
    <n v="370000"/>
    <n v="35964"/>
    <n v="4705"/>
    <n v="410669"/>
    <x v="0"/>
    <m/>
    <x v="1"/>
    <x v="1"/>
    <x v="1"/>
    <x v="1"/>
    <x v="1"/>
  </r>
  <r>
    <n v="248"/>
    <s v="521501082"/>
    <s v="Center for Strategic and International Studies"/>
    <s v="John J. Hamre"/>
    <x v="0"/>
    <d v="2000-04-01T00:00:00"/>
    <n v="20006"/>
    <x v="4"/>
    <x v="14"/>
    <x v="17"/>
    <x v="0"/>
    <x v="0"/>
    <n v="-2.5037658590401832E-2"/>
    <n v="-2.5037658590401832E-2"/>
    <n v="-2.1887066661009039E-2"/>
    <x v="0"/>
    <x v="6"/>
    <n v="42980355"/>
    <s v="John J. Hamre"/>
    <x v="0"/>
    <x v="0"/>
    <s v="President &amp; CEO"/>
    <n v="367631"/>
    <m/>
    <n v="367631"/>
    <n v="1188"/>
    <n v="368819"/>
    <n v="24500"/>
    <n v="2000"/>
    <n v="395319"/>
    <x v="0"/>
    <m/>
    <x v="1"/>
    <x v="1"/>
    <x v="1"/>
    <x v="1"/>
    <x v="1"/>
  </r>
  <r>
    <n v="379"/>
    <s v="486031851"/>
    <s v="International Brotherhood of Boilermakers"/>
    <s v="Newton Jones"/>
    <x v="0"/>
    <d v="2003-07-23T00:00:00"/>
    <n v="66101"/>
    <x v="2"/>
    <x v="8"/>
    <x v="10"/>
    <x v="0"/>
    <x v="1"/>
    <n v="0.24270293749169872"/>
    <n v="0.24270293749169872"/>
    <n v="7.4270409832235151E-2"/>
    <x v="0"/>
    <x v="7"/>
    <n v="41201127"/>
    <s v="Newton B. Jones"/>
    <x v="0"/>
    <x v="0"/>
    <s v="International President"/>
    <n v="346181"/>
    <m/>
    <n v="346181"/>
    <n v="21632"/>
    <n v="367813"/>
    <n v="134300"/>
    <n v="22128"/>
    <n v="524241"/>
    <x v="0"/>
    <m/>
    <x v="1"/>
    <x v="1"/>
    <x v="1"/>
    <x v="1"/>
    <x v="1"/>
  </r>
  <r>
    <n v="141"/>
    <s v="131526422"/>
    <s v="American Occupational Therapy Association"/>
    <s v="Frederick P. Somers"/>
    <x v="0"/>
    <d v="2004-08-19T00:00:00"/>
    <n v="20824"/>
    <x v="1"/>
    <x v="2"/>
    <x v="2"/>
    <x v="0"/>
    <x v="0"/>
    <n v="6.6549556140673483E-2"/>
    <n v="8.3146550113937762E-2"/>
    <n v="9.0492979709921081E-2"/>
    <x v="0"/>
    <x v="7"/>
    <n v="14994275"/>
    <s v="Frederick P. Somers"/>
    <x v="0"/>
    <x v="0"/>
    <s v="Executive Director"/>
    <n v="272609"/>
    <n v="75328"/>
    <n v="347937"/>
    <n v="19196"/>
    <n v="367133"/>
    <n v="7350"/>
    <n v="14806"/>
    <n v="389289"/>
    <x v="0"/>
    <m/>
    <x v="4"/>
    <x v="1"/>
    <x v="1"/>
    <x v="1"/>
    <x v="1"/>
  </r>
  <r>
    <n v="381"/>
    <s v="530215427"/>
    <s v="International Brotherhood of Teamsters, AFL-CIO"/>
    <s v="James P. Hoffa"/>
    <x v="0"/>
    <d v="1999-03-19T00:00:00"/>
    <n v="20001"/>
    <x v="2"/>
    <x v="8"/>
    <x v="10"/>
    <x v="0"/>
    <x v="0"/>
    <n v="8.0024466078801159E-3"/>
    <n v="8.0024466078801159E-3"/>
    <n v="1.2720544413798839E-2"/>
    <x v="0"/>
    <x v="1"/>
    <n v="170639544"/>
    <s v="James P. Hoffa"/>
    <x v="0"/>
    <x v="0"/>
    <s v="General President"/>
    <n v="296640"/>
    <m/>
    <n v="296640"/>
    <n v="68704"/>
    <n v="365344"/>
    <n v="61078"/>
    <n v="18996"/>
    <n v="445418"/>
    <x v="0"/>
    <m/>
    <x v="0"/>
    <x v="1"/>
    <x v="1"/>
    <x v="1"/>
    <x v="1"/>
  </r>
  <r>
    <n v="384"/>
    <s v="132503656"/>
    <s v="International Executive Service Corps"/>
    <s v="Thomas Miller"/>
    <x v="0"/>
    <d v="2010-09-15T00:00:00"/>
    <n v="20036"/>
    <x v="3"/>
    <x v="9"/>
    <x v="11"/>
    <x v="0"/>
    <x v="0"/>
    <n v="2.5285872191409649E-2"/>
    <n v="9.7918209993196767E-2"/>
    <n v="9.7451468362277277E-2"/>
    <x v="0"/>
    <x v="1"/>
    <n v="18953586"/>
    <s v="Thomas Miller"/>
    <x v="0"/>
    <x v="0"/>
    <s v="President &amp; CEO"/>
    <n v="314448"/>
    <n v="48661"/>
    <n v="363109"/>
    <n v="1584"/>
    <n v="364693"/>
    <n v="17150"/>
    <n v="2808"/>
    <n v="384651"/>
    <x v="0"/>
    <m/>
    <x v="4"/>
    <x v="1"/>
    <x v="1"/>
    <x v="1"/>
    <x v="1"/>
  </r>
  <r>
    <n v="504"/>
    <s v="542065665"/>
    <s v="National Institute of Aerospace"/>
    <s v="Doug Stanley"/>
    <x v="0"/>
    <d v="2012-07-16T00:00:00"/>
    <n v="23666"/>
    <x v="0"/>
    <x v="6"/>
    <x v="6"/>
    <x v="0"/>
    <x v="0"/>
    <n v="0.12864106409851594"/>
    <n v="0.19537088201241976"/>
    <n v="0.19537088201241976"/>
    <x v="0"/>
    <x v="6"/>
    <n v="30694740"/>
    <s v="Robert E. Lindberg"/>
    <x v="0"/>
    <x v="1"/>
    <s v="President &amp; Executive Director"/>
    <n v="343143"/>
    <n v="20288"/>
    <n v="363431"/>
    <m/>
    <n v="363431"/>
    <n v="34616"/>
    <n v="11003"/>
    <n v="409050"/>
    <x v="0"/>
    <m/>
    <x v="1"/>
    <x v="1"/>
    <x v="1"/>
    <x v="1"/>
    <x v="1"/>
  </r>
  <r>
    <n v="56"/>
    <s v="430763598"/>
    <s v="American Association of Orthodontists"/>
    <s v="Chris Vranas"/>
    <x v="0"/>
    <d v="2002-01-24T00:00:00"/>
    <n v="61107"/>
    <x v="1"/>
    <x v="2"/>
    <x v="2"/>
    <x v="0"/>
    <x v="0"/>
    <n v="-1.3257163791228292E-2"/>
    <n v="-1.3257163791228292E-2"/>
    <n v="-9.2375975687080478E-3"/>
    <x v="0"/>
    <x v="10"/>
    <n v="21814455"/>
    <s v="Chris Vranas"/>
    <x v="0"/>
    <x v="0"/>
    <s v="Executive Director"/>
    <n v="344764"/>
    <m/>
    <n v="344764"/>
    <n v="17752"/>
    <n v="362516"/>
    <m/>
    <n v="64904"/>
    <n v="427420"/>
    <x v="0"/>
    <m/>
    <x v="3"/>
    <x v="1"/>
    <x v="1"/>
    <x v="1"/>
    <x v="1"/>
  </r>
  <r>
    <n v="108"/>
    <s v="366066325"/>
    <s v="American Gastroenterological Association"/>
    <s v="Tom Serena and Lynn Robinson"/>
    <x v="3"/>
    <d v="2010-10-05T00:00:00"/>
    <n v="20841"/>
    <x v="1"/>
    <x v="2"/>
    <x v="2"/>
    <x v="0"/>
    <x v="1"/>
    <m/>
    <n v="-4.6119708158448826E-2"/>
    <n v="-2.029197948895476E-2"/>
    <x v="2"/>
    <x v="0"/>
    <n v="23904634"/>
    <s v="Lynn Robinson"/>
    <x v="1"/>
    <x v="0"/>
    <s v="Co-Executive Vice President"/>
    <n v="323152"/>
    <n v="21608"/>
    <n v="344760"/>
    <n v="17489"/>
    <n v="362249"/>
    <n v="25545"/>
    <n v="31436"/>
    <n v="419230"/>
    <x v="0"/>
    <m/>
    <x v="3"/>
    <x v="1"/>
    <x v="1"/>
    <x v="1"/>
    <x v="1"/>
  </r>
  <r>
    <n v="91"/>
    <s v="530211350"/>
    <s v="American Counseling Association"/>
    <s v="Richard Yep"/>
    <x v="0"/>
    <d v="1998-03-01T00:00:00"/>
    <n v="22304"/>
    <x v="1"/>
    <x v="2"/>
    <x v="2"/>
    <x v="0"/>
    <x v="0"/>
    <n v="6.8984953272541741E-2"/>
    <n v="0.11937610339968578"/>
    <n v="0.17344066341653033"/>
    <x v="0"/>
    <x v="7"/>
    <n v="11814348"/>
    <s v="Richard Yep"/>
    <x v="0"/>
    <x v="0"/>
    <s v="Executive Director"/>
    <n v="330001"/>
    <n v="15556"/>
    <n v="345557"/>
    <n v="16690"/>
    <n v="362247"/>
    <n v="39505"/>
    <n v="29568"/>
    <n v="431320"/>
    <x v="0"/>
    <m/>
    <x v="4"/>
    <x v="1"/>
    <x v="1"/>
    <x v="1"/>
    <x v="1"/>
  </r>
  <r>
    <n v="465"/>
    <s v="521512323"/>
    <s v="National Board for Professional Teaching Standards"/>
    <s v="Ronald Thorpe"/>
    <x v="0"/>
    <d v="2011-12-05T00:00:00"/>
    <n v="22209"/>
    <x v="1"/>
    <x v="13"/>
    <x v="16"/>
    <x v="0"/>
    <x v="0"/>
    <m/>
    <m/>
    <m/>
    <x v="2"/>
    <x v="1"/>
    <n v="30498108"/>
    <s v="Ronald Thorpe"/>
    <x v="0"/>
    <x v="0"/>
    <s v="CEO &amp; President"/>
    <n v="324750"/>
    <n v="32000"/>
    <n v="356750"/>
    <n v="5000"/>
    <n v="361750"/>
    <n v="26796"/>
    <n v="15394"/>
    <n v="403940"/>
    <x v="0"/>
    <m/>
    <x v="1"/>
    <x v="1"/>
    <x v="1"/>
    <x v="1"/>
    <x v="1"/>
  </r>
  <r>
    <n v="190"/>
    <s v="133163817"/>
    <s v="amfAR, The Foundation for AIDS Research"/>
    <s v="Kevin Frost"/>
    <x v="0"/>
    <d v="2007-03-01T00:00:00"/>
    <n v="10005"/>
    <x v="3"/>
    <x v="9"/>
    <x v="11"/>
    <x v="0"/>
    <x v="0"/>
    <n v="5.2499636046003786E-2"/>
    <n v="5.2499636046003786E-2"/>
    <n v="5.2499636046003786E-2"/>
    <x v="0"/>
    <x v="6"/>
    <n v="27192308"/>
    <s v="Kevin Frost"/>
    <x v="0"/>
    <x v="0"/>
    <s v="CEO"/>
    <n v="361481"/>
    <m/>
    <n v="361481"/>
    <m/>
    <n v="361481"/>
    <n v="27150"/>
    <n v="27007"/>
    <n v="415638"/>
    <x v="0"/>
    <m/>
    <x v="3"/>
    <x v="1"/>
    <x v="1"/>
    <x v="1"/>
    <x v="1"/>
  </r>
  <r>
    <n v="109"/>
    <s v="366066325"/>
    <s v="American Gastroenterological Association"/>
    <s v="Tom Serena and Lynn Robinson"/>
    <x v="3"/>
    <d v="2010-10-05T00:00:00"/>
    <n v="20841"/>
    <x v="1"/>
    <x v="2"/>
    <x v="2"/>
    <x v="0"/>
    <x v="0"/>
    <m/>
    <m/>
    <m/>
    <x v="1"/>
    <x v="0"/>
    <n v="23904634"/>
    <s v="Tom Serena"/>
    <x v="0"/>
    <x v="0"/>
    <s v="Co-Executive Vice President"/>
    <n v="337957"/>
    <n v="21608"/>
    <n v="359565"/>
    <n v="1243"/>
    <n v="360808"/>
    <n v="25545"/>
    <n v="31797"/>
    <n v="418150"/>
    <x v="0"/>
    <m/>
    <x v="3"/>
    <x v="1"/>
    <x v="1"/>
    <x v="1"/>
    <x v="1"/>
  </r>
  <r>
    <n v="372"/>
    <s v="362079990"/>
    <s v="International Association of Amusement Parks and Attractions"/>
    <s v="Paul Noland"/>
    <x v="0"/>
    <d v="2013-01-01T00:00:00"/>
    <n v="22314"/>
    <x v="0"/>
    <x v="7"/>
    <x v="7"/>
    <x v="0"/>
    <x v="0"/>
    <m/>
    <m/>
    <m/>
    <x v="0"/>
    <x v="1"/>
    <n v="15780298"/>
    <s v="James Cleary"/>
    <x v="0"/>
    <x v="1"/>
    <s v="President &amp; CEO"/>
    <n v="312467"/>
    <n v="45000"/>
    <n v="357467"/>
    <n v="1584"/>
    <n v="359051"/>
    <n v="5711"/>
    <n v="45197"/>
    <n v="409959"/>
    <x v="0"/>
    <m/>
    <x v="4"/>
    <x v="1"/>
    <x v="1"/>
    <x v="1"/>
    <x v="1"/>
  </r>
  <r>
    <n v="553"/>
    <s v="521906152"/>
    <s v="Parenteral Drug Association"/>
    <s v="Richard M. Johnson"/>
    <x v="0"/>
    <d v="2009-09-01T00:00:00"/>
    <n v="20814"/>
    <x v="1"/>
    <x v="2"/>
    <x v="2"/>
    <x v="0"/>
    <x v="0"/>
    <n v="8.7620562712596078E-2"/>
    <n v="0.12912951563963049"/>
    <n v="0.15242888078743552"/>
    <x v="0"/>
    <x v="1"/>
    <n v="12974435"/>
    <s v="Richard M. Johnson"/>
    <x v="0"/>
    <x v="0"/>
    <s v="President &amp; CEO"/>
    <n v="272102"/>
    <n v="78810"/>
    <n v="350912"/>
    <n v="7241"/>
    <n v="358153"/>
    <n v="4661"/>
    <n v="22592"/>
    <n v="385406"/>
    <x v="0"/>
    <m/>
    <x v="4"/>
    <x v="1"/>
    <x v="1"/>
    <x v="1"/>
    <x v="1"/>
  </r>
  <r>
    <n v="122"/>
    <s v="131623892"/>
    <s v="American Institute of Chemical Engineers"/>
    <s v="June Wispelwey"/>
    <x v="1"/>
    <d v="2009-01-01T00:00:00"/>
    <n v="10016"/>
    <x v="1"/>
    <x v="6"/>
    <x v="9"/>
    <x v="0"/>
    <x v="0"/>
    <n v="3.5777115238606695E-2"/>
    <n v="8.9247983415502788E-2"/>
    <n v="8.5532867388424472E-2"/>
    <x v="0"/>
    <x v="1"/>
    <n v="20938460"/>
    <s v="June C. Wispelwey"/>
    <x v="1"/>
    <x v="0"/>
    <s v="Executive Director"/>
    <n v="223732"/>
    <n v="104136"/>
    <n v="327868"/>
    <n v="28583"/>
    <n v="356451"/>
    <n v="32974"/>
    <n v="37521"/>
    <n v="426946"/>
    <x v="0"/>
    <m/>
    <x v="3"/>
    <x v="1"/>
    <x v="1"/>
    <x v="1"/>
    <x v="1"/>
  </r>
  <r>
    <n v="380"/>
    <s v="530088380"/>
    <s v="International Brotherhood of Electrical Workers"/>
    <s v="Edwin D. Hill"/>
    <x v="0"/>
    <d v="2001-01-29T00:00:00"/>
    <n v="20001"/>
    <x v="2"/>
    <x v="8"/>
    <x v="10"/>
    <x v="0"/>
    <x v="0"/>
    <n v="3.0489543650094358E-2"/>
    <n v="3.0489543650094358E-2"/>
    <n v="1.3241511869592291E-2"/>
    <x v="0"/>
    <x v="7"/>
    <n v="137150978"/>
    <s v="Edwin D. Hill"/>
    <x v="0"/>
    <x v="0"/>
    <s v="International President"/>
    <n v="321623"/>
    <m/>
    <n v="321623"/>
    <n v="34731"/>
    <n v="356354"/>
    <n v="156794"/>
    <n v="22743"/>
    <n v="535891"/>
    <x v="0"/>
    <m/>
    <x v="0"/>
    <x v="1"/>
    <x v="1"/>
    <x v="1"/>
    <x v="1"/>
  </r>
  <r>
    <n v="177"/>
    <s v="526078378"/>
    <s v="American Society of Nephrology"/>
    <s v="Tod Ibrahim"/>
    <x v="0"/>
    <d v="2007-12-03T00:00:00"/>
    <n v="20006"/>
    <x v="1"/>
    <x v="2"/>
    <x v="2"/>
    <x v="0"/>
    <x v="0"/>
    <n v="4.7595624230499609E-2"/>
    <n v="-8.6881845209059685E-2"/>
    <n v="-8.6881845209059685E-2"/>
    <x v="0"/>
    <x v="1"/>
    <n v="21679907"/>
    <s v="Todd Ibrahim"/>
    <x v="0"/>
    <x v="0"/>
    <s v="Executive Director"/>
    <n v="355665"/>
    <m/>
    <n v="355665"/>
    <m/>
    <n v="355665"/>
    <n v="12500"/>
    <n v="17466"/>
    <n v="385631"/>
    <x v="0"/>
    <m/>
    <x v="3"/>
    <x v="1"/>
    <x v="1"/>
    <x v="1"/>
    <x v="1"/>
  </r>
  <r>
    <n v="630"/>
    <s v="520880375"/>
    <s v="Urban Institute"/>
    <s v="Sarah Rosen Wartell"/>
    <x v="1"/>
    <d v="2012-02-28T00:00:00"/>
    <n v="20007"/>
    <x v="3"/>
    <x v="9"/>
    <x v="17"/>
    <x v="0"/>
    <x v="0"/>
    <m/>
    <m/>
    <m/>
    <x v="2"/>
    <x v="1"/>
    <n v="85862039"/>
    <s v="Sarah Rosen Wartell"/>
    <x v="1"/>
    <x v="0"/>
    <s v="President"/>
    <n v="355236"/>
    <m/>
    <n v="355236"/>
    <m/>
    <n v="355236"/>
    <n v="11198"/>
    <n v="258"/>
    <n v="366692"/>
    <x v="1"/>
    <s v="10 months’ salary"/>
    <x v="2"/>
    <x v="1"/>
    <x v="1"/>
    <x v="1"/>
    <x v="1"/>
  </r>
  <r>
    <n v="152"/>
    <s v="522168499"/>
    <s v="American Psychiatric Association"/>
    <s v="Saul Levin"/>
    <x v="0"/>
    <d v="2013-05-15T00:00:00"/>
    <n v="22209"/>
    <x v="1"/>
    <x v="2"/>
    <x v="2"/>
    <x v="0"/>
    <x v="0"/>
    <n v="8.0462770783200268E-3"/>
    <n v="8.0462770783200268E-3"/>
    <n v="-8.5813170253846729E-2"/>
    <x v="0"/>
    <x v="1"/>
    <n v="38519638"/>
    <s v="James Scully"/>
    <x v="0"/>
    <x v="1"/>
    <s v="Medical Director"/>
    <n v="390000"/>
    <m/>
    <n v="390000"/>
    <n v="-36313"/>
    <n v="353687"/>
    <n v="315566"/>
    <n v="11690"/>
    <n v="680943"/>
    <x v="0"/>
    <m/>
    <x v="1"/>
    <x v="1"/>
    <x v="1"/>
    <x v="1"/>
    <x v="1"/>
  </r>
  <r>
    <n v="397"/>
    <s v="350198600"/>
    <s v="International Union of Painters and Allied Trades"/>
    <s v="Kenneth Rigmaiden"/>
    <x v="0"/>
    <d v="2013-03-01T00:00:00"/>
    <n v="20006"/>
    <x v="2"/>
    <x v="8"/>
    <x v="10"/>
    <x v="0"/>
    <x v="0"/>
    <n v="0"/>
    <n v="0"/>
    <n v="-1.3252961614132027E-2"/>
    <x v="0"/>
    <x v="1"/>
    <n v="37623300"/>
    <s v="James A. Williams"/>
    <x v="0"/>
    <x v="1"/>
    <s v="General President/Director of Organizing"/>
    <n v="301762"/>
    <m/>
    <n v="301762"/>
    <n v="51824"/>
    <n v="353586"/>
    <n v="19979"/>
    <n v="39123"/>
    <n v="412688"/>
    <x v="0"/>
    <m/>
    <x v="1"/>
    <x v="1"/>
    <x v="1"/>
    <x v="1"/>
    <x v="1"/>
  </r>
  <r>
    <n v="314"/>
    <s v="520700497"/>
    <s v="Federation of American Societies for Experimental Biology"/>
    <s v="Guy C. Fogleman"/>
    <x v="0"/>
    <d v="2006-07-10T00:00:00"/>
    <n v="20814"/>
    <x v="1"/>
    <x v="13"/>
    <x v="16"/>
    <x v="0"/>
    <x v="0"/>
    <n v="6.5572214841525908E-2"/>
    <n v="6.5572214841525908E-2"/>
    <n v="1.417118305332696E-2"/>
    <x v="0"/>
    <x v="1"/>
    <n v="18629561"/>
    <s v="Guy C. Fogleman"/>
    <x v="0"/>
    <x v="0"/>
    <s v="Executive Director"/>
    <n v="348099"/>
    <m/>
    <n v="348099"/>
    <n v="4076"/>
    <n v="352175"/>
    <n v="25000"/>
    <n v="12585"/>
    <n v="389760"/>
    <x v="0"/>
    <m/>
    <x v="4"/>
    <x v="1"/>
    <x v="1"/>
    <x v="1"/>
    <x v="1"/>
  </r>
  <r>
    <n v="142"/>
    <s v="430684708"/>
    <s v="American Optometric Association"/>
    <s v="Vacant 3/3/2014"/>
    <x v="2"/>
    <m/>
    <n v="63141"/>
    <x v="1"/>
    <x v="2"/>
    <x v="2"/>
    <x v="0"/>
    <x v="0"/>
    <n v="5.2371344094614032E-2"/>
    <n v="5.2371344094614032E-2"/>
    <n v="5.219046246765488E-2"/>
    <x v="0"/>
    <x v="1"/>
    <n v="23576793"/>
    <s v="Barry J. Barresi"/>
    <x v="0"/>
    <x v="1"/>
    <s v="Executive Director"/>
    <n v="316065"/>
    <m/>
    <n v="316065"/>
    <n v="34447"/>
    <n v="350512"/>
    <n v="13383"/>
    <n v="15871"/>
    <n v="379766"/>
    <x v="0"/>
    <m/>
    <x v="3"/>
    <x v="1"/>
    <x v="1"/>
    <x v="1"/>
    <x v="1"/>
  </r>
  <r>
    <n v="75"/>
    <s v="521799853"/>
    <s v="American Coalition for Clean Coal Electricity"/>
    <s v="Mike Duncan"/>
    <x v="0"/>
    <d v="2012-09-10T00:00:00"/>
    <n v="20005"/>
    <x v="0"/>
    <x v="3"/>
    <x v="3"/>
    <x v="0"/>
    <x v="0"/>
    <m/>
    <m/>
    <m/>
    <x v="2"/>
    <x v="1"/>
    <n v="43052275"/>
    <s v="Mike Duncan"/>
    <x v="0"/>
    <x v="0"/>
    <s v="President"/>
    <n v="249320"/>
    <n v="100000"/>
    <n v="349320"/>
    <n v="297"/>
    <n v="349617"/>
    <m/>
    <n v="3260"/>
    <n v="352877"/>
    <x v="1"/>
    <s v="3.5 months’ salary"/>
    <x v="1"/>
    <x v="1"/>
    <x v="1"/>
    <x v="1"/>
    <x v="1"/>
  </r>
  <r>
    <n v="47"/>
    <s v="520971333"/>
    <s v="American Association of Colleges of Nursing"/>
    <s v="Geraldine Bednash"/>
    <x v="1"/>
    <d v="1989-12-01T00:00:00"/>
    <n v="20036"/>
    <x v="0"/>
    <x v="2"/>
    <x v="2"/>
    <x v="0"/>
    <x v="0"/>
    <n v="4.0828533724701847E-2"/>
    <n v="4.0160486482123156E-2"/>
    <n v="4.0160486482123156E-2"/>
    <x v="0"/>
    <x v="7"/>
    <n v="11163019"/>
    <s v="Geraldine D. Bednash"/>
    <x v="1"/>
    <x v="0"/>
    <s v="CEO &amp; Executive Director"/>
    <n v="337574"/>
    <n v="10342"/>
    <n v="347916"/>
    <m/>
    <n v="347916"/>
    <n v="24500"/>
    <n v="12384"/>
    <n v="384800"/>
    <x v="0"/>
    <s v="Bednash retiring June 15, 2014."/>
    <x v="4"/>
    <x v="1"/>
    <x v="1"/>
    <x v="1"/>
    <x v="1"/>
  </r>
  <r>
    <n v="594"/>
    <s v="530196483"/>
    <s v="Society for Science and the Public"/>
    <s v="vacant 3/3/2014"/>
    <x v="2"/>
    <m/>
    <n v="20036"/>
    <x v="3"/>
    <x v="9"/>
    <x v="11"/>
    <x v="0"/>
    <x v="0"/>
    <n v="1.7015391811596906E-2"/>
    <n v="4.6933539982563971E-2"/>
    <n v="4.7098100722803064E-2"/>
    <x v="0"/>
    <x v="1"/>
    <n v="11987435"/>
    <s v="Elizabeth Marincola"/>
    <x v="1"/>
    <x v="1"/>
    <s v="President"/>
    <n v="300047"/>
    <n v="35000"/>
    <n v="335047"/>
    <n v="12777"/>
    <n v="347824"/>
    <n v="25000"/>
    <n v="22843"/>
    <n v="395667"/>
    <x v="0"/>
    <m/>
    <x v="4"/>
    <x v="1"/>
    <x v="1"/>
    <x v="1"/>
    <x v="1"/>
  </r>
  <r>
    <n v="355"/>
    <s v="530225390"/>
    <s v="Humane Society of the U.S. "/>
    <s v="Wayne Pacelle"/>
    <x v="0"/>
    <d v="2004-06-01T00:00:00"/>
    <n v="20037"/>
    <x v="3"/>
    <x v="9"/>
    <x v="11"/>
    <x v="0"/>
    <x v="0"/>
    <n v="0.12325054245300605"/>
    <n v="0.12325054245300605"/>
    <n v="0.29620171049786376"/>
    <x v="0"/>
    <x v="1"/>
    <n v="125763492"/>
    <s v="Wayne Pacelle"/>
    <x v="0"/>
    <x v="0"/>
    <s v="CEO &amp; President"/>
    <n v="301285"/>
    <m/>
    <n v="301285"/>
    <n v="46390"/>
    <n v="347675"/>
    <n v="31553"/>
    <n v="16241"/>
    <n v="395469"/>
    <x v="0"/>
    <m/>
    <x v="0"/>
    <x v="1"/>
    <x v="1"/>
    <x v="1"/>
    <x v="1"/>
  </r>
  <r>
    <n v="482"/>
    <s v="860212873"/>
    <s v="National Council of La Raza"/>
    <s v="Janet Murguia"/>
    <x v="1"/>
    <d v="2004-10-28T00:00:00"/>
    <n v="20036"/>
    <x v="3"/>
    <x v="9"/>
    <x v="11"/>
    <x v="0"/>
    <x v="0"/>
    <n v="5.8606626756336662E-2"/>
    <n v="5.8606626756336662E-2"/>
    <n v="5.8132115391073651E-2"/>
    <x v="0"/>
    <x v="6"/>
    <n v="37795184"/>
    <s v="Janet Murguia"/>
    <x v="1"/>
    <x v="0"/>
    <s v="President &amp; CEO"/>
    <n v="343936"/>
    <m/>
    <n v="343936"/>
    <n v="2652"/>
    <n v="346588"/>
    <n v="17501"/>
    <n v="16366"/>
    <n v="380455"/>
    <x v="0"/>
    <m/>
    <x v="1"/>
    <x v="1"/>
    <x v="1"/>
    <x v="1"/>
    <x v="1"/>
  </r>
  <r>
    <n v="183"/>
    <s v="061548706"/>
    <s v="American Thoracic Society"/>
    <s v="Stephen C. Crane"/>
    <x v="0"/>
    <d v="2007-09-01T00:00:00"/>
    <n v="10006"/>
    <x v="1"/>
    <x v="2"/>
    <x v="2"/>
    <x v="0"/>
    <x v="0"/>
    <n v="5.2487944384441029E-2"/>
    <n v="5.2487944384441029E-2"/>
    <n v="5.2487944384441029E-2"/>
    <x v="0"/>
    <x v="1"/>
    <n v="25408665"/>
    <s v="Stephen C. Crane"/>
    <x v="0"/>
    <x v="0"/>
    <s v="Executive Director"/>
    <n v="345937"/>
    <m/>
    <n v="345937"/>
    <m/>
    <n v="345937"/>
    <m/>
    <n v="7451"/>
    <n v="353388"/>
    <x v="0"/>
    <m/>
    <x v="3"/>
    <x v="1"/>
    <x v="1"/>
    <x v="1"/>
    <x v="1"/>
  </r>
  <r>
    <n v="382"/>
    <s v="362167755"/>
    <s v="International City/County Management Association"/>
    <s v="Robert O'Neill"/>
    <x v="0"/>
    <d v="2002-07-25T00:00:00"/>
    <n v="20002"/>
    <x v="1"/>
    <x v="13"/>
    <x v="21"/>
    <x v="0"/>
    <x v="0"/>
    <n v="-3.7504218127826144E-2"/>
    <n v="-1.1895086811968969E-2"/>
    <n v="4.7385224210347424E-2"/>
    <x v="0"/>
    <x v="7"/>
    <n v="34360797"/>
    <s v="Robert O’Neill"/>
    <x v="0"/>
    <x v="0"/>
    <s v="Executive Director"/>
    <n v="285226"/>
    <n v="35750"/>
    <n v="320976"/>
    <n v="24150"/>
    <n v="345126"/>
    <n v="42457"/>
    <n v="19256"/>
    <n v="406839"/>
    <x v="0"/>
    <m/>
    <x v="1"/>
    <x v="1"/>
    <x v="1"/>
    <x v="1"/>
    <x v="1"/>
  </r>
  <r>
    <n v="508"/>
    <s v="530226780"/>
    <s v="National League of Cities"/>
    <s v="Clarence Anthony"/>
    <x v="0"/>
    <d v="2013-01-01T00:00:00"/>
    <n v="20004"/>
    <x v="0"/>
    <x v="13"/>
    <x v="21"/>
    <x v="0"/>
    <x v="0"/>
    <n v="0.1443722010283629"/>
    <n v="0.1443722010283629"/>
    <n v="-1.0728050654981761E-2"/>
    <x v="0"/>
    <x v="6"/>
    <n v="15106953"/>
    <s v="Donald Borut"/>
    <x v="0"/>
    <x v="1"/>
    <s v="Executive Director"/>
    <n v="344971"/>
    <m/>
    <n v="344971"/>
    <m/>
    <n v="344971"/>
    <n v="24500"/>
    <n v="16235"/>
    <n v="385706"/>
    <x v="0"/>
    <m/>
    <x v="4"/>
    <x v="1"/>
    <x v="1"/>
    <x v="1"/>
    <x v="1"/>
  </r>
  <r>
    <n v="232"/>
    <s v="237337229"/>
    <s v="BrightFocus Foundation"/>
    <s v="Stacy Pagos Haller"/>
    <x v="1"/>
    <d v="2010-01-01T00:00:00"/>
    <n v="20871"/>
    <x v="3"/>
    <x v="9"/>
    <x v="11"/>
    <x v="0"/>
    <x v="1"/>
    <n v="0.25248326405235305"/>
    <n v="0.19499374569577377"/>
    <n v="0.19839395701802945"/>
    <x v="0"/>
    <x v="0"/>
    <n v="24883030"/>
    <s v="Stacy Pagos Haller"/>
    <x v="1"/>
    <x v="0"/>
    <s v="Executive Director"/>
    <n v="300100"/>
    <n v="40000"/>
    <n v="340100"/>
    <n v="1948"/>
    <n v="342048"/>
    <n v="25000"/>
    <n v="36835"/>
    <n v="403883"/>
    <x v="0"/>
    <m/>
    <x v="3"/>
    <x v="1"/>
    <x v="1"/>
    <x v="1"/>
    <x v="1"/>
  </r>
  <r>
    <n v="194"/>
    <s v="363739643"/>
    <s v="Appraisal Institute"/>
    <s v="Frederick H. Grubbe"/>
    <x v="0"/>
    <d v="2007-06-01T00:00:00"/>
    <n v="60606"/>
    <x v="0"/>
    <x v="4"/>
    <x v="4"/>
    <x v="0"/>
    <x v="0"/>
    <n v="7.3554710449567462E-2"/>
    <n v="7.7831827658095903E-2"/>
    <n v="7.5359888542510509E-2"/>
    <x v="0"/>
    <x v="1"/>
    <n v="19213421"/>
    <s v="Frederick H. Grubbe"/>
    <x v="0"/>
    <x v="0"/>
    <s v="CEO"/>
    <n v="305159"/>
    <n v="19000"/>
    <n v="324159"/>
    <n v="17000"/>
    <n v="341159"/>
    <n v="12500"/>
    <n v="16640"/>
    <n v="370299"/>
    <x v="0"/>
    <m/>
    <x v="4"/>
    <x v="1"/>
    <x v="1"/>
    <x v="1"/>
    <x v="1"/>
  </r>
  <r>
    <n v="192"/>
    <s v="520859087"/>
    <s v="AMT–The Association for Manufacturing Technology"/>
    <s v="Douglas K. Woods "/>
    <x v="0"/>
    <d v="2009-05-04T00:00:00"/>
    <n v="22102"/>
    <x v="0"/>
    <x v="6"/>
    <x v="13"/>
    <x v="0"/>
    <x v="0"/>
    <n v="4.6717557251908393E-3"/>
    <n v="-9.4152046783625726E-3"/>
    <n v="-9.1433120463935199E-3"/>
    <x v="0"/>
    <x v="1"/>
    <n v="44107423"/>
    <s v="Douglas K. Woods"/>
    <x v="0"/>
    <x v="0"/>
    <s v="President"/>
    <n v="263224"/>
    <n v="75556"/>
    <n v="338780"/>
    <n v="2259"/>
    <n v="341039"/>
    <n v="15000"/>
    <n v="3216"/>
    <n v="359255"/>
    <x v="0"/>
    <m/>
    <x v="1"/>
    <x v="1"/>
    <x v="1"/>
    <x v="1"/>
    <x v="1"/>
  </r>
  <r>
    <n v="537"/>
    <s v="530204616"/>
    <s v="National Wildlife Federation"/>
    <s v="Larry J. Schweiger"/>
    <x v="0"/>
    <d v="2004-03-01T00:00:00"/>
    <n v="20190"/>
    <x v="3"/>
    <x v="9"/>
    <x v="11"/>
    <x v="0"/>
    <x v="0"/>
    <n v="-3.9056569030628235E-2"/>
    <n v="-3.9056569030628235E-2"/>
    <n v="-3.7532378734016325E-2"/>
    <x v="0"/>
    <x v="2"/>
    <n v="84726518"/>
    <s v="Larry J. Schweiger"/>
    <x v="0"/>
    <x v="0"/>
    <s v="President, NWF"/>
    <n v="297461"/>
    <m/>
    <n v="297461"/>
    <n v="41779"/>
    <n v="339240"/>
    <n v="12253"/>
    <n v="11346"/>
    <n v="362839"/>
    <x v="0"/>
    <s v="Schweiger retiring May 2014"/>
    <x v="2"/>
    <x v="1"/>
    <x v="1"/>
    <x v="1"/>
    <x v="1"/>
  </r>
  <r>
    <n v="530"/>
    <s v="731006395"/>
    <s v="National Rural Water Association"/>
    <s v="Sam Wade"/>
    <x v="0"/>
    <m/>
    <n v="73533"/>
    <x v="0"/>
    <x v="3"/>
    <x v="22"/>
    <x v="0"/>
    <x v="0"/>
    <n v="6.7477743307196067E-2"/>
    <n v="6.7455154118241531E-2"/>
    <n v="6.7455154118241531E-2"/>
    <x v="0"/>
    <x v="9"/>
    <n v="37566948"/>
    <s v="Robert K. Johnson"/>
    <x v="0"/>
    <x v="1"/>
    <s v="CEO"/>
    <n v="337893"/>
    <n v="106"/>
    <n v="337999"/>
    <m/>
    <n v="337999"/>
    <m/>
    <n v="19119"/>
    <n v="357118"/>
    <x v="0"/>
    <m/>
    <x v="1"/>
    <x v="1"/>
    <x v="1"/>
    <x v="1"/>
    <x v="1"/>
  </r>
  <r>
    <n v="447"/>
    <s v="530232489"/>
    <s v="National Association of Insurance and Financial Advisors"/>
    <s v="Susan Waters"/>
    <x v="1"/>
    <d v="2010-03-31T00:00:00"/>
    <n v="22042"/>
    <x v="1"/>
    <x v="4"/>
    <x v="4"/>
    <x v="0"/>
    <x v="0"/>
    <m/>
    <m/>
    <m/>
    <x v="2"/>
    <x v="2"/>
    <n v="13105476"/>
    <s v="Susan B. Waters"/>
    <x v="1"/>
    <x v="0"/>
    <s v="CEO"/>
    <n v="336765"/>
    <m/>
    <n v="336765"/>
    <m/>
    <n v="336765"/>
    <n v="7275"/>
    <n v="8095"/>
    <n v="352135"/>
    <x v="0"/>
    <m/>
    <x v="4"/>
    <x v="1"/>
    <x v="1"/>
    <x v="1"/>
    <x v="1"/>
  </r>
  <r>
    <n v="120"/>
    <s v="131677290"/>
    <s v="American Institute of Aeronautics and Astronautics"/>
    <s v="Sandra H. Magnus"/>
    <x v="0"/>
    <d v="2012-10-22T00:00:00"/>
    <n v="20191"/>
    <x v="1"/>
    <x v="6"/>
    <x v="6"/>
    <x v="0"/>
    <x v="0"/>
    <n v="6.5928710913184668E-2"/>
    <n v="0.10476110617317078"/>
    <n v="0.12938670780995823"/>
    <x v="0"/>
    <x v="6"/>
    <n v="29476611"/>
    <s v="Bob Dickman"/>
    <x v="0"/>
    <x v="1"/>
    <s v="Executive Director"/>
    <n v="299672"/>
    <n v="29707"/>
    <n v="329379"/>
    <n v="7342"/>
    <n v="336721"/>
    <n v="6588"/>
    <m/>
    <n v="343309"/>
    <x v="0"/>
    <m/>
    <x v="3"/>
    <x v="1"/>
    <x v="1"/>
    <x v="1"/>
    <x v="1"/>
  </r>
  <r>
    <n v="5"/>
    <s v="521260918"/>
    <s v="AcademyHealth"/>
    <s v="Lisa Simpson"/>
    <x v="1"/>
    <d v="2011-01-17T00:00:00"/>
    <n v="20006"/>
    <x v="1"/>
    <x v="2"/>
    <x v="2"/>
    <x v="0"/>
    <x v="1"/>
    <m/>
    <m/>
    <m/>
    <x v="2"/>
    <x v="1"/>
    <n v="10778994"/>
    <s v="Lisa Simpson"/>
    <x v="1"/>
    <x v="0"/>
    <s v="President &amp; CEO"/>
    <n v="335977"/>
    <m/>
    <n v="335977"/>
    <n v="614"/>
    <n v="336591"/>
    <n v="52861"/>
    <n v="20348"/>
    <n v="409800"/>
    <x v="0"/>
    <m/>
    <x v="4"/>
    <x v="1"/>
    <x v="1"/>
    <x v="1"/>
    <x v="1"/>
  </r>
  <r>
    <n v="532"/>
    <s v="362210015"/>
    <s v="National School Boards Association"/>
    <s v="Thomas J. Gentzel"/>
    <x v="0"/>
    <d v="2012-12-01T00:00:00"/>
    <n v="22314"/>
    <x v="0"/>
    <x v="13"/>
    <x v="16"/>
    <x v="0"/>
    <x v="1"/>
    <n v="-1.0110592034637699E-4"/>
    <n v="-1.0110592034637699E-4"/>
    <n v="-1.0110592034637699E-4"/>
    <x v="0"/>
    <x v="7"/>
    <n v="20632504"/>
    <s v="Anne L. Bryant"/>
    <x v="1"/>
    <x v="1"/>
    <s v="Executive Director"/>
    <n v="336247"/>
    <m/>
    <n v="336247"/>
    <m/>
    <n v="336247"/>
    <n v="122603"/>
    <n v="7900"/>
    <n v="466750"/>
    <x v="0"/>
    <m/>
    <x v="3"/>
    <x v="1"/>
    <x v="1"/>
    <x v="1"/>
    <x v="1"/>
  </r>
  <r>
    <n v="117"/>
    <s v="381618683"/>
    <s v="American Industrial Hygiene Association"/>
    <s v="Peter O'Neil"/>
    <x v="0"/>
    <d v="2009-01-01T00:00:00"/>
    <n v="22042"/>
    <x v="1"/>
    <x v="2"/>
    <x v="2"/>
    <x v="0"/>
    <x v="0"/>
    <n v="0.10611739296150426"/>
    <n v="0.12731762201201929"/>
    <n v="-9.2425101225554668E-2"/>
    <x v="0"/>
    <x v="1"/>
    <n v="15310395"/>
    <s v="Peter O’Neil"/>
    <x v="0"/>
    <x v="0"/>
    <s v="Executive Director"/>
    <n v="313425"/>
    <n v="21226"/>
    <n v="334651"/>
    <m/>
    <n v="334651"/>
    <n v="24162"/>
    <n v="9265"/>
    <n v="368078"/>
    <x v="0"/>
    <m/>
    <x v="4"/>
    <x v="1"/>
    <x v="1"/>
    <x v="1"/>
    <x v="1"/>
  </r>
  <r>
    <n v="300"/>
    <s v="941730465"/>
    <s v="Earthjustice"/>
    <s v="Trip Van Noppen"/>
    <x v="0"/>
    <d v="2008-01-01T00:00:00"/>
    <n v="94612"/>
    <x v="3"/>
    <x v="9"/>
    <x v="11"/>
    <x v="0"/>
    <x v="0"/>
    <n v="4.3878459297620971E-2"/>
    <n v="3.8852253393440381E-2"/>
    <n v="3.8852253393440381E-2"/>
    <x v="0"/>
    <x v="7"/>
    <n v="38343960"/>
    <s v="Trip Van Noppen"/>
    <x v="0"/>
    <x v="0"/>
    <s v="President"/>
    <n v="309606"/>
    <n v="25000"/>
    <n v="334606"/>
    <m/>
    <n v="334606"/>
    <n v="28382"/>
    <n v="15663"/>
    <n v="378651"/>
    <x v="0"/>
    <m/>
    <x v="1"/>
    <x v="1"/>
    <x v="1"/>
    <x v="1"/>
    <x v="1"/>
  </r>
  <r>
    <n v="189"/>
    <s v="753148958"/>
    <s v="Americans for Prosperity"/>
    <s v="Tim Phillips"/>
    <x v="0"/>
    <d v="2006-02-01T00:00:00"/>
    <n v="20036"/>
    <x v="4"/>
    <x v="14"/>
    <x v="17"/>
    <x v="0"/>
    <x v="0"/>
    <n v="4.0600144613159798E-2"/>
    <n v="0.15611199557001454"/>
    <n v="0.15611199557001454"/>
    <x v="0"/>
    <x v="1"/>
    <n v="115126635"/>
    <s v="Tim Phillips"/>
    <x v="0"/>
    <x v="0"/>
    <s v="President"/>
    <n v="259047"/>
    <n v="75000"/>
    <n v="334047"/>
    <m/>
    <n v="334047"/>
    <n v="10021"/>
    <n v="5061"/>
    <n v="349129"/>
    <x v="0"/>
    <m/>
    <x v="0"/>
    <x v="1"/>
    <x v="1"/>
    <x v="1"/>
    <x v="1"/>
  </r>
  <r>
    <n v="59"/>
    <s v="541999773"/>
    <s v="American Association of School Administrators"/>
    <s v="Daniel A. Domenech"/>
    <x v="0"/>
    <d v="2008-07-01T00:00:00"/>
    <n v="22203"/>
    <x v="1"/>
    <x v="13"/>
    <x v="16"/>
    <x v="0"/>
    <x v="0"/>
    <n v="3.491955451340862E-2"/>
    <n v="3.491955451340862E-2"/>
    <n v="3.491955451340862E-2"/>
    <x v="0"/>
    <x v="7"/>
    <n v="10832885"/>
    <s v="Daniel A. Domenech"/>
    <x v="0"/>
    <x v="0"/>
    <s v="Executive Director"/>
    <n v="331463"/>
    <m/>
    <n v="331463"/>
    <m/>
    <n v="331463"/>
    <n v="4915"/>
    <n v="3148"/>
    <n v="339526"/>
    <x v="0"/>
    <m/>
    <x v="4"/>
    <x v="1"/>
    <x v="1"/>
    <x v="1"/>
    <x v="1"/>
  </r>
  <r>
    <n v="474"/>
    <s v="521312579"/>
    <s v="National Committee to Preserve Social Security and Medicare"/>
    <s v="Max Richtman"/>
    <x v="0"/>
    <d v="2011-08-03T00:00:00"/>
    <n v="20004"/>
    <x v="3"/>
    <x v="9"/>
    <x v="11"/>
    <x v="0"/>
    <x v="0"/>
    <m/>
    <m/>
    <m/>
    <x v="0"/>
    <x v="0"/>
    <n v="21556583"/>
    <s v="Max Richtman"/>
    <x v="0"/>
    <x v="0"/>
    <s v="President &amp; CEO"/>
    <n v="330882"/>
    <m/>
    <n v="330882"/>
    <m/>
    <n v="330882"/>
    <n v="15300"/>
    <n v="19295"/>
    <n v="365477"/>
    <x v="0"/>
    <m/>
    <x v="3"/>
    <x v="1"/>
    <x v="1"/>
    <x v="1"/>
    <x v="1"/>
  </r>
  <r>
    <n v="103"/>
    <s v="530237789"/>
    <s v="American Federation of State, County, and Municipal Employees"/>
    <s v="Lee Saunders"/>
    <x v="2"/>
    <d v="2012-06-21T00:00:00"/>
    <n v="20036"/>
    <x v="2"/>
    <x v="15"/>
    <x v="10"/>
    <x v="0"/>
    <x v="0"/>
    <m/>
    <m/>
    <m/>
    <x v="1"/>
    <x v="1"/>
    <n v="160249211"/>
    <s v="Lee Saunders"/>
    <x v="0"/>
    <x v="0"/>
    <m/>
    <n v="302569"/>
    <m/>
    <n v="302569"/>
    <n v="27486"/>
    <n v="330055"/>
    <n v="221959"/>
    <n v="25072"/>
    <n v="577086"/>
    <x v="1"/>
    <s v="Six months’ salary at CEO and six months’ salary as staff"/>
    <x v="0"/>
    <x v="1"/>
    <x v="1"/>
    <x v="1"/>
    <x v="1"/>
  </r>
  <r>
    <n v="386"/>
    <s v="521527835"/>
    <s v="International Foundation for Electoral Systems"/>
    <s v="Bill Sweeney"/>
    <x v="0"/>
    <d v="2009-06-02T00:00:00"/>
    <n v="20006"/>
    <x v="3"/>
    <x v="9"/>
    <x v="11"/>
    <x v="0"/>
    <x v="1"/>
    <n v="0.2092"/>
    <n v="0.17469841269841269"/>
    <n v="0.28481187771564404"/>
    <x v="0"/>
    <x v="6"/>
    <n v="87774915"/>
    <s v="Bill Sweeney"/>
    <x v="0"/>
    <x v="0"/>
    <s v="President"/>
    <n v="266024"/>
    <n v="30000"/>
    <n v="296024"/>
    <n v="33678"/>
    <n v="329702"/>
    <n v="33678"/>
    <m/>
    <n v="363380"/>
    <x v="0"/>
    <m/>
    <x v="2"/>
    <x v="1"/>
    <x v="1"/>
    <x v="1"/>
    <x v="1"/>
  </r>
  <r>
    <n v="644"/>
    <s v="521105189"/>
    <s v="Zero to Three"/>
    <s v="Matthew Melmed"/>
    <x v="0"/>
    <m/>
    <n v="20036"/>
    <x v="3"/>
    <x v="9"/>
    <x v="11"/>
    <x v="0"/>
    <x v="0"/>
    <n v="4.7458981712190304E-2"/>
    <n v="4.7458981712190304E-2"/>
    <n v="0.1028664110089525"/>
    <x v="0"/>
    <x v="6"/>
    <n v="21190588"/>
    <s v="Matthew Melmed"/>
    <x v="0"/>
    <x v="0"/>
    <s v="Executive Director"/>
    <n v="311927"/>
    <m/>
    <n v="311927"/>
    <n v="16500"/>
    <n v="328427"/>
    <n v="19600"/>
    <n v="17402"/>
    <n v="365429"/>
    <x v="0"/>
    <m/>
    <x v="3"/>
    <x v="1"/>
    <x v="1"/>
    <x v="1"/>
    <x v="1"/>
  </r>
  <r>
    <n v="186"/>
    <s v="360731170"/>
    <s v="American Veterinary Medical Association"/>
    <s v="W. Ron DeHaven"/>
    <x v="0"/>
    <d v="2007-03-30T00:00:00"/>
    <n v="60173"/>
    <x v="1"/>
    <x v="12"/>
    <x v="20"/>
    <x v="0"/>
    <x v="0"/>
    <n v="4.4676863551175866E-2"/>
    <n v="4.4676863551175866E-2"/>
    <n v="4.4676863551175866E-2"/>
    <x v="0"/>
    <x v="1"/>
    <n v="31373754"/>
    <s v="W. Ron DeHaven"/>
    <x v="0"/>
    <x v="0"/>
    <s v="Executive Vice President"/>
    <n v="328320"/>
    <m/>
    <n v="328320"/>
    <m/>
    <n v="328320"/>
    <n v="25000"/>
    <n v="1120"/>
    <n v="354440"/>
    <x v="0"/>
    <m/>
    <x v="1"/>
    <x v="1"/>
    <x v="1"/>
    <x v="1"/>
    <x v="1"/>
  </r>
  <r>
    <n v="4"/>
    <s v="360724760"/>
    <s v="Academy of Nutrition and Dietetics"/>
    <s v="Patricia Babjak"/>
    <x v="1"/>
    <d v="2009-01-27T00:00:00"/>
    <n v="60606"/>
    <x v="1"/>
    <x v="2"/>
    <x v="2"/>
    <x v="0"/>
    <x v="0"/>
    <n v="6.7876694473409799E-2"/>
    <n v="6.7876694473409799E-2"/>
    <n v="6.7876694473409799E-2"/>
    <x v="0"/>
    <x v="10"/>
    <n v="34706609"/>
    <s v="Patricia Babjak"/>
    <x v="1"/>
    <x v="0"/>
    <s v="CEO"/>
    <n v="327710"/>
    <m/>
    <n v="327710"/>
    <m/>
    <n v="327710"/>
    <n v="43221"/>
    <n v="17222"/>
    <n v="388153"/>
    <x v="0"/>
    <m/>
    <x v="1"/>
    <x v="1"/>
    <x v="1"/>
    <x v="1"/>
    <x v="1"/>
  </r>
  <r>
    <n v="579"/>
    <s v="131860397"/>
    <s v="Risk and Insurance Management Society"/>
    <s v="Mary Roth"/>
    <x v="1"/>
    <d v="2004-10-01T00:00:00"/>
    <n v="10018"/>
    <x v="0"/>
    <x v="5"/>
    <x v="5"/>
    <x v="0"/>
    <x v="0"/>
    <n v="0.23571038124012153"/>
    <n v="4.9405523675845268E-2"/>
    <n v="4.7528431987104859E-2"/>
    <x v="0"/>
    <x v="1"/>
    <n v="13495192"/>
    <s v="Mary Roth"/>
    <x v="1"/>
    <x v="0"/>
    <s v="Executive Director "/>
    <n v="291619"/>
    <n v="13418"/>
    <n v="305037"/>
    <n v="22500"/>
    <n v="327537"/>
    <n v="18959"/>
    <n v="2616"/>
    <n v="349112"/>
    <x v="0"/>
    <m/>
    <x v="4"/>
    <x v="1"/>
    <x v="1"/>
    <x v="1"/>
    <x v="1"/>
  </r>
  <r>
    <n v="140"/>
    <s v="131893923"/>
    <s v="American Nurses Association"/>
    <s v="Marla J. Weston"/>
    <x v="1"/>
    <d v="2009-06-14T00:00:00"/>
    <n v="20910"/>
    <x v="1"/>
    <x v="2"/>
    <x v="2"/>
    <x v="0"/>
    <x v="0"/>
    <n v="2.7948824499767041E-2"/>
    <n v="2.7948824499767041E-2"/>
    <n v="2.7983464173946343E-2"/>
    <x v="0"/>
    <x v="1"/>
    <n v="37390358"/>
    <s v="Marla J. Weston"/>
    <x v="1"/>
    <x v="0"/>
    <s v="CEO"/>
    <n v="326530"/>
    <m/>
    <n v="326530"/>
    <n v="966"/>
    <n v="327496"/>
    <n v="25926"/>
    <n v="6407"/>
    <n v="359829"/>
    <x v="0"/>
    <m/>
    <x v="1"/>
    <x v="1"/>
    <x v="1"/>
    <x v="1"/>
    <x v="1"/>
  </r>
  <r>
    <n v="351"/>
    <s v="510182830"/>
    <s v="Human Resource Certification Institute"/>
    <s v="Amy Schabaker Dufrane"/>
    <x v="1"/>
    <d v="2013-08-02T00:00:00"/>
    <n v="22314"/>
    <x v="1"/>
    <x v="1"/>
    <x v="9"/>
    <x v="0"/>
    <x v="0"/>
    <m/>
    <m/>
    <m/>
    <x v="0"/>
    <x v="1"/>
    <n v="14845462"/>
    <s v="Mary Power"/>
    <x v="1"/>
    <x v="1"/>
    <s v="Executive Director"/>
    <n v="248913"/>
    <n v="77752"/>
    <n v="326665"/>
    <m/>
    <n v="326665"/>
    <n v="67492"/>
    <m/>
    <n v="394157"/>
    <x v="1"/>
    <s v="11 months’ salary"/>
    <x v="4"/>
    <x v="1"/>
    <x v="1"/>
    <x v="1"/>
    <x v="1"/>
  </r>
  <r>
    <n v="636"/>
    <s v="521437632"/>
    <s v="Vision Council"/>
    <s v="Ed Greene"/>
    <x v="0"/>
    <d v="2006-10-01T00:00:00"/>
    <n v="22314"/>
    <x v="0"/>
    <x v="2"/>
    <x v="2"/>
    <x v="0"/>
    <x v="0"/>
    <n v="0.15336736537446463"/>
    <n v="1.1746834197432917E-3"/>
    <n v="1.1746834197432917E-3"/>
    <x v="0"/>
    <x v="1"/>
    <n v="12151126"/>
    <s v="Ed Greene"/>
    <x v="0"/>
    <x v="0"/>
    <s v="CEO"/>
    <n v="325576"/>
    <m/>
    <n v="325576"/>
    <m/>
    <n v="325576"/>
    <n v="11251"/>
    <n v="16364"/>
    <n v="353191"/>
    <x v="0"/>
    <m/>
    <x v="4"/>
    <x v="1"/>
    <x v="1"/>
    <x v="1"/>
    <x v="1"/>
  </r>
  <r>
    <n v="545"/>
    <s v="237245152"/>
    <s v="Ocean Conservancy"/>
    <s v="Janis Jones"/>
    <x v="1"/>
    <m/>
    <n v="20036"/>
    <x v="3"/>
    <x v="9"/>
    <x v="11"/>
    <x v="0"/>
    <x v="1"/>
    <n v="0.15858368226350664"/>
    <n v="0.22748975525395693"/>
    <n v="0.22081204947606081"/>
    <x v="0"/>
    <x v="7"/>
    <n v="21851502"/>
    <s v="Veronique Spruill"/>
    <x v="1"/>
    <x v="1"/>
    <s v="President &amp; CEO"/>
    <n v="285000"/>
    <n v="41500"/>
    <n v="326500"/>
    <n v="-990"/>
    <n v="325510"/>
    <n v="17100"/>
    <n v="19525"/>
    <n v="362135"/>
    <x v="0"/>
    <m/>
    <x v="3"/>
    <x v="1"/>
    <x v="1"/>
    <x v="1"/>
    <x v="1"/>
  </r>
  <r>
    <n v="638"/>
    <s v="530167933"/>
    <s v="Wilderness Society"/>
    <s v="Jamie Williams"/>
    <x v="1"/>
    <d v="2012-03-05T00:00:00"/>
    <n v="20036"/>
    <x v="3"/>
    <x v="9"/>
    <x v="11"/>
    <x v="0"/>
    <x v="0"/>
    <n v="3.0228779494675298E-2"/>
    <n v="3.0228779494675298E-2"/>
    <n v="3.7375317004218193E-2"/>
    <x v="0"/>
    <x v="6"/>
    <n v="24862909"/>
    <s v="William H. Meadows"/>
    <x v="0"/>
    <x v="1"/>
    <s v="President"/>
    <n v="315761"/>
    <m/>
    <n v="315761"/>
    <n v="8619"/>
    <n v="324380"/>
    <n v="19305"/>
    <n v="77979"/>
    <n v="421664"/>
    <x v="0"/>
    <m/>
    <x v="3"/>
    <x v="1"/>
    <x v="1"/>
    <x v="1"/>
    <x v="1"/>
  </r>
  <r>
    <n v="577"/>
    <s v="530220900"/>
    <s v="Resources for the Future"/>
    <s v="Phil Sharp"/>
    <x v="0"/>
    <d v="2005-09-01T00:00:00"/>
    <n v="20036"/>
    <x v="4"/>
    <x v="14"/>
    <x v="17"/>
    <x v="0"/>
    <x v="1"/>
    <n v="-5.8302078698112006E-2"/>
    <n v="-4.9520757379748322E-2"/>
    <n v="-4.9520757379748322E-2"/>
    <x v="0"/>
    <x v="6"/>
    <n v="11850016"/>
    <s v="Phil Sharp"/>
    <x v="0"/>
    <x v="0"/>
    <s v="President"/>
    <n v="296277"/>
    <n v="27000"/>
    <n v="323277"/>
    <m/>
    <n v="323277"/>
    <n v="36750"/>
    <n v="9051"/>
    <n v="369078"/>
    <x v="0"/>
    <m/>
    <x v="4"/>
    <x v="1"/>
    <x v="1"/>
    <x v="1"/>
    <x v="1"/>
  </r>
  <r>
    <n v="360"/>
    <s v="237045686"/>
    <s v="Infectious Diseases Society of America"/>
    <s v="Mark Leasure"/>
    <x v="0"/>
    <d v="1998-04-23T00:00:00"/>
    <n v="22209"/>
    <x v="1"/>
    <x v="2"/>
    <x v="2"/>
    <x v="0"/>
    <x v="0"/>
    <n v="4.4562074204773809E-2"/>
    <n v="4.4562074204773809E-2"/>
    <n v="5.0768945710579952E-2"/>
    <x v="0"/>
    <x v="1"/>
    <n v="16715843"/>
    <s v="Mark A. Leasure"/>
    <x v="0"/>
    <x v="0"/>
    <s v="Chief Executive Officer"/>
    <n v="319683"/>
    <m/>
    <n v="319683"/>
    <n v="3564"/>
    <n v="323247"/>
    <n v="42741"/>
    <n v="19440"/>
    <n v="385428"/>
    <x v="0"/>
    <s v="$25,000 toward SERP"/>
    <x v="4"/>
    <x v="1"/>
    <x v="1"/>
    <x v="1"/>
    <x v="1"/>
  </r>
  <r>
    <n v="395"/>
    <s v="530038250"/>
    <s v="International Union of Bricklayers and Allied Craftworkers"/>
    <s v="James Boland"/>
    <x v="0"/>
    <d v="2010-02-22T00:00:00"/>
    <n v="20004"/>
    <x v="2"/>
    <x v="8"/>
    <x v="10"/>
    <x v="0"/>
    <x v="0"/>
    <n v="3.6653586039909827E-2"/>
    <n v="3.6653586039909827E-2"/>
    <n v="2.0367834642792466E-2"/>
    <x v="0"/>
    <x v="1"/>
    <n v="35726031"/>
    <s v="James Boland"/>
    <x v="0"/>
    <x v="0"/>
    <s v="President"/>
    <n v="310400"/>
    <m/>
    <n v="310400"/>
    <n v="10772"/>
    <n v="321172"/>
    <n v="77175"/>
    <n v="29884"/>
    <n v="428231"/>
    <x v="0"/>
    <m/>
    <x v="1"/>
    <x v="1"/>
    <x v="1"/>
    <x v="1"/>
    <x v="1"/>
  </r>
  <r>
    <n v="477"/>
    <s v="420897662"/>
    <s v="National Corn Growers Association"/>
    <s v="Rick Tolman"/>
    <x v="0"/>
    <d v="2000-09-01T00:00:00"/>
    <n v="63005"/>
    <x v="0"/>
    <x v="12"/>
    <x v="20"/>
    <x v="0"/>
    <x v="0"/>
    <n v="-5.3807039317516354E-2"/>
    <n v="-3.2946343579424275E-2"/>
    <n v="-3.2946343579424275E-2"/>
    <x v="0"/>
    <x v="6"/>
    <n v="16267529"/>
    <s v="Rick Tolman"/>
    <x v="0"/>
    <x v="0"/>
    <s v="CEO"/>
    <n v="314102"/>
    <n v="6925"/>
    <n v="321027"/>
    <m/>
    <n v="321027"/>
    <n v="24500"/>
    <n v="13037"/>
    <n v="358564"/>
    <x v="0"/>
    <m/>
    <x v="4"/>
    <x v="1"/>
    <x v="1"/>
    <x v="1"/>
    <x v="1"/>
  </r>
  <r>
    <n v="541"/>
    <s v="522096845"/>
    <s v="New America Foundation"/>
    <s v="Anne-Marie Slaughter"/>
    <x v="1"/>
    <d v="2013-09-01T00:00:00"/>
    <n v="20009"/>
    <x v="4"/>
    <x v="14"/>
    <x v="17"/>
    <x v="0"/>
    <x v="0"/>
    <n v="-3.1386740025478646E-4"/>
    <n v="-2.649502049467762E-4"/>
    <n v="-2.649502049467762E-4"/>
    <x v="0"/>
    <x v="1"/>
    <n v="22258222"/>
    <s v="Steve Coll"/>
    <x v="0"/>
    <x v="1"/>
    <s v="President"/>
    <n v="270730"/>
    <n v="50000"/>
    <n v="320730"/>
    <m/>
    <n v="320730"/>
    <n v="30000"/>
    <n v="13187"/>
    <n v="363917"/>
    <x v="0"/>
    <m/>
    <x v="3"/>
    <x v="1"/>
    <x v="1"/>
    <x v="1"/>
    <x v="1"/>
  </r>
  <r>
    <n v="388"/>
    <s v="363133254"/>
    <s v="International Health, Racquet and Sportsclub Association"/>
    <s v="Joe Moore"/>
    <x v="0"/>
    <d v="2006-07-01T00:00:00"/>
    <n v="2210"/>
    <x v="0"/>
    <x v="10"/>
    <x v="7"/>
    <x v="4"/>
    <x v="0"/>
    <n v="2.1609472752215919E-2"/>
    <n v="3.782549612923522E-2"/>
    <n v="3.782549612923522E-2"/>
    <x v="0"/>
    <x v="7"/>
    <n v="13268079"/>
    <s v="Joe Moore"/>
    <x v="0"/>
    <x v="0"/>
    <s v="President &amp; CEO"/>
    <n v="315000"/>
    <n v="5000"/>
    <n v="320000"/>
    <m/>
    <n v="320000"/>
    <m/>
    <n v="27330"/>
    <n v="347330"/>
    <x v="0"/>
    <m/>
    <x v="4"/>
    <x v="1"/>
    <x v="1"/>
    <x v="1"/>
    <x v="1"/>
  </r>
  <r>
    <n v="279"/>
    <s v="521247182"/>
    <s v="Council for Christian Colleges &amp; Universities"/>
    <s v="William P. Robinson"/>
    <x v="0"/>
    <d v="2013-10-22T00:00:00"/>
    <n v="20002"/>
    <x v="0"/>
    <x v="13"/>
    <x v="16"/>
    <x v="0"/>
    <x v="0"/>
    <n v="3.5444972261900805E-2"/>
    <n v="3.5444972261900805E-2"/>
    <n v="6.2286150881971897E-2"/>
    <x v="0"/>
    <x v="7"/>
    <n v="12671512"/>
    <s v="Paul R. Corts"/>
    <x v="0"/>
    <x v="1"/>
    <s v="President"/>
    <n v="311700"/>
    <m/>
    <n v="311700"/>
    <n v="8080"/>
    <n v="319780"/>
    <n v="20767"/>
    <n v="14200"/>
    <n v="354747"/>
    <x v="0"/>
    <m/>
    <x v="4"/>
    <x v="1"/>
    <x v="1"/>
    <x v="1"/>
    <x v="1"/>
  </r>
  <r>
    <n v="132"/>
    <s v="131632524"/>
    <s v="American Lung Association"/>
    <s v="Harold Wimmer"/>
    <x v="0"/>
    <d v="2013-02-01T00:00:00"/>
    <n v="20004"/>
    <x v="3"/>
    <x v="9"/>
    <x v="11"/>
    <x v="0"/>
    <x v="0"/>
    <n v="-2.8200612893320216E-5"/>
    <n v="-0.12360288019508874"/>
    <n v="-0.12360288019508874"/>
    <x v="0"/>
    <x v="7"/>
    <n v="49656784"/>
    <s v="Charles D. Connor"/>
    <x v="0"/>
    <x v="1"/>
    <s v="President &amp; CEO"/>
    <n v="319133"/>
    <m/>
    <n v="319133"/>
    <m/>
    <n v="319133"/>
    <n v="54457"/>
    <n v="12906"/>
    <n v="386496"/>
    <x v="0"/>
    <m/>
    <x v="1"/>
    <x v="1"/>
    <x v="1"/>
    <x v="1"/>
    <x v="1"/>
  </r>
  <r>
    <n v="90"/>
    <s v="521067256"/>
    <s v="American Councils for International Education"/>
    <s v="Dan E. Davidson"/>
    <x v="0"/>
    <m/>
    <n v="20036"/>
    <x v="3"/>
    <x v="9"/>
    <x v="11"/>
    <x v="0"/>
    <x v="0"/>
    <n v="1.1045196814263709E-2"/>
    <n v="4.3820261545016552E-2"/>
    <n v="4.3820261545016552E-2"/>
    <x v="0"/>
    <x v="7"/>
    <n v="77510380"/>
    <s v="Dan E. Davidson"/>
    <x v="0"/>
    <x v="0"/>
    <s v="President"/>
    <n v="308480"/>
    <n v="10000"/>
    <n v="318480"/>
    <m/>
    <n v="318480"/>
    <n v="17150"/>
    <m/>
    <n v="335630"/>
    <x v="0"/>
    <m/>
    <x v="2"/>
    <x v="1"/>
    <x v="1"/>
    <x v="1"/>
    <x v="1"/>
  </r>
  <r>
    <n v="126"/>
    <s v="521773753"/>
    <s v="American International Health Alliance"/>
    <s v="James P. Smith"/>
    <x v="0"/>
    <m/>
    <n v="20005"/>
    <x v="3"/>
    <x v="9"/>
    <x v="11"/>
    <x v="0"/>
    <x v="0"/>
    <n v="-3.2467405156357222E-3"/>
    <n v="-3.2467405156357222E-3"/>
    <n v="0.15587736407585384"/>
    <x v="0"/>
    <x v="6"/>
    <n v="15473318"/>
    <s v="James Smith"/>
    <x v="0"/>
    <x v="0"/>
    <s v="Executive Director"/>
    <n v="254197"/>
    <m/>
    <n v="254197"/>
    <n v="64038"/>
    <n v="318235"/>
    <n v="8654"/>
    <n v="14878"/>
    <n v="341767"/>
    <x v="0"/>
    <m/>
    <x v="4"/>
    <x v="1"/>
    <x v="1"/>
    <x v="1"/>
    <x v="1"/>
  </r>
  <r>
    <n v="608"/>
    <s v="237222333"/>
    <s v="Trust for Public Land"/>
    <s v="William B. Rogers"/>
    <x v="0"/>
    <d v="1997-11-06T00:00:00"/>
    <n v="94105"/>
    <x v="3"/>
    <x v="9"/>
    <x v="11"/>
    <x v="0"/>
    <x v="0"/>
    <n v="5.1145224815627395E-2"/>
    <n v="5.1145224815627395E-2"/>
    <n v="5.1145224815627395E-2"/>
    <x v="0"/>
    <x v="0"/>
    <n v="130680540"/>
    <s v="William B. Rogers"/>
    <x v="0"/>
    <x v="0"/>
    <s v="President"/>
    <n v="318127"/>
    <m/>
    <n v="318127"/>
    <m/>
    <n v="318127"/>
    <n v="9646"/>
    <n v="25381"/>
    <n v="353154"/>
    <x v="0"/>
    <m/>
    <x v="0"/>
    <x v="1"/>
    <x v="1"/>
    <x v="1"/>
    <x v="1"/>
  </r>
  <r>
    <n v="154"/>
    <s v="131628688"/>
    <s v="American Public Health Association"/>
    <s v="Georges C. Benjamin"/>
    <x v="0"/>
    <d v="2002-11-28T00:00:00"/>
    <n v="20001"/>
    <x v="0"/>
    <x v="2"/>
    <x v="2"/>
    <x v="0"/>
    <x v="0"/>
    <n v="0.12372768386686198"/>
    <n v="0.17007519986142439"/>
    <n v="0.17636430282542773"/>
    <x v="0"/>
    <x v="5"/>
    <n v="17873113"/>
    <s v="Georges C. Benjamin"/>
    <x v="0"/>
    <x v="0"/>
    <s v="Executive Director"/>
    <n v="298416"/>
    <n v="12308"/>
    <n v="310724"/>
    <n v="6992"/>
    <n v="317716"/>
    <n v="20000"/>
    <n v="21206"/>
    <n v="358922"/>
    <x v="0"/>
    <m/>
    <x v="4"/>
    <x v="1"/>
    <x v="1"/>
    <x v="1"/>
    <x v="1"/>
  </r>
  <r>
    <n v="423"/>
    <s v="131878953"/>
    <s v="NAFSA: Association of International Educators"/>
    <s v="Marlene M. Johnson"/>
    <x v="1"/>
    <d v="1998-01-01T00:00:00"/>
    <n v="20005"/>
    <x v="1"/>
    <x v="13"/>
    <x v="16"/>
    <x v="0"/>
    <x v="0"/>
    <n v="5.9193381440725869E-2"/>
    <n v="5.9193381440725869E-2"/>
    <n v="4.343742894708226E-2"/>
    <x v="0"/>
    <x v="1"/>
    <n v="17369390"/>
    <s v="Marlene M. Johnson"/>
    <x v="1"/>
    <x v="0"/>
    <s v="Executive Director &amp; CEO"/>
    <n v="288573"/>
    <m/>
    <n v="288573"/>
    <n v="28080"/>
    <n v="316653"/>
    <m/>
    <m/>
    <n v="316653"/>
    <x v="0"/>
    <m/>
    <x v="4"/>
    <x v="1"/>
    <x v="1"/>
    <x v="1"/>
    <x v="1"/>
  </r>
  <r>
    <n v="497"/>
    <s v="530132493"/>
    <s v="National Foundation for Credit Counseling"/>
    <s v="Susan C. Keating"/>
    <x v="1"/>
    <d v="2004-03-05T00:00:00"/>
    <n v="20910"/>
    <x v="3"/>
    <x v="9"/>
    <x v="11"/>
    <x v="0"/>
    <x v="1"/>
    <n v="-5.3544346764574903E-2"/>
    <n v="-5.3544346764574903E-2"/>
    <n v="-5.1792744678095172E-2"/>
    <x v="0"/>
    <x v="1"/>
    <n v="11690515"/>
    <s v="Susan C. Keating"/>
    <x v="1"/>
    <x v="0"/>
    <s v="President and Chief Executive Officer"/>
    <n v="303923"/>
    <m/>
    <n v="303923"/>
    <n v="10860"/>
    <n v="314783"/>
    <n v="2769"/>
    <n v="19045"/>
    <n v="336597"/>
    <x v="0"/>
    <m/>
    <x v="4"/>
    <x v="1"/>
    <x v="1"/>
    <x v="1"/>
    <x v="1"/>
  </r>
  <r>
    <n v="276"/>
    <s v="132607374"/>
    <s v="Corporation for Public Broadcasting"/>
    <s v="Patricia de Stacy Harrison"/>
    <x v="1"/>
    <d v="2005-06-23T00:00:00"/>
    <n v="20004"/>
    <x v="3"/>
    <x v="9"/>
    <x v="11"/>
    <x v="0"/>
    <x v="0"/>
    <n v="2.3572537738971058E-3"/>
    <n v="0.12691070483325867"/>
    <n v="0.10989231843279951"/>
    <x v="0"/>
    <x v="6"/>
    <n v="473225376"/>
    <s v="Patricia de Stacy Harrison"/>
    <x v="1"/>
    <x v="0"/>
    <s v="President/CEO"/>
    <n v="196878"/>
    <n v="79880"/>
    <n v="276758"/>
    <n v="38023"/>
    <n v="314781"/>
    <n v="49000"/>
    <n v="28145"/>
    <n v="391926"/>
    <x v="0"/>
    <m/>
    <x v="0"/>
    <x v="1"/>
    <x v="1"/>
    <x v="1"/>
    <x v="1"/>
  </r>
  <r>
    <n v="559"/>
    <s v="522202924"/>
    <s v="Pipeline Research Council International"/>
    <s v="Cliff Johnson"/>
    <x v="0"/>
    <d v="2010-09-01T00:00:00"/>
    <n v="22209"/>
    <x v="0"/>
    <x v="3"/>
    <x v="3"/>
    <x v="0"/>
    <x v="0"/>
    <n v="0.03"/>
    <n v="0.18690548510151797"/>
    <n v="0.18268840329057193"/>
    <x v="0"/>
    <x v="1"/>
    <n v="12827614"/>
    <s v="Cliff Johnson"/>
    <x v="0"/>
    <x v="0"/>
    <s v="President"/>
    <n v="254616"/>
    <n v="59946"/>
    <n v="314562"/>
    <m/>
    <n v="314562"/>
    <n v="17000"/>
    <n v="19166"/>
    <n v="350728"/>
    <x v="0"/>
    <m/>
    <x v="4"/>
    <x v="1"/>
    <x v="1"/>
    <x v="1"/>
    <x v="1"/>
  </r>
  <r>
    <n v="222"/>
    <s v="351044487"/>
    <s v="Association of State and Territorial Health Officials"/>
    <s v="Paul E. Jarris"/>
    <x v="0"/>
    <d v="2006-06-19T00:00:00"/>
    <n v="20005"/>
    <x v="1"/>
    <x v="2"/>
    <x v="2"/>
    <x v="0"/>
    <x v="1"/>
    <n v="0"/>
    <n v="0"/>
    <n v="0"/>
    <x v="0"/>
    <x v="6"/>
    <n v="18114141"/>
    <s v="Paul Jarris"/>
    <x v="0"/>
    <x v="0"/>
    <s v="Executive Director"/>
    <n v="268466"/>
    <n v="45900"/>
    <n v="314366"/>
    <m/>
    <n v="314366"/>
    <n v="36938"/>
    <n v="22154"/>
    <n v="373458"/>
    <x v="0"/>
    <m/>
    <x v="4"/>
    <x v="1"/>
    <x v="1"/>
    <x v="1"/>
    <x v="1"/>
  </r>
  <r>
    <n v="11"/>
    <s v="520781390"/>
    <s v="African Wildlife Foundation"/>
    <s v="Patrick J. Bergin"/>
    <x v="0"/>
    <d v="2002-01-01T00:00:00"/>
    <n v="20036"/>
    <x v="3"/>
    <x v="9"/>
    <x v="11"/>
    <x v="0"/>
    <x v="0"/>
    <n v="3.2296527587153444E-3"/>
    <n v="0.3463534518254186"/>
    <n v="0.3463534518254186"/>
    <x v="0"/>
    <x v="7"/>
    <n v="19711708"/>
    <s v="Patrick Bergin"/>
    <x v="0"/>
    <x v="0"/>
    <s v="Chief Executive Officer"/>
    <n v="233905"/>
    <n v="80000"/>
    <n v="313905"/>
    <m/>
    <n v="313905"/>
    <n v="23391"/>
    <n v="4651"/>
    <n v="341947"/>
    <x v="0"/>
    <m/>
    <x v="4"/>
    <x v="1"/>
    <x v="1"/>
    <x v="1"/>
    <x v="1"/>
  </r>
  <r>
    <n v="483"/>
    <s v="363481016"/>
    <s v="National Council of State Boards of Nursing"/>
    <s v="Kathy Apple"/>
    <x v="1"/>
    <d v="2001-06-01T00:00:00"/>
    <n v="60601"/>
    <x v="1"/>
    <x v="2"/>
    <x v="2"/>
    <x v="0"/>
    <x v="0"/>
    <n v="0.16125927351882838"/>
    <n v="0.16125927351882838"/>
    <n v="0.16125927351882838"/>
    <x v="0"/>
    <x v="6"/>
    <n v="69427130"/>
    <s v="Kathy Apple"/>
    <x v="1"/>
    <x v="0"/>
    <s v="CEO"/>
    <n v="313684"/>
    <m/>
    <n v="313684"/>
    <m/>
    <n v="313684"/>
    <n v="35214"/>
    <n v="15759"/>
    <n v="364657"/>
    <x v="0"/>
    <m/>
    <x v="2"/>
    <x v="1"/>
    <x v="1"/>
    <x v="1"/>
    <x v="1"/>
  </r>
  <r>
    <n v="377"/>
    <s v="530088290"/>
    <s v="International Association of Firefighters"/>
    <s v="Harold A. Schaitberger"/>
    <x v="0"/>
    <d v="2000-01-01T00:00:00"/>
    <n v="20006"/>
    <x v="2"/>
    <x v="8"/>
    <x v="10"/>
    <x v="0"/>
    <x v="1"/>
    <n v="2.5014607069821795E-3"/>
    <n v="2.5014607069821795E-3"/>
    <n v="5.0446777688037637E-3"/>
    <x v="0"/>
    <x v="6"/>
    <n v="51000247"/>
    <s v="Harold Schaitberger"/>
    <x v="0"/>
    <x v="0"/>
    <s v="General President"/>
    <n v="274525"/>
    <m/>
    <n v="274525"/>
    <n v="39061"/>
    <n v="313586"/>
    <n v="220661"/>
    <n v="16082"/>
    <n v="550329"/>
    <x v="0"/>
    <m/>
    <x v="2"/>
    <x v="1"/>
    <x v="1"/>
    <x v="1"/>
    <x v="1"/>
  </r>
  <r>
    <n v="146"/>
    <s v="131656610"/>
    <s v="American Physical Society"/>
    <s v="Kate Kirby"/>
    <x v="1"/>
    <d v="2009-07-27T00:00:00"/>
    <n v="20740"/>
    <x v="0"/>
    <x v="13"/>
    <x v="16"/>
    <x v="0"/>
    <x v="0"/>
    <n v="2.4363193812854553E-2"/>
    <n v="2.4363193812854553E-2"/>
    <n v="2.4363193812854553E-2"/>
    <x v="0"/>
    <x v="1"/>
    <n v="50735200"/>
    <s v="Kate P. Kirby"/>
    <x v="1"/>
    <x v="0"/>
    <s v="Chief Executive Officer"/>
    <n v="313113"/>
    <m/>
    <n v="313113"/>
    <m/>
    <n v="313113"/>
    <n v="20000"/>
    <n v="13677"/>
    <n v="346790"/>
    <x v="0"/>
    <m/>
    <x v="2"/>
    <x v="1"/>
    <x v="1"/>
    <x v="1"/>
    <x v="1"/>
  </r>
  <r>
    <n v="54"/>
    <s v="362113743"/>
    <s v="American Association of Nurse Anesthetists"/>
    <s v="Wanda Wilson"/>
    <x v="1"/>
    <d v="2009-12-01T00:00:00"/>
    <n v="60068"/>
    <x v="1"/>
    <x v="2"/>
    <x v="2"/>
    <x v="0"/>
    <x v="0"/>
    <n v="3.3695298654577557E-2"/>
    <n v="3.3695298654577557E-2"/>
    <n v="3.3519091983545836E-2"/>
    <x v="0"/>
    <x v="2"/>
    <n v="24648526"/>
    <s v="Wanda Wilson"/>
    <x v="1"/>
    <x v="0"/>
    <s v="Executive Director"/>
    <n v="311471"/>
    <m/>
    <n v="311471"/>
    <n v="1584"/>
    <n v="313055"/>
    <n v="5001"/>
    <n v="9592"/>
    <n v="327648"/>
    <x v="0"/>
    <m/>
    <x v="3"/>
    <x v="1"/>
    <x v="1"/>
    <x v="1"/>
    <x v="1"/>
  </r>
  <r>
    <n v="51"/>
    <s v="522317193"/>
    <s v="American Association of Immunologists"/>
    <s v="M. Michele Hogan"/>
    <x v="1"/>
    <m/>
    <n v="20814"/>
    <x v="1"/>
    <x v="2"/>
    <x v="2"/>
    <x v="0"/>
    <x v="0"/>
    <n v="0.04"/>
    <n v="0.04"/>
    <n v="0.04"/>
    <x v="0"/>
    <x v="1"/>
    <n v="11724417"/>
    <s v="M. Michele Hogan"/>
    <x v="1"/>
    <x v="0"/>
    <s v="Executive Director"/>
    <n v="312000"/>
    <m/>
    <n v="312000"/>
    <m/>
    <n v="312000"/>
    <n v="42000"/>
    <n v="8444"/>
    <n v="362444"/>
    <x v="0"/>
    <m/>
    <x v="4"/>
    <x v="1"/>
    <x v="1"/>
    <x v="1"/>
    <x v="1"/>
  </r>
  <r>
    <n v="619"/>
    <s v="530220586"/>
    <s v="United Food and Commercial Workers"/>
    <s v="Joseph T. Hansen"/>
    <x v="0"/>
    <d v="2004-01-01T00:00:00"/>
    <n v="20006"/>
    <x v="2"/>
    <x v="8"/>
    <x v="10"/>
    <x v="0"/>
    <x v="0"/>
    <n v="1.007012161350202E-4"/>
    <n v="1.007012161350202E-4"/>
    <n v="-2.668458377186388E-2"/>
    <x v="0"/>
    <x v="1"/>
    <n v="234246172"/>
    <s v="Joseph T. Hansen"/>
    <x v="0"/>
    <x v="0"/>
    <s v="International President"/>
    <n v="297941"/>
    <m/>
    <n v="297941"/>
    <n v="12788"/>
    <n v="310729"/>
    <n v="51300"/>
    <n v="14891"/>
    <n v="376920"/>
    <x v="0"/>
    <m/>
    <x v="0"/>
    <x v="1"/>
    <x v="1"/>
    <x v="1"/>
    <x v="1"/>
  </r>
  <r>
    <n v="58"/>
    <s v="521444968"/>
    <s v="American Association of Pharmaceutical Scientists"/>
    <s v="John Lisack, Jr."/>
    <x v="0"/>
    <d v="2003-09-18T00:00:00"/>
    <n v="22201"/>
    <x v="1"/>
    <x v="2"/>
    <x v="2"/>
    <x v="0"/>
    <x v="0"/>
    <n v="5.6079499807887109E-2"/>
    <n v="5.5116893817158161E-2"/>
    <n v="5.461237290845327E-2"/>
    <x v="0"/>
    <x v="5"/>
    <n v="13088841"/>
    <s v="John Lisack, Jr."/>
    <x v="0"/>
    <x v="0"/>
    <s v="Executive Director"/>
    <n v="302345"/>
    <n v="5000"/>
    <n v="307345"/>
    <n v="2691"/>
    <n v="310036"/>
    <n v="33604"/>
    <n v="6493"/>
    <n v="350133"/>
    <x v="0"/>
    <m/>
    <x v="4"/>
    <x v="1"/>
    <x v="1"/>
    <x v="1"/>
    <x v="1"/>
  </r>
  <r>
    <n v="611"/>
    <s v="530260714"/>
    <s v="U.S. Grains Council"/>
    <s v="Tom Sleight"/>
    <x v="0"/>
    <d v="2012-07-01T00:00:00"/>
    <n v="20001"/>
    <x v="0"/>
    <x v="12"/>
    <x v="20"/>
    <x v="0"/>
    <x v="0"/>
    <n v="5.488018475031462E-3"/>
    <n v="5.488018475031462E-3"/>
    <n v="5.488018475031462E-3"/>
    <x v="0"/>
    <x v="6"/>
    <n v="19205118"/>
    <s v="Thomas Dorr"/>
    <x v="0"/>
    <x v="1"/>
    <s v="President and CEO"/>
    <n v="310000"/>
    <m/>
    <n v="310000"/>
    <m/>
    <n v="310000"/>
    <n v="25000"/>
    <m/>
    <n v="335000"/>
    <x v="0"/>
    <m/>
    <x v="4"/>
    <x v="1"/>
    <x v="1"/>
    <x v="1"/>
    <x v="1"/>
  </r>
  <r>
    <n v="158"/>
    <s v="362202880"/>
    <s v="American Public Works Association"/>
    <s v="Peter King"/>
    <x v="0"/>
    <d v="1998-11-19T00:00:00"/>
    <n v="20005"/>
    <x v="0"/>
    <x v="13"/>
    <x v="21"/>
    <x v="0"/>
    <x v="1"/>
    <n v="-6.5104452310913899E-2"/>
    <n v="-3.1865848997025145E-2"/>
    <n v="1.3973651542626136E-4"/>
    <x v="0"/>
    <x v="7"/>
    <n v="17578944"/>
    <s v="Peter B. King"/>
    <x v="0"/>
    <x v="0"/>
    <s v="Executive Director"/>
    <n v="281268"/>
    <n v="10000"/>
    <n v="291268"/>
    <n v="16497"/>
    <n v="307765"/>
    <n v="11000"/>
    <n v="41675"/>
    <n v="360440"/>
    <x v="0"/>
    <m/>
    <x v="4"/>
    <x v="1"/>
    <x v="1"/>
    <x v="1"/>
    <x v="1"/>
  </r>
  <r>
    <n v="633"/>
    <s v="541727616"/>
    <s v="USA Rice Federation"/>
    <s v="Betsy Ward"/>
    <x v="1"/>
    <d v="2007-05-01T00:00:00"/>
    <n v="22201"/>
    <x v="0"/>
    <x v="12"/>
    <x v="20"/>
    <x v="0"/>
    <x v="0"/>
    <n v="4.7772745592283679E-2"/>
    <n v="-6.4106631846776216E-2"/>
    <n v="-6.4106631846776216E-2"/>
    <x v="0"/>
    <x v="8"/>
    <n v="11156728"/>
    <s v="Betsy Ward"/>
    <x v="1"/>
    <x v="0"/>
    <s v="CEO"/>
    <n v="306769"/>
    <m/>
    <n v="306769"/>
    <m/>
    <n v="306769"/>
    <n v="36750"/>
    <n v="12795"/>
    <n v="356314"/>
    <x v="0"/>
    <m/>
    <x v="4"/>
    <x v="1"/>
    <x v="1"/>
    <x v="1"/>
    <x v="1"/>
  </r>
  <r>
    <n v="434"/>
    <s v="751875027"/>
    <s v="National Association for the Self-Employed"/>
    <s v="Keith Hall"/>
    <x v="0"/>
    <d v="2013-09-06T00:00:00"/>
    <n v="20701"/>
    <x v="0"/>
    <x v="1"/>
    <x v="1"/>
    <x v="0"/>
    <x v="0"/>
    <m/>
    <m/>
    <m/>
    <x v="0"/>
    <x v="1"/>
    <n v="16311238"/>
    <s v="Kristie Arslan"/>
    <x v="1"/>
    <x v="1"/>
    <s v="President &amp; CEO"/>
    <n v="306423"/>
    <m/>
    <n v="306423"/>
    <m/>
    <n v="306423"/>
    <n v="33094"/>
    <n v="30433"/>
    <n v="369950"/>
    <x v="0"/>
    <m/>
    <x v="4"/>
    <x v="1"/>
    <x v="1"/>
    <x v="1"/>
    <x v="1"/>
  </r>
  <r>
    <n v="476"/>
    <s v="362007481"/>
    <s v="National Cooperative Business Association"/>
    <s v="Michael Beall"/>
    <x v="0"/>
    <d v="2012-11-16T00:00:00"/>
    <n v="20005"/>
    <x v="0"/>
    <x v="1"/>
    <x v="1"/>
    <x v="0"/>
    <x v="0"/>
    <m/>
    <m/>
    <m/>
    <x v="0"/>
    <x v="1"/>
    <n v="33358233"/>
    <s v="Paul Hazen"/>
    <x v="0"/>
    <x v="1"/>
    <s v="President &amp; CEO"/>
    <n v="71057"/>
    <m/>
    <n v="71057"/>
    <n v="233896"/>
    <n v="304953"/>
    <n v="1495"/>
    <n v="347"/>
    <n v="306795"/>
    <x v="1"/>
    <s v="One month salary; $233,896 severance"/>
    <x v="1"/>
    <x v="1"/>
    <x v="1"/>
    <x v="1"/>
    <x v="1"/>
  </r>
  <r>
    <n v="88"/>
    <s v="132780784"/>
    <s v="American Council on the Teaching of Foreign Languages"/>
    <s v="Martha Abbott"/>
    <x v="2"/>
    <d v="2011-10-17T00:00:00"/>
    <n v="22314"/>
    <x v="1"/>
    <x v="13"/>
    <x v="16"/>
    <x v="0"/>
    <x v="0"/>
    <m/>
    <m/>
    <m/>
    <x v="1"/>
    <x v="7"/>
    <n v="12633674"/>
    <s v="Bret Lovejoy"/>
    <x v="0"/>
    <x v="1"/>
    <m/>
    <m/>
    <m/>
    <n v="0"/>
    <n v="304638"/>
    <n v="304638"/>
    <m/>
    <m/>
    <n v="304638"/>
    <x v="1"/>
    <s v="Seven months' salary; $304,638 in severance"/>
    <x v="4"/>
    <x v="1"/>
    <x v="1"/>
    <x v="1"/>
    <x v="1"/>
  </r>
  <r>
    <n v="206"/>
    <s v="111630900"/>
    <s v="Associated Universities"/>
    <s v="Ethan J. Schreier "/>
    <x v="0"/>
    <d v="2004-10-21T00:00:00"/>
    <n v="20036"/>
    <x v="3"/>
    <x v="9"/>
    <x v="11"/>
    <x v="0"/>
    <x v="0"/>
    <n v="1.5383942274036779E-2"/>
    <n v="1.5383942274036779E-2"/>
    <n v="1.5273932110661692E-2"/>
    <x v="0"/>
    <x v="6"/>
    <n v="122514067"/>
    <s v="Ethan Schreier"/>
    <x v="0"/>
    <x v="0"/>
    <s v="President"/>
    <n v="301699"/>
    <m/>
    <n v="301699"/>
    <n v="2273"/>
    <n v="303972"/>
    <n v="63000"/>
    <n v="22008"/>
    <n v="388980"/>
    <x v="0"/>
    <m/>
    <x v="0"/>
    <x v="1"/>
    <x v="1"/>
    <x v="1"/>
    <x v="1"/>
  </r>
  <r>
    <n v="523"/>
    <s v="135563001"/>
    <s v="National Recreation and Park Association"/>
    <s v="Barbara Tulipane"/>
    <x v="1"/>
    <d v="2008-07-21T00:00:00"/>
    <n v="20148"/>
    <x v="1"/>
    <x v="12"/>
    <x v="23"/>
    <x v="1"/>
    <x v="0"/>
    <n v="5.2011002170190328E-2"/>
    <n v="3.2880887126767989E-2"/>
    <n v="9.247379070661764E-2"/>
    <x v="0"/>
    <x v="7"/>
    <n v="14605614"/>
    <s v="Barbara Tulipane"/>
    <x v="1"/>
    <x v="0"/>
    <s v="President &amp; CEO"/>
    <n v="257405"/>
    <n v="28640"/>
    <n v="286045"/>
    <n v="17926"/>
    <n v="303971"/>
    <n v="13200"/>
    <n v="19427"/>
    <n v="336598"/>
    <x v="0"/>
    <m/>
    <x v="4"/>
    <x v="1"/>
    <x v="1"/>
    <x v="1"/>
    <x v="1"/>
  </r>
  <r>
    <n v="263"/>
    <s v="237392984"/>
    <s v="Community Associations Institute"/>
    <s v="Tom Skiba"/>
    <x v="0"/>
    <d v="2002-04-22T00:00:00"/>
    <n v="22314"/>
    <x v="0"/>
    <x v="11"/>
    <x v="19"/>
    <x v="0"/>
    <x v="1"/>
    <n v="0.29354065247402455"/>
    <n v="0.15106624932016385"/>
    <n v="0.11159225469023168"/>
    <x v="0"/>
    <x v="7"/>
    <n v="11178477"/>
    <s v="Tom Skiba"/>
    <x v="0"/>
    <x v="0"/>
    <s v="Chief Executive Officer"/>
    <n v="302651"/>
    <m/>
    <n v="302651"/>
    <m/>
    <n v="302651"/>
    <n v="22000"/>
    <n v="1460"/>
    <n v="326111"/>
    <x v="0"/>
    <m/>
    <x v="4"/>
    <x v="1"/>
    <x v="1"/>
    <x v="1"/>
    <x v="1"/>
  </r>
  <r>
    <n v="547"/>
    <s v="530175463"/>
    <s v="Office and Professional Employees International Union"/>
    <s v="Michael Goodwin"/>
    <x v="0"/>
    <d v="1994-01-01T00:00:00"/>
    <n v="20036"/>
    <x v="2"/>
    <x v="8"/>
    <x v="10"/>
    <x v="0"/>
    <x v="0"/>
    <n v="7.4903507958363952E-2"/>
    <n v="7.4903507958363952E-2"/>
    <n v="4.8031107184841507E-2"/>
    <x v="0"/>
    <x v="9"/>
    <n v="15522495"/>
    <s v="Michael Goodwin"/>
    <x v="0"/>
    <x v="0"/>
    <s v="President"/>
    <n v="301332"/>
    <m/>
    <n v="301332"/>
    <m/>
    <n v="301332"/>
    <n v="72802"/>
    <n v="24632"/>
    <n v="398766"/>
    <x v="0"/>
    <m/>
    <x v="4"/>
    <x v="1"/>
    <x v="1"/>
    <x v="1"/>
    <x v="1"/>
  </r>
  <r>
    <n v="349"/>
    <s v="521266885"/>
    <s v="Home Builders Institute"/>
    <s v="John Courson"/>
    <x v="0"/>
    <d v="2012-01-01T00:00:00"/>
    <n v="20005"/>
    <x v="0"/>
    <x v="11"/>
    <x v="14"/>
    <x v="0"/>
    <x v="0"/>
    <n v="-1.5502909665864076E-2"/>
    <n v="-1.5502909665864076E-2"/>
    <n v="-2.3358433832956934E-2"/>
    <x v="0"/>
    <x v="1"/>
    <n v="27342460"/>
    <s v="John Courson"/>
    <x v="0"/>
    <x v="0"/>
    <s v="President"/>
    <n v="300120"/>
    <m/>
    <n v="300120"/>
    <m/>
    <n v="300120"/>
    <n v="6350"/>
    <n v="3196"/>
    <n v="309666"/>
    <x v="0"/>
    <m/>
    <x v="3"/>
    <x v="1"/>
    <x v="1"/>
    <x v="1"/>
    <x v="1"/>
  </r>
  <r>
    <n v="478"/>
    <s v="620306045"/>
    <s v="National Cotton Council of America"/>
    <s v="Mark D. Lange"/>
    <x v="0"/>
    <d v="2003-02-18T00:00:00"/>
    <n v="38016"/>
    <x v="0"/>
    <x v="12"/>
    <x v="20"/>
    <x v="0"/>
    <x v="0"/>
    <n v="3.4727352794529223E-2"/>
    <n v="3.2820083097657202E-2"/>
    <n v="3.4221056513512302E-2"/>
    <x v="0"/>
    <x v="1"/>
    <n v="12371558"/>
    <s v="Mark D. Lange"/>
    <x v="0"/>
    <x v="0"/>
    <s v="President"/>
    <n v="284311"/>
    <n v="11499"/>
    <n v="295810"/>
    <n v="4262"/>
    <n v="300072"/>
    <n v="52535"/>
    <n v="26775"/>
    <n v="379382"/>
    <x v="0"/>
    <m/>
    <x v="4"/>
    <x v="1"/>
    <x v="1"/>
    <x v="1"/>
    <x v="1"/>
  </r>
  <r>
    <n v="283"/>
    <s v="530198090"/>
    <s v="Council of Chief State School Officers"/>
    <s v="Chris Minnich"/>
    <x v="0"/>
    <d v="2013-01-15T00:00:00"/>
    <n v="20001"/>
    <x v="1"/>
    <x v="13"/>
    <x v="16"/>
    <x v="0"/>
    <x v="0"/>
    <n v="8.4571039310677179E-2"/>
    <n v="8.4571039310677179E-2"/>
    <n v="8.4571039310677179E-2"/>
    <x v="0"/>
    <x v="7"/>
    <n v="26223762"/>
    <s v="H. Gene Wilhoit"/>
    <x v="0"/>
    <x v="1"/>
    <s v="Executive Director"/>
    <n v="299321"/>
    <m/>
    <n v="299321"/>
    <m/>
    <n v="299321"/>
    <n v="29932"/>
    <n v="20362"/>
    <n v="349615"/>
    <x v="0"/>
    <m/>
    <x v="3"/>
    <x v="1"/>
    <x v="1"/>
    <x v="1"/>
    <x v="1"/>
  </r>
  <r>
    <n v="21"/>
    <s v="133271855"/>
    <s v="ALS Association"/>
    <s v="Jane H. Gilbert"/>
    <x v="1"/>
    <d v="2009-03-23T00:00:00"/>
    <n v="91301"/>
    <x v="3"/>
    <x v="9"/>
    <x v="11"/>
    <x v="0"/>
    <x v="1"/>
    <n v="0.11801074055688433"/>
    <n v="0.11801074055688433"/>
    <n v="0.11801074055688433"/>
    <x v="0"/>
    <x v="13"/>
    <n v="19690252"/>
    <s v="Jane H. Gilbert"/>
    <x v="1"/>
    <x v="0"/>
    <s v="President &amp; CEO"/>
    <n v="297288"/>
    <m/>
    <n v="297288"/>
    <m/>
    <n v="297288"/>
    <n v="13188"/>
    <n v="9479"/>
    <n v="319955"/>
    <x v="0"/>
    <m/>
    <x v="4"/>
    <x v="1"/>
    <x v="1"/>
    <x v="1"/>
    <x v="1"/>
  </r>
  <r>
    <n v="626"/>
    <s v="341031303"/>
    <s v="United Transportation Union"/>
    <s v="John Previsich"/>
    <x v="0"/>
    <d v="2013-10-01T00:00:00"/>
    <n v="44107"/>
    <x v="2"/>
    <x v="8"/>
    <x v="10"/>
    <x v="0"/>
    <x v="0"/>
    <m/>
    <m/>
    <m/>
    <x v="3"/>
    <x v="1"/>
    <n v="84324547"/>
    <s v="Malcolm Futhey"/>
    <x v="0"/>
    <x v="2"/>
    <s v="President"/>
    <m/>
    <m/>
    <m/>
    <m/>
    <n v="296311"/>
    <m/>
    <m/>
    <n v="296311"/>
    <x v="0"/>
    <m/>
    <x v="2"/>
    <x v="1"/>
    <x v="1"/>
    <x v="1"/>
    <x v="1"/>
  </r>
  <r>
    <n v="542"/>
    <s v="942607722"/>
    <s v="New Israel Fund"/>
    <s v="Daniel Sokatch"/>
    <x v="0"/>
    <d v="2009-09-16T00:00:00"/>
    <n v="20005"/>
    <x v="3"/>
    <x v="9"/>
    <x v="11"/>
    <x v="0"/>
    <x v="0"/>
    <n v="1.1852514087559601E-3"/>
    <n v="1.1852514087559601E-3"/>
    <n v="1.1852514087559601E-3"/>
    <x v="0"/>
    <x v="1"/>
    <n v="29702523"/>
    <s v="Daniel Sokatch"/>
    <x v="0"/>
    <x v="0"/>
    <s v="CEO"/>
    <n v="295646"/>
    <m/>
    <n v="295646"/>
    <m/>
    <n v="295646"/>
    <m/>
    <n v="32345"/>
    <n v="327991"/>
    <x v="0"/>
    <m/>
    <x v="3"/>
    <x v="1"/>
    <x v="1"/>
    <x v="1"/>
    <x v="1"/>
  </r>
  <r>
    <n v="455"/>
    <s v="530204609"/>
    <s v="National Association of Regulatory Utility Commissioners"/>
    <s v="Charles Gray"/>
    <x v="0"/>
    <d v="1999-08-26T00:00:00"/>
    <n v="20005"/>
    <x v="1"/>
    <x v="3"/>
    <x v="3"/>
    <x v="0"/>
    <x v="0"/>
    <n v="0.17462776558862445"/>
    <n v="0.16430811415604268"/>
    <n v="0.16430811415604268"/>
    <x v="0"/>
    <x v="7"/>
    <n v="10122798"/>
    <s v="Charles D. Gray"/>
    <x v="0"/>
    <x v="0"/>
    <s v="Executive Director"/>
    <n v="280534"/>
    <n v="15000"/>
    <n v="295534"/>
    <m/>
    <n v="295534"/>
    <n v="36750"/>
    <n v="17027"/>
    <n v="349311"/>
    <x v="0"/>
    <m/>
    <x v="4"/>
    <x v="1"/>
    <x v="1"/>
    <x v="1"/>
    <x v="1"/>
  </r>
  <r>
    <n v="253"/>
    <s v="205778912"/>
    <s v="Chief Executives Organization"/>
    <s v="Mike Geiger"/>
    <x v="0"/>
    <d v="2012-06-30T00:00:00"/>
    <n v="20772"/>
    <x v="1"/>
    <x v="1"/>
    <x v="1"/>
    <x v="0"/>
    <x v="1"/>
    <m/>
    <m/>
    <m/>
    <x v="0"/>
    <x v="3"/>
    <n v="15672082"/>
    <s v="Barbara Reno"/>
    <x v="1"/>
    <x v="1"/>
    <s v="Executive Director"/>
    <n v="294800"/>
    <m/>
    <n v="294800"/>
    <m/>
    <n v="294800"/>
    <n v="9580"/>
    <n v="10429"/>
    <n v="314809"/>
    <x v="0"/>
    <m/>
    <x v="4"/>
    <x v="1"/>
    <x v="1"/>
    <x v="1"/>
    <x v="1"/>
  </r>
  <r>
    <n v="62"/>
    <s v="210735173"/>
    <s v="American Astronomical Society"/>
    <s v="Kevin Marvel"/>
    <x v="0"/>
    <d v="2006-07-01T00:00:00"/>
    <n v="20009"/>
    <x v="1"/>
    <x v="13"/>
    <x v="16"/>
    <x v="0"/>
    <x v="1"/>
    <n v="0.28626397465170195"/>
    <n v="0.28626397465170195"/>
    <n v="0.2624730623147698"/>
    <x v="0"/>
    <x v="1"/>
    <n v="12581712"/>
    <s v="Kevin B. Marvel"/>
    <x v="0"/>
    <x v="0"/>
    <s v="Executive Director"/>
    <n v="293501"/>
    <m/>
    <n v="293501"/>
    <m/>
    <n v="293501"/>
    <n v="26400"/>
    <n v="18073"/>
    <n v="337974"/>
    <x v="0"/>
    <m/>
    <x v="4"/>
    <x v="1"/>
    <x v="1"/>
    <x v="1"/>
    <x v="1"/>
  </r>
  <r>
    <n v="385"/>
    <s v="521041632"/>
    <s v="International Food Policy Research Institute"/>
    <s v="Shenggen Fan"/>
    <x v="0"/>
    <d v="2009-12-01T00:00:00"/>
    <n v="20006"/>
    <x v="3"/>
    <x v="9"/>
    <x v="11"/>
    <x v="0"/>
    <x v="0"/>
    <n v="4.8733152866698173E-2"/>
    <n v="4.8733152866698173E-2"/>
    <n v="4.8733152866698173E-2"/>
    <x v="0"/>
    <x v="1"/>
    <n v="99444565"/>
    <s v="Shenggen Fan"/>
    <x v="0"/>
    <x v="0"/>
    <s v="Director General"/>
    <n v="292886"/>
    <m/>
    <n v="292886"/>
    <m/>
    <n v="292886"/>
    <n v="47246"/>
    <n v="13815"/>
    <n v="353947"/>
    <x v="0"/>
    <m/>
    <x v="2"/>
    <x v="1"/>
    <x v="1"/>
    <x v="1"/>
    <x v="1"/>
  </r>
  <r>
    <n v="52"/>
    <s v="530172317"/>
    <s v="American Association of Motor Vehicle Administrators"/>
    <s v="Neil Schuster"/>
    <x v="0"/>
    <d v="2007-08-01T00:00:00"/>
    <n v="22203"/>
    <x v="1"/>
    <x v="13"/>
    <x v="6"/>
    <x v="0"/>
    <x v="0"/>
    <n v="9.6619588474898918E-2"/>
    <n v="9.6619588474898918E-2"/>
    <n v="9.6619588474898918E-2"/>
    <x v="0"/>
    <x v="6"/>
    <n v="36549831"/>
    <s v="Neil Schuster"/>
    <x v="0"/>
    <x v="0"/>
    <s v="President &amp; CEO"/>
    <n v="292645"/>
    <m/>
    <n v="292645"/>
    <m/>
    <n v="292645"/>
    <n v="44000"/>
    <n v="5813"/>
    <n v="342458"/>
    <x v="0"/>
    <m/>
    <x v="1"/>
    <x v="1"/>
    <x v="1"/>
    <x v="1"/>
    <x v="1"/>
  </r>
  <r>
    <n v="400"/>
    <s v="237091810"/>
    <s v="IPC - Association Connecting Electronics Industries"/>
    <s v="John W. Mitchell"/>
    <x v="0"/>
    <d v="2012-04-23T00:00:00"/>
    <n v="60015"/>
    <x v="0"/>
    <x v="6"/>
    <x v="8"/>
    <x v="0"/>
    <x v="0"/>
    <m/>
    <m/>
    <m/>
    <x v="0"/>
    <x v="1"/>
    <n v="15646992"/>
    <s v="John W. Mitchell"/>
    <x v="0"/>
    <x v="0"/>
    <s v="President"/>
    <n v="207692"/>
    <n v="71885"/>
    <n v="279577"/>
    <n v="12718"/>
    <n v="292295"/>
    <n v="19966"/>
    <n v="55871"/>
    <n v="368132"/>
    <x v="1"/>
    <s v="Eight months’ salary"/>
    <x v="4"/>
    <x v="1"/>
    <x v="1"/>
    <x v="1"/>
    <x v="1"/>
  </r>
  <r>
    <n v="224"/>
    <s v="521788738"/>
    <s v="Association of Women's Health, Obstetric and Neonatal Nurses"/>
    <s v="Lynn Erdman"/>
    <x v="1"/>
    <d v="2014-01-21T00:00:00"/>
    <n v="20036"/>
    <x v="1"/>
    <x v="2"/>
    <x v="2"/>
    <x v="0"/>
    <x v="0"/>
    <n v="7.5519910546250582E-2"/>
    <n v="7.5519910546250582E-2"/>
    <n v="0.1487719795579284"/>
    <x v="0"/>
    <x v="1"/>
    <n v="11584150"/>
    <s v="Karen Peddicord"/>
    <x v="1"/>
    <x v="1"/>
    <s v="Chief Executive Officer/Ex-Officio Member"/>
    <n v="273167"/>
    <m/>
    <n v="273167"/>
    <n v="18605"/>
    <n v="291772"/>
    <m/>
    <n v="14951"/>
    <n v="306723"/>
    <x v="0"/>
    <m/>
    <x v="4"/>
    <x v="1"/>
    <x v="1"/>
    <x v="1"/>
    <x v="1"/>
  </r>
  <r>
    <n v="420"/>
    <s v="131084135"/>
    <s v="NAACP_x000d__x000d_"/>
    <m/>
    <x v="0"/>
    <d v="2008-09-01T00:00:00"/>
    <n v="21215"/>
    <x v="3"/>
    <x v="9"/>
    <x v="11"/>
    <x v="0"/>
    <x v="0"/>
    <n v="1.8707369559188516E-2"/>
    <n v="1.8707369559188516E-2"/>
    <n v="1.8707369559188516E-2"/>
    <x v="0"/>
    <x v="1"/>
    <n v="43204225"/>
    <s v="Benjamin Jealous"/>
    <x v="0"/>
    <x v="1"/>
    <s v="President &amp; CEO"/>
    <n v="290190"/>
    <m/>
    <n v="290190"/>
    <m/>
    <n v="290190"/>
    <m/>
    <n v="30408"/>
    <n v="320598"/>
    <x v="0"/>
    <m/>
    <x v="1"/>
    <x v="1"/>
    <x v="1"/>
    <x v="1"/>
    <x v="1"/>
  </r>
  <r>
    <n v="328"/>
    <s v="135642275"/>
    <s v="Futures Industry Association"/>
    <s v="Walter Lukken"/>
    <x v="2"/>
    <d v="2012-03-01T00:00:00"/>
    <n v="20006"/>
    <x v="0"/>
    <x v="4"/>
    <x v="4"/>
    <x v="0"/>
    <x v="0"/>
    <m/>
    <m/>
    <m/>
    <x v="1"/>
    <x v="1"/>
    <n v="16312338"/>
    <s v="John Damgard"/>
    <x v="0"/>
    <x v="1"/>
    <s v="Chief Executive Officer (former)"/>
    <n v="82393"/>
    <m/>
    <n v="82393"/>
    <n v="207390"/>
    <n v="289783"/>
    <n v="9000"/>
    <n v="2397"/>
    <n v="301180"/>
    <x v="1"/>
    <s v="Two months' salary"/>
    <x v="4"/>
    <x v="1"/>
    <x v="1"/>
    <x v="1"/>
    <x v="1"/>
  </r>
  <r>
    <n v="321"/>
    <s v="360753125"/>
    <s v="Financial Services Roundtable"/>
    <s v="Tim Pawlenty"/>
    <x v="0"/>
    <d v="2012-11-01T00:00:00"/>
    <n v="20004"/>
    <x v="0"/>
    <x v="4"/>
    <x v="4"/>
    <x v="0"/>
    <x v="0"/>
    <m/>
    <m/>
    <m/>
    <x v="2"/>
    <x v="1"/>
    <n v="22734111"/>
    <s v="Tim Pawlenty"/>
    <x v="0"/>
    <x v="0"/>
    <s v="President &amp; CEO"/>
    <n v="266667"/>
    <m/>
    <n v="266667"/>
    <n v="23038"/>
    <n v="289705"/>
    <m/>
    <m/>
    <n v="289705"/>
    <x v="1"/>
    <s v="Two months’ salary"/>
    <x v="3"/>
    <x v="1"/>
    <x v="1"/>
    <x v="1"/>
    <x v="1"/>
  </r>
  <r>
    <n v="159"/>
    <s v="510184277"/>
    <s v="American Registry for Diagnostic Medical Sonography"/>
    <s v="Dale R. Cyr"/>
    <x v="0"/>
    <d v="1998-12-17T00:00:00"/>
    <n v="20850"/>
    <x v="1"/>
    <x v="2"/>
    <x v="2"/>
    <x v="0"/>
    <x v="0"/>
    <n v="9.0327149242982047E-2"/>
    <n v="8.464160219578036E-2"/>
    <n v="3.4398491532761574E-2"/>
    <x v="0"/>
    <x v="1"/>
    <n v="11969164"/>
    <s v="Dale Cyr"/>
    <x v="0"/>
    <x v="0"/>
    <s v="Executive Director"/>
    <n v="270991"/>
    <n v="16695"/>
    <n v="287686"/>
    <n v="1417"/>
    <n v="289103"/>
    <n v="13632"/>
    <n v="18300"/>
    <n v="321035"/>
    <x v="0"/>
    <m/>
    <x v="4"/>
    <x v="1"/>
    <x v="1"/>
    <x v="1"/>
    <x v="1"/>
  </r>
  <r>
    <n v="48"/>
    <s v="362376972"/>
    <s v="American Association of Colleges of Pharmacy"/>
    <s v="Lucinda L. Maine "/>
    <x v="1"/>
    <d v="2002-03-21T00:00:00"/>
    <n v="22314"/>
    <x v="0"/>
    <x v="13"/>
    <x v="16"/>
    <x v="0"/>
    <x v="0"/>
    <n v="0.15612378462979493"/>
    <n v="0.15612378462979493"/>
    <n v="8.5755529825722154E-2"/>
    <x v="0"/>
    <x v="5"/>
    <n v="13132633"/>
    <s v="Lucinda L. Maine "/>
    <x v="1"/>
    <x v="0"/>
    <s v="Executive Vice President"/>
    <n v="288824"/>
    <m/>
    <n v="288824"/>
    <m/>
    <n v="288824"/>
    <n v="29315"/>
    <n v="13486"/>
    <n v="331625"/>
    <x v="0"/>
    <m/>
    <x v="4"/>
    <x v="1"/>
    <x v="1"/>
    <x v="1"/>
    <x v="1"/>
  </r>
  <r>
    <n v="319"/>
    <s v="841521488"/>
    <s v="Financial Planning Association"/>
    <s v="Lauren M. Schadle"/>
    <x v="1"/>
    <d v="2012-10-03T00:00:00"/>
    <n v="80246"/>
    <x v="0"/>
    <x v="4"/>
    <x v="4"/>
    <x v="0"/>
    <x v="0"/>
    <n v="0.24187750812597941"/>
    <n v="0.334878703191336"/>
    <n v="0.34303955805832104"/>
    <x v="0"/>
    <x v="10"/>
    <n v="10634742"/>
    <s v="Marvin Tuttle Jr."/>
    <x v="0"/>
    <x v="1"/>
    <s v="Executive Director &amp; CEO"/>
    <n v="267067"/>
    <n v="20000"/>
    <n v="287067"/>
    <n v="1755"/>
    <n v="288822"/>
    <n v="8226"/>
    <n v="13894"/>
    <n v="310942"/>
    <x v="0"/>
    <m/>
    <x v="4"/>
    <x v="1"/>
    <x v="1"/>
    <x v="1"/>
    <x v="1"/>
  </r>
  <r>
    <n v="515"/>
    <s v="135661935"/>
    <s v="National Multiple Sclerosis Society"/>
    <s v="Cyndi Zagieboylo"/>
    <x v="1"/>
    <d v="2011-10-01T00:00:00"/>
    <n v="10017"/>
    <x v="3"/>
    <x v="9"/>
    <x v="11"/>
    <x v="0"/>
    <x v="0"/>
    <m/>
    <m/>
    <m/>
    <x v="2"/>
    <x v="6"/>
    <n v="99506786"/>
    <s v="Cynthia Zagieboylo"/>
    <x v="1"/>
    <x v="0"/>
    <s v="President &amp; CEO"/>
    <n v="286430"/>
    <m/>
    <n v="286430"/>
    <m/>
    <n v="286430"/>
    <n v="7350"/>
    <n v="1030"/>
    <n v="294810"/>
    <x v="1"/>
    <s v="Three months’ salary as CEO and nine months’ salary as staff"/>
    <x v="2"/>
    <x v="1"/>
    <x v="1"/>
    <x v="1"/>
    <x v="1"/>
  </r>
  <r>
    <n v="100"/>
    <s v="530228172"/>
    <s v="American Federation of Labor and Congress of Industrial Organizations (AFL-CIO)"/>
    <s v="Richard L. Trumka"/>
    <x v="0"/>
    <d v="2009-09-16T00:00:00"/>
    <n v="20006"/>
    <x v="2"/>
    <x v="8"/>
    <x v="10"/>
    <x v="0"/>
    <x v="0"/>
    <n v="2.8591368227731864E-2"/>
    <n v="2.8591368227731864E-2"/>
    <n v="-9.5118716607166965E-3"/>
    <x v="0"/>
    <x v="7"/>
    <n v="164339352"/>
    <s v="Richard Trumka"/>
    <x v="0"/>
    <x v="0"/>
    <s v="President"/>
    <n v="280034"/>
    <m/>
    <n v="280034"/>
    <n v="6016"/>
    <n v="286050"/>
    <n v="70785"/>
    <n v="26142"/>
    <n v="382977"/>
    <x v="0"/>
    <m/>
    <x v="0"/>
    <x v="1"/>
    <x v="1"/>
    <x v="1"/>
    <x v="1"/>
  </r>
  <r>
    <n v="350"/>
    <s v="131945157"/>
    <s v="Hudson Institute"/>
    <s v="Kenneth Weinstein"/>
    <x v="0"/>
    <d v="2005-06-01T00:00:00"/>
    <n v="20005"/>
    <x v="4"/>
    <x v="14"/>
    <x v="17"/>
    <x v="0"/>
    <x v="0"/>
    <n v="0.10851940740625861"/>
    <n v="0.10851940740625861"/>
    <n v="0.10851940740625861"/>
    <x v="0"/>
    <x v="6"/>
    <n v="15073282"/>
    <s v="Kenneth Weinstein"/>
    <x v="0"/>
    <x v="0"/>
    <s v="CEO"/>
    <n v="285906"/>
    <m/>
    <n v="285906"/>
    <m/>
    <n v="285906"/>
    <n v="20000"/>
    <n v="4590"/>
    <n v="310496"/>
    <x v="0"/>
    <m/>
    <x v="4"/>
    <x v="1"/>
    <x v="1"/>
    <x v="1"/>
    <x v="1"/>
  </r>
  <r>
    <n v="24"/>
    <s v="530243270"/>
    <s v="America-Mideast Educational and Training Services"/>
    <s v="Theodore H. Kattouf"/>
    <x v="0"/>
    <d v="2003-09-02T00:00:00"/>
    <n v="20036"/>
    <x v="3"/>
    <x v="9"/>
    <x v="11"/>
    <x v="0"/>
    <x v="0"/>
    <n v="-2.3535606525120465E-2"/>
    <n v="-2.3535606525120465E-2"/>
    <n v="-1.0337098891810344E-2"/>
    <x v="0"/>
    <x v="6"/>
    <n v="77760357"/>
    <s v="Theodore H. Kattouf"/>
    <x v="0"/>
    <x v="0"/>
    <s v="President &amp; CEO"/>
    <n v="281875"/>
    <m/>
    <n v="281875"/>
    <n v="3810"/>
    <n v="285685"/>
    <n v="18430"/>
    <n v="4542"/>
    <n v="308657"/>
    <x v="0"/>
    <m/>
    <x v="2"/>
    <x v="1"/>
    <x v="1"/>
    <x v="1"/>
    <x v="1"/>
  </r>
  <r>
    <n v="535"/>
    <s v="521353803"/>
    <s v="National Society of Professional Engineers"/>
    <s v="Mark Golden"/>
    <x v="0"/>
    <d v="2013-01-31T00:00:00"/>
    <n v="22314"/>
    <x v="1"/>
    <x v="13"/>
    <x v="9"/>
    <x v="0"/>
    <x v="0"/>
    <n v="3.8087573860128759E-2"/>
    <n v="3.770244309186481E-2"/>
    <n v="3.953575630849037E-2"/>
    <x v="0"/>
    <x v="7"/>
    <n v="10030363"/>
    <s v="Lawrence A. Jacobson"/>
    <x v="0"/>
    <x v="1"/>
    <s v="Executive Director &amp; CEO"/>
    <n v="282501"/>
    <m/>
    <n v="282501"/>
    <n v="2863"/>
    <n v="285364"/>
    <n v="14496"/>
    <n v="20019"/>
    <n v="319879"/>
    <x v="0"/>
    <m/>
    <x v="4"/>
    <x v="1"/>
    <x v="1"/>
    <x v="1"/>
    <x v="1"/>
  </r>
  <r>
    <n v="216"/>
    <s v="132590764"/>
    <s v="Association of Fundraising Professionals"/>
    <s v="Andrew Watt "/>
    <x v="0"/>
    <d v="2011-03-23T00:00:00"/>
    <n v="22203"/>
    <x v="1"/>
    <x v="1"/>
    <x v="9"/>
    <x v="0"/>
    <x v="0"/>
    <m/>
    <m/>
    <m/>
    <x v="0"/>
    <x v="1"/>
    <n v="10952372"/>
    <s v="Andrew Watt "/>
    <x v="0"/>
    <x v="0"/>
    <s v="President &amp; CEO"/>
    <n v="238972"/>
    <n v="45160"/>
    <n v="284132"/>
    <n v="719"/>
    <n v="284851"/>
    <m/>
    <n v="24199"/>
    <n v="309050"/>
    <x v="0"/>
    <m/>
    <x v="4"/>
    <x v="1"/>
    <x v="1"/>
    <x v="1"/>
    <x v="1"/>
  </r>
  <r>
    <n v="220"/>
    <s v="521800436"/>
    <s v="Association of Public Health Laboratories"/>
    <s v="Scott J. Becker"/>
    <x v="0"/>
    <d v="1997-01-01T00:00:00"/>
    <n v="20910"/>
    <x v="0"/>
    <x v="2"/>
    <x v="2"/>
    <x v="0"/>
    <x v="0"/>
    <n v="4.3227676278523738E-2"/>
    <n v="4.3227676278523738E-2"/>
    <n v="4.3227676278523738E-2"/>
    <x v="0"/>
    <x v="7"/>
    <n v="30843280"/>
    <s v="Scott Becker"/>
    <x v="0"/>
    <x v="0"/>
    <s v="Executive Director"/>
    <n v="284363"/>
    <m/>
    <n v="284363"/>
    <m/>
    <n v="284363"/>
    <n v="16500"/>
    <n v="57950"/>
    <n v="358813"/>
    <x v="0"/>
    <m/>
    <x v="1"/>
    <x v="1"/>
    <x v="1"/>
    <x v="1"/>
    <x v="1"/>
  </r>
  <r>
    <n v="203"/>
    <s v="135675095"/>
    <s v="ASRAE (American Society of Heating, Refrigerating and Air-Conditioning Engineers)"/>
    <s v="Jeff Littleton"/>
    <x v="0"/>
    <d v="2004-02-05T00:00:00"/>
    <n v="39329"/>
    <x v="1"/>
    <x v="11"/>
    <x v="14"/>
    <x v="0"/>
    <x v="1"/>
    <n v="-3.0679794972438734E-2"/>
    <n v="2.5074617989347191E-2"/>
    <n v="2.4658992566092254E-2"/>
    <x v="0"/>
    <x v="7"/>
    <n v="26474930"/>
    <s v="Jeff H. Littleton"/>
    <x v="0"/>
    <x v="0"/>
    <s v="CEO/Secretary"/>
    <n v="260783"/>
    <n v="15000"/>
    <n v="275783"/>
    <n v="7194"/>
    <n v="282977"/>
    <n v="18215"/>
    <n v="9337"/>
    <n v="310529"/>
    <x v="0"/>
    <m/>
    <x v="3"/>
    <x v="1"/>
    <x v="1"/>
    <x v="1"/>
    <x v="1"/>
  </r>
  <r>
    <n v="406"/>
    <s v="521733698"/>
    <s v="League of Conservation Voters"/>
    <s v="Gene Karpinski"/>
    <x v="0"/>
    <d v="2006-04-01T00:00:00"/>
    <n v="20036"/>
    <x v="3"/>
    <x v="9"/>
    <x v="11"/>
    <x v="0"/>
    <x v="1"/>
    <n v="-6.1684634143091291E-2"/>
    <n v="-6.1684634143091291E-2"/>
    <n v="-6.1684634143091291E-2"/>
    <x v="0"/>
    <x v="1"/>
    <n v="37022326"/>
    <s v="Gene Karpinski"/>
    <x v="0"/>
    <x v="0"/>
    <s v="President"/>
    <n v="281656"/>
    <m/>
    <n v="281656"/>
    <m/>
    <n v="281656"/>
    <n v="7090"/>
    <n v="11448"/>
    <n v="300194"/>
    <x v="0"/>
    <m/>
    <x v="1"/>
    <x v="1"/>
    <x v="1"/>
    <x v="1"/>
    <x v="1"/>
  </r>
  <r>
    <n v="95"/>
    <s v="237003537"/>
    <s v="American Educational Research Association"/>
    <s v="Felice J. Levine"/>
    <x v="1"/>
    <d v="2002-05-06T00:00:00"/>
    <n v="20036"/>
    <x v="1"/>
    <x v="13"/>
    <x v="16"/>
    <x v="0"/>
    <x v="0"/>
    <n v="3.9202733821445443E-2"/>
    <n v="3.9202733821445443E-2"/>
    <n v="3.9202733821445443E-2"/>
    <x v="0"/>
    <x v="1"/>
    <n v="10577325"/>
    <s v="Felice J. Levine"/>
    <x v="1"/>
    <x v="0"/>
    <s v="Executive Director"/>
    <n v="281599"/>
    <m/>
    <n v="281599"/>
    <m/>
    <n v="281599"/>
    <n v="28105"/>
    <n v="8774"/>
    <n v="318478"/>
    <x v="0"/>
    <m/>
    <x v="4"/>
    <x v="1"/>
    <x v="1"/>
    <x v="1"/>
    <x v="1"/>
  </r>
  <r>
    <n v="210"/>
    <s v="521945674"/>
    <s v="Association of American Colleges and Universities"/>
    <s v="Carol Geary Schneider"/>
    <x v="1"/>
    <d v="1998-01-01T00:00:00"/>
    <n v="20009"/>
    <x v="0"/>
    <x v="13"/>
    <x v="16"/>
    <x v="0"/>
    <x v="0"/>
    <n v="3.7714781731311396E-2"/>
    <n v="3.7714781731311396E-2"/>
    <n v="3.7591294725193652E-2"/>
    <x v="0"/>
    <x v="7"/>
    <n v="10142498"/>
    <s v="Carol Geary Schneider"/>
    <x v="1"/>
    <x v="0"/>
    <s v="President"/>
    <n v="279743"/>
    <m/>
    <n v="279743"/>
    <n v="1548"/>
    <n v="281291"/>
    <n v="101501"/>
    <n v="6725"/>
    <n v="389517"/>
    <x v="0"/>
    <m/>
    <x v="4"/>
    <x v="1"/>
    <x v="1"/>
    <x v="1"/>
    <x v="1"/>
  </r>
  <r>
    <n v="464"/>
    <s v="521620299"/>
    <s v="National Board for Certification in Occupational Therapy"/>
    <s v="Paul Grace"/>
    <x v="0"/>
    <d v="2001-09-06T00:00:00"/>
    <n v="20877"/>
    <x v="1"/>
    <x v="2"/>
    <x v="2"/>
    <x v="0"/>
    <x v="1"/>
    <n v="-0.16264232547581214"/>
    <n v="-0.16264232547581214"/>
    <n v="-0.16264232547581214"/>
    <x v="0"/>
    <x v="1"/>
    <n v="12550635"/>
    <s v="Paul Grace"/>
    <x v="0"/>
    <x v="0"/>
    <s v="President/CEO"/>
    <n v="280344"/>
    <m/>
    <n v="280344"/>
    <m/>
    <n v="280344"/>
    <m/>
    <m/>
    <n v="280344"/>
    <x v="0"/>
    <m/>
    <x v="4"/>
    <x v="1"/>
    <x v="1"/>
    <x v="1"/>
    <x v="1"/>
  </r>
  <r>
    <n v="295"/>
    <s v="530183181"/>
    <s v="Defenders of Wildlife"/>
    <s v="Jamie Rappaport Clark "/>
    <x v="1"/>
    <d v="2011-10-01T00:00:00"/>
    <n v="20036"/>
    <x v="3"/>
    <x v="9"/>
    <x v="11"/>
    <x v="0"/>
    <x v="0"/>
    <m/>
    <m/>
    <m/>
    <x v="2"/>
    <x v="6"/>
    <n v="24838978"/>
    <s v="Jamie Rappaport Clark"/>
    <x v="1"/>
    <x v="0"/>
    <s v="President"/>
    <n v="275888"/>
    <m/>
    <n v="275888"/>
    <m/>
    <n v="275888"/>
    <n v="18089"/>
    <n v="36111"/>
    <n v="330088"/>
    <x v="1"/>
    <s v="Three months as CEOs and nine months as staff"/>
    <x v="3"/>
    <x v="1"/>
    <x v="1"/>
    <x v="1"/>
    <x v="1"/>
  </r>
  <r>
    <n v="172"/>
    <s v="237058604"/>
    <s v="American Society of Gastrointestinal Endoscopy"/>
    <s v="Patricia Blake"/>
    <x v="1"/>
    <d v="2002-01-01T00:00:00"/>
    <n v="60515"/>
    <x v="1"/>
    <x v="2"/>
    <x v="2"/>
    <x v="0"/>
    <x v="0"/>
    <n v="4.7789739484385391E-2"/>
    <n v="9.7702316800688235E-2"/>
    <n v="9.7702316800688235E-2"/>
    <x v="0"/>
    <x v="1"/>
    <n v="15575542"/>
    <s v="Patricia Blake"/>
    <x v="1"/>
    <x v="0"/>
    <s v="Executive Director"/>
    <n v="263078"/>
    <n v="12532"/>
    <n v="275610"/>
    <m/>
    <n v="275610"/>
    <n v="17500"/>
    <n v="21897"/>
    <n v="315007"/>
    <x v="0"/>
    <m/>
    <x v="4"/>
    <x v="1"/>
    <x v="1"/>
    <x v="1"/>
    <x v="1"/>
  </r>
  <r>
    <n v="368"/>
    <s v="366214767"/>
    <s v="Institute of Real Estate Management"/>
    <s v="Russell Salzman"/>
    <x v="0"/>
    <d v="2004-10-11T00:00:00"/>
    <n v="60611"/>
    <x v="1"/>
    <x v="11"/>
    <x v="19"/>
    <x v="0"/>
    <x v="0"/>
    <n v="-1.5655053868332342E-2"/>
    <n v="-1.5300413611648333E-2"/>
    <n v="-1.5300413611648333E-2"/>
    <x v="0"/>
    <x v="1"/>
    <n v="11431963"/>
    <s v="Russell C. Salzman"/>
    <x v="0"/>
    <x v="0"/>
    <s v="Executive Vice President"/>
    <n v="250251"/>
    <n v="25200"/>
    <n v="275451"/>
    <m/>
    <n v="275451"/>
    <n v="25000"/>
    <n v="20722"/>
    <n v="321173"/>
    <x v="0"/>
    <m/>
    <x v="4"/>
    <x v="1"/>
    <x v="1"/>
    <x v="1"/>
    <x v="1"/>
  </r>
  <r>
    <n v="562"/>
    <s v="650206641"/>
    <s v="Points of Light Foundation"/>
    <s v="Tracy Hoover"/>
    <x v="1"/>
    <d v="2013-07-01T00:00:00"/>
    <n v="20005"/>
    <x v="3"/>
    <x v="9"/>
    <x v="11"/>
    <x v="0"/>
    <x v="1"/>
    <n v="-7.7977942039975434E-2"/>
    <n v="-7.7977942039975434E-2"/>
    <n v="-7.7977942039975434E-2"/>
    <x v="0"/>
    <x v="6"/>
    <n v="25471891"/>
    <s v="Michelle Nunn"/>
    <x v="1"/>
    <x v="1"/>
    <s v="CEO"/>
    <n v="274793"/>
    <m/>
    <n v="274793"/>
    <m/>
    <n v="274793"/>
    <n v="8250"/>
    <n v="16303"/>
    <n v="299346"/>
    <x v="0"/>
    <s v="Nunn taking leave of absence to run for Senate."/>
    <x v="3"/>
    <x v="1"/>
    <x v="1"/>
    <x v="1"/>
    <x v="1"/>
  </r>
  <r>
    <n v="341"/>
    <s v="911914868"/>
    <s v="Habitat for Humanity International"/>
    <s v="Jonathan T.M. Reckford"/>
    <x v="0"/>
    <d v="2005-08-04T00:00:00"/>
    <n v="31709"/>
    <x v="3"/>
    <x v="9"/>
    <x v="11"/>
    <x v="0"/>
    <x v="0"/>
    <n v="1.8614929956434729E-2"/>
    <n v="1.8614929956434729E-2"/>
    <n v="1.8552703420457374E-2"/>
    <x v="0"/>
    <x v="5"/>
    <n v="296545105"/>
    <s v="Jonathan T.M. Reckford"/>
    <x v="0"/>
    <x v="0"/>
    <s v="CEO"/>
    <n v="273328"/>
    <m/>
    <n v="273328"/>
    <n v="900"/>
    <n v="274228"/>
    <n v="8400"/>
    <n v="18255"/>
    <n v="300883"/>
    <x v="0"/>
    <m/>
    <x v="0"/>
    <x v="1"/>
    <x v="1"/>
    <x v="1"/>
    <x v="1"/>
  </r>
  <r>
    <n v="287"/>
    <s v="136068327"/>
    <s v="Council on Foundations"/>
    <s v="Vikki N. Spruill"/>
    <x v="1"/>
    <d v="2012-07-01T00:00:00"/>
    <n v="22202"/>
    <x v="0"/>
    <x v="1"/>
    <x v="1"/>
    <x v="0"/>
    <x v="0"/>
    <m/>
    <m/>
    <m/>
    <x v="2"/>
    <x v="1"/>
    <n v="17316798"/>
    <s v="Jeffrey Clarke"/>
    <x v="0"/>
    <x v="1"/>
    <s v="President &amp; CEO"/>
    <n v="272622"/>
    <m/>
    <n v="272622"/>
    <n v="1415"/>
    <n v="274037"/>
    <m/>
    <n v="11560"/>
    <n v="285597"/>
    <x v="1"/>
    <s v="Seven months’ salary as interim CEO"/>
    <x v="4"/>
    <x v="1"/>
    <x v="1"/>
    <x v="1"/>
    <x v="1"/>
  </r>
  <r>
    <n v="7"/>
    <s v="520811461"/>
    <s v="ACDI/VOCA"/>
    <s v="Carl H. Leonard"/>
    <x v="0"/>
    <d v="2005-06-28T00:00:00"/>
    <n v="20001"/>
    <x v="3"/>
    <x v="9"/>
    <x v="11"/>
    <x v="0"/>
    <x v="0"/>
    <n v="5.0950964398810097E-2"/>
    <n v="5.0950964398810097E-2"/>
    <n v="5.0950964398810097E-2"/>
    <x v="0"/>
    <x v="1"/>
    <n v="169008107"/>
    <s v="Carl H. Leonard"/>
    <x v="0"/>
    <x v="0"/>
    <s v="President &amp; CEO"/>
    <n v="273799"/>
    <m/>
    <n v="273799"/>
    <m/>
    <n v="273799"/>
    <n v="25000"/>
    <n v="4101"/>
    <n v="302900"/>
    <x v="0"/>
    <m/>
    <x v="0"/>
    <x v="1"/>
    <x v="1"/>
    <x v="1"/>
    <x v="1"/>
  </r>
  <r>
    <n v="572"/>
    <s v="237380563"/>
    <s v="RARE"/>
    <s v="Brett Jenks"/>
    <x v="0"/>
    <d v="2000-01-01T00:00:00"/>
    <n v="22201"/>
    <x v="3"/>
    <x v="9"/>
    <x v="11"/>
    <x v="0"/>
    <x v="0"/>
    <n v="0.11289907486420957"/>
    <n v="2.3072987978273625E-2"/>
    <n v="2.3072987978273625E-2"/>
    <x v="0"/>
    <x v="6"/>
    <n v="26508326"/>
    <s v="Brett Jenks"/>
    <x v="0"/>
    <x v="0"/>
    <s v="President &amp; CEO"/>
    <n v="246486"/>
    <n v="25500"/>
    <n v="271986"/>
    <m/>
    <n v="271986"/>
    <n v="44050"/>
    <n v="15149"/>
    <n v="331185"/>
    <x v="0"/>
    <m/>
    <x v="3"/>
    <x v="1"/>
    <x v="1"/>
    <x v="1"/>
    <x v="1"/>
  </r>
  <r>
    <n v="606"/>
    <s v="131395075"/>
    <s v="Transport Workers Union of America"/>
    <s v="Harry Lombardo"/>
    <x v="0"/>
    <d v="2006-03-31T00:00:00"/>
    <n v="10019"/>
    <x v="2"/>
    <x v="8"/>
    <x v="10"/>
    <x v="0"/>
    <x v="1"/>
    <n v="-7.1487845543619765E-3"/>
    <n v="-7.1487845543619765E-3"/>
    <n v="-6.3938902007083824E-3"/>
    <x v="0"/>
    <x v="2"/>
    <n v="20367166"/>
    <s v="James C. Little"/>
    <x v="0"/>
    <x v="1"/>
    <s v="President"/>
    <n v="260824"/>
    <m/>
    <n v="260824"/>
    <n v="8483"/>
    <n v="269307"/>
    <m/>
    <m/>
    <n v="269307"/>
    <x v="0"/>
    <m/>
    <x v="3"/>
    <x v="1"/>
    <x v="1"/>
    <x v="1"/>
    <x v="1"/>
  </r>
  <r>
    <n v="431"/>
    <s v="261909449"/>
    <s v="National Association for College Admission Counseling"/>
    <s v="Joyce E. Smith"/>
    <x v="1"/>
    <d v="1997-01-01T00:00:00"/>
    <n v="22201"/>
    <x v="1"/>
    <x v="13"/>
    <x v="16"/>
    <x v="0"/>
    <x v="1"/>
    <n v="-8.5448468325816165E-2"/>
    <n v="-6.5985438129493895E-2"/>
    <n v="-6.090587812544699E-2"/>
    <x v="0"/>
    <x v="1"/>
    <n v="13734329"/>
    <s v="Joyce Smith"/>
    <x v="1"/>
    <x v="0"/>
    <s v="Chief Executive Officer"/>
    <n v="255287"/>
    <n v="12438"/>
    <n v="267725"/>
    <n v="1456"/>
    <n v="269181"/>
    <n v="25000"/>
    <n v="9806"/>
    <n v="303987"/>
    <x v="0"/>
    <m/>
    <x v="4"/>
    <x v="1"/>
    <x v="1"/>
    <x v="1"/>
    <x v="1"/>
  </r>
  <r>
    <n v="161"/>
    <s v="362425015"/>
    <s v="American Rental Association"/>
    <s v="Christine Wehrman"/>
    <x v="1"/>
    <d v="2000-11-16T00:00:00"/>
    <n v="61265"/>
    <x v="0"/>
    <x v="10"/>
    <x v="19"/>
    <x v="0"/>
    <x v="0"/>
    <n v="-1.5749490457661663E-2"/>
    <n v="3.6903217837069978E-2"/>
    <n v="3.6903217837069978E-2"/>
    <x v="0"/>
    <x v="5"/>
    <n v="11245449"/>
    <s v="Christine Wehrman"/>
    <x v="1"/>
    <x v="0"/>
    <s v="CEO"/>
    <n v="254976"/>
    <n v="13640"/>
    <n v="268616"/>
    <m/>
    <n v="268616"/>
    <n v="8068"/>
    <n v="9012"/>
    <n v="285696"/>
    <x v="0"/>
    <m/>
    <x v="4"/>
    <x v="1"/>
    <x v="1"/>
    <x v="1"/>
    <x v="1"/>
  </r>
  <r>
    <n v="463"/>
    <s v="431623643"/>
    <s v="National Biodiesel Board"/>
    <s v="Joe Jobe"/>
    <x v="0"/>
    <d v="1999-01-01T00:00:00"/>
    <n v="65110"/>
    <x v="0"/>
    <x v="3"/>
    <x v="3"/>
    <x v="0"/>
    <x v="0"/>
    <n v="5.2824056986003808E-2"/>
    <n v="4.8692448779266893E-2"/>
    <n v="4.8692448779266893E-2"/>
    <x v="0"/>
    <x v="6"/>
    <n v="16420823"/>
    <s v="Joseph Jobe"/>
    <x v="0"/>
    <x v="0"/>
    <s v="Chief Executive Officer"/>
    <n v="248158"/>
    <n v="20000"/>
    <n v="268158"/>
    <m/>
    <n v="268158"/>
    <n v="12679"/>
    <n v="7149"/>
    <n v="287986"/>
    <x v="0"/>
    <m/>
    <x v="4"/>
    <x v="1"/>
    <x v="1"/>
    <x v="1"/>
    <x v="1"/>
  </r>
  <r>
    <n v="378"/>
    <s v="536001417"/>
    <s v="International Association of Machinists and Aerospace Workers"/>
    <s v="R. Thomas Buffenbarger"/>
    <x v="0"/>
    <m/>
    <n v="20772"/>
    <x v="2"/>
    <x v="8"/>
    <x v="10"/>
    <x v="0"/>
    <x v="0"/>
    <m/>
    <m/>
    <m/>
    <x v="0"/>
    <x v="1"/>
    <n v="132787899"/>
    <s v="R. Thomas Buffenbarger"/>
    <x v="0"/>
    <x v="0"/>
    <s v="International President"/>
    <n v="267948"/>
    <m/>
    <n v="267948"/>
    <m/>
    <n v="267948"/>
    <n v="5078"/>
    <n v="28962"/>
    <n v="301988"/>
    <x v="0"/>
    <m/>
    <x v="0"/>
    <x v="1"/>
    <x v="1"/>
    <x v="1"/>
    <x v="1"/>
  </r>
  <r>
    <n v="187"/>
    <s v="135660277"/>
    <s v="American Water Works Association"/>
    <s v="David B. LaFrance"/>
    <x v="0"/>
    <d v="2010-05-03T00:00:00"/>
    <n v="80235"/>
    <x v="0"/>
    <x v="3"/>
    <x v="22"/>
    <x v="0"/>
    <x v="0"/>
    <n v="5.0118563189788926E-2"/>
    <n v="0.11285040963895732"/>
    <n v="0.11238510139398508"/>
    <x v="0"/>
    <x v="1"/>
    <n v="28233496"/>
    <s v="David LaFrance"/>
    <x v="0"/>
    <x v="0"/>
    <s v="Executive Director"/>
    <n v="251097"/>
    <n v="15000"/>
    <n v="266097"/>
    <n v="990"/>
    <n v="267087"/>
    <n v="22500"/>
    <n v="6741"/>
    <n v="296328"/>
    <x v="0"/>
    <m/>
    <x v="3"/>
    <x v="1"/>
    <x v="1"/>
    <x v="1"/>
    <x v="1"/>
  </r>
  <r>
    <n v="484"/>
    <s v="526057004"/>
    <s v="National Council of Teachers of Mathematics"/>
    <s v="Bob Doucette"/>
    <x v="0"/>
    <d v="2013-08-15T00:00:00"/>
    <n v="20191"/>
    <x v="1"/>
    <x v="13"/>
    <x v="16"/>
    <x v="0"/>
    <x v="0"/>
    <n v="-3.0774924244367334E-2"/>
    <n v="-3.0774924244367334E-2"/>
    <n v="-2.4854806384130373E-2"/>
    <x v="0"/>
    <x v="10"/>
    <n v="15054494"/>
    <s v="Kichoon Yang"/>
    <x v="0"/>
    <x v="1"/>
    <s v="Executive Director"/>
    <n v="264518"/>
    <m/>
    <n v="264518"/>
    <n v="2114"/>
    <n v="266632"/>
    <n v="30250"/>
    <n v="8771"/>
    <n v="305653"/>
    <x v="0"/>
    <m/>
    <x v="4"/>
    <x v="1"/>
    <x v="1"/>
    <x v="1"/>
    <x v="1"/>
  </r>
  <r>
    <n v="41"/>
    <s v="363037240"/>
    <s v="American Association for Laboratory Accreditation"/>
    <s v="Peter S. Unger"/>
    <x v="0"/>
    <d v="1996-04-01T00:00:00"/>
    <n v="21704"/>
    <x v="0"/>
    <x v="13"/>
    <x v="16"/>
    <x v="0"/>
    <x v="0"/>
    <n v="0.16650776564662464"/>
    <n v="0.16650776564662464"/>
    <n v="0.16650776564662464"/>
    <x v="0"/>
    <x v="1"/>
    <n v="12685819"/>
    <s v="Peter S. Unger"/>
    <x v="0"/>
    <x v="0"/>
    <s v="President"/>
    <n v="265503"/>
    <m/>
    <n v="265503"/>
    <m/>
    <n v="265503"/>
    <n v="23383"/>
    <m/>
    <n v="288886"/>
    <x v="0"/>
    <m/>
    <x v="4"/>
    <x v="1"/>
    <x v="1"/>
    <x v="1"/>
    <x v="1"/>
  </r>
  <r>
    <n v="536"/>
    <s v="530244795"/>
    <s v="National Treasury Employees Union"/>
    <s v="Colleen M. Kelley"/>
    <x v="1"/>
    <m/>
    <n v="20006"/>
    <x v="2"/>
    <x v="8"/>
    <x v="10"/>
    <x v="0"/>
    <x v="1"/>
    <n v="0"/>
    <n v="0"/>
    <n v="0"/>
    <x v="0"/>
    <x v="6"/>
    <n v="29550346"/>
    <s v="Colleen M. Kelley"/>
    <x v="1"/>
    <x v="0"/>
    <s v="President"/>
    <n v="264731"/>
    <m/>
    <n v="264731"/>
    <m/>
    <n v="264731"/>
    <n v="93231"/>
    <m/>
    <n v="357962"/>
    <x v="0"/>
    <m/>
    <x v="3"/>
    <x v="1"/>
    <x v="1"/>
    <x v="1"/>
    <x v="1"/>
  </r>
  <r>
    <n v="589"/>
    <s v="360852885"/>
    <s v="Service Employees International Union"/>
    <s v="Mary Kay Henry"/>
    <x v="1"/>
    <d v="2010-05-08T00:00:00"/>
    <n v="20036"/>
    <x v="2"/>
    <x v="8"/>
    <x v="10"/>
    <x v="0"/>
    <x v="0"/>
    <n v="0"/>
    <n v="0"/>
    <n v="3.6253937337370847E-3"/>
    <x v="0"/>
    <x v="1"/>
    <n v="307310607"/>
    <s v="Mary Kay Henry"/>
    <x v="1"/>
    <x v="0"/>
    <s v="President"/>
    <n v="251234"/>
    <n v="4831"/>
    <n v="256065"/>
    <n v="7756"/>
    <n v="263821"/>
    <n v="45471"/>
    <n v="18453"/>
    <n v="327745"/>
    <x v="0"/>
    <m/>
    <x v="0"/>
    <x v="1"/>
    <x v="1"/>
    <x v="1"/>
    <x v="1"/>
  </r>
  <r>
    <n v="37"/>
    <s v="530205889"/>
    <s v="American Alliance of Museums"/>
    <s v="Ford Watson Bell"/>
    <x v="0"/>
    <d v="2007-06-01T00:00:00"/>
    <n v="20005"/>
    <x v="0"/>
    <x v="13"/>
    <x v="16"/>
    <x v="0"/>
    <x v="0"/>
    <n v="-5.2778498100889302E-3"/>
    <n v="-5.2778498100889302E-3"/>
    <n v="5.293103711274158E-3"/>
    <x v="0"/>
    <x v="1"/>
    <n v="10513973"/>
    <s v="Ford Watson Bell"/>
    <x v="0"/>
    <x v="0"/>
    <s v="President"/>
    <n v="260844"/>
    <m/>
    <n v="260844"/>
    <n v="2772"/>
    <n v="263616"/>
    <n v="12500"/>
    <n v="8900"/>
    <n v="285016"/>
    <x v="0"/>
    <m/>
    <x v="4"/>
    <x v="1"/>
    <x v="1"/>
    <x v="1"/>
    <x v="1"/>
  </r>
  <r>
    <n v="427"/>
    <s v="521522639"/>
    <s v="National Air Traffic Controllers Association"/>
    <s v="Paul Rinaldi"/>
    <x v="0"/>
    <d v="2009-10-01T00:00:00"/>
    <n v="20591"/>
    <x v="2"/>
    <x v="8"/>
    <x v="10"/>
    <x v="0"/>
    <x v="0"/>
    <m/>
    <m/>
    <m/>
    <x v="0"/>
    <x v="1"/>
    <n v="24360139"/>
    <s v="Paul Rinaldi"/>
    <x v="0"/>
    <x v="0"/>
    <s v="President"/>
    <n v="262838"/>
    <m/>
    <n v="262838"/>
    <m/>
    <n v="262838"/>
    <n v="114708"/>
    <n v="15001"/>
    <n v="392547"/>
    <x v="0"/>
    <m/>
    <x v="3"/>
    <x v="1"/>
    <x v="1"/>
    <x v="1"/>
    <x v="1"/>
  </r>
  <r>
    <n v="162"/>
    <s v="526050165"/>
    <s v="American Society for Biochemistry and Molecular Biology"/>
    <s v="Barbara A. Gordon"/>
    <x v="1"/>
    <d v="2004-01-01T00:00:00"/>
    <n v="20814"/>
    <x v="1"/>
    <x v="13"/>
    <x v="16"/>
    <x v="0"/>
    <x v="1"/>
    <n v="0"/>
    <n v="0"/>
    <n v="0"/>
    <x v="0"/>
    <x v="1"/>
    <n v="18709798"/>
    <s v="Barbara A. Gordon"/>
    <x v="1"/>
    <x v="0"/>
    <s v="Executive Director"/>
    <n v="262650"/>
    <m/>
    <n v="262650"/>
    <m/>
    <n v="262650"/>
    <n v="25000"/>
    <n v="4243"/>
    <n v="291893"/>
    <x v="0"/>
    <m/>
    <x v="4"/>
    <x v="1"/>
    <x v="1"/>
    <x v="1"/>
    <x v="1"/>
  </r>
  <r>
    <n v="116"/>
    <s v="237085097"/>
    <s v="American Immigration Lawyers Association"/>
    <s v="Crystal L. Williams"/>
    <x v="1"/>
    <d v="2009-09-30T00:00:00"/>
    <n v="20004"/>
    <x v="1"/>
    <x v="5"/>
    <x v="18"/>
    <x v="0"/>
    <x v="0"/>
    <n v="2.0018495579726129E-2"/>
    <n v="1.124666491848041E-2"/>
    <n v="1.2388162422573986E-2"/>
    <x v="0"/>
    <x v="1"/>
    <n v="12825199"/>
    <s v="Crystal Williams"/>
    <x v="1"/>
    <x v="0"/>
    <s v="Executive Director"/>
    <n v="240451"/>
    <n v="2500"/>
    <n v="242951"/>
    <n v="18887"/>
    <n v="261838"/>
    <n v="12584"/>
    <n v="10089"/>
    <n v="284511"/>
    <x v="0"/>
    <m/>
    <x v="4"/>
    <x v="1"/>
    <x v="1"/>
    <x v="1"/>
    <x v="1"/>
  </r>
  <r>
    <n v="239"/>
    <s v="521969967"/>
    <s v="Campaign for Tobacco-Free Kids"/>
    <s v="Matthew L. Myers"/>
    <x v="0"/>
    <d v="1999-12-16T00:00:00"/>
    <n v="20005"/>
    <x v="3"/>
    <x v="9"/>
    <x v="11"/>
    <x v="0"/>
    <x v="0"/>
    <m/>
    <m/>
    <m/>
    <x v="0"/>
    <x v="0"/>
    <n v="31468292"/>
    <s v="Matthew L. Myers"/>
    <x v="0"/>
    <x v="0"/>
    <s v="President"/>
    <n v="255646"/>
    <m/>
    <n v="255646"/>
    <n v="5334"/>
    <n v="260980"/>
    <n v="23999"/>
    <n v="19592"/>
    <n v="304571"/>
    <x v="0"/>
    <m/>
    <x v="1"/>
    <x v="1"/>
    <x v="1"/>
    <x v="1"/>
    <x v="1"/>
  </r>
  <r>
    <n v="566"/>
    <s v="362332840"/>
    <s v="Promotional Products Association International"/>
    <s v="Paul Bellantone"/>
    <x v="0"/>
    <d v="2011-07-01T00:00:00"/>
    <n v="75038"/>
    <x v="0"/>
    <x v="7"/>
    <x v="7"/>
    <x v="0"/>
    <x v="1"/>
    <m/>
    <m/>
    <m/>
    <x v="0"/>
    <x v="1"/>
    <n v="17217544"/>
    <s v="Paul Bellantone"/>
    <x v="0"/>
    <x v="0"/>
    <s v="President"/>
    <n v="259604"/>
    <m/>
    <n v="259604"/>
    <m/>
    <n v="259604"/>
    <n v="13750"/>
    <n v="7308"/>
    <n v="280662"/>
    <x v="0"/>
    <m/>
    <x v="4"/>
    <x v="1"/>
    <x v="1"/>
    <x v="1"/>
    <x v="1"/>
  </r>
  <r>
    <n v="505"/>
    <s v="521107937"/>
    <s v="National Institute of Building Sciences"/>
    <s v="Henry L. Green"/>
    <x v="0"/>
    <d v="2008-06-24T00:00:00"/>
    <n v="20005"/>
    <x v="1"/>
    <x v="11"/>
    <x v="14"/>
    <x v="0"/>
    <x v="0"/>
    <n v="0.18462732210507096"/>
    <n v="0.18462732210507096"/>
    <n v="0.18462732210507096"/>
    <x v="0"/>
    <x v="6"/>
    <n v="21127468"/>
    <s v="Henry L. Green"/>
    <x v="0"/>
    <x v="0"/>
    <s v="President"/>
    <n v="259540"/>
    <m/>
    <n v="259540"/>
    <m/>
    <n v="259540"/>
    <n v="22440"/>
    <n v="31061"/>
    <n v="313041"/>
    <x v="0"/>
    <m/>
    <x v="3"/>
    <x v="1"/>
    <x v="1"/>
    <x v="1"/>
    <x v="1"/>
  </r>
  <r>
    <n v="522"/>
    <s v="522175544"/>
    <s v="National Quality Forum"/>
    <s v="Christine Cassel"/>
    <x v="1"/>
    <d v="2013-07-01T00:00:00"/>
    <n v="20005"/>
    <x v="1"/>
    <x v="2"/>
    <x v="2"/>
    <x v="0"/>
    <x v="0"/>
    <m/>
    <m/>
    <m/>
    <x v="0"/>
    <x v="1"/>
    <n v="26293813"/>
    <s v="Janet M. Corrigan"/>
    <x v="1"/>
    <x v="1"/>
    <s v="President &amp; CEO"/>
    <n v="259307"/>
    <m/>
    <n v="259307"/>
    <m/>
    <n v="259307"/>
    <n v="11379"/>
    <n v="14664"/>
    <n v="285350"/>
    <x v="1"/>
    <s v="Six months’ salary"/>
    <x v="3"/>
    <x v="1"/>
    <x v="1"/>
    <x v="1"/>
    <x v="1"/>
  </r>
  <r>
    <n v="637"/>
    <s v="530225129"/>
    <s v="Water Environment Federation"/>
    <s v="Eileen O’Neill"/>
    <x v="1"/>
    <d v="2014-02-03T00:00:00"/>
    <n v="22314"/>
    <x v="3"/>
    <x v="9"/>
    <x v="11"/>
    <x v="0"/>
    <x v="1"/>
    <m/>
    <m/>
    <m/>
    <x v="0"/>
    <x v="2"/>
    <n v="22125548"/>
    <s v="Jeff Eger"/>
    <x v="0"/>
    <x v="1"/>
    <s v="Executive Director"/>
    <n v="219958"/>
    <n v="39000"/>
    <n v="258958"/>
    <m/>
    <n v="258958"/>
    <n v="23370"/>
    <n v="14506"/>
    <n v="296834"/>
    <x v="0"/>
    <m/>
    <x v="3"/>
    <x v="1"/>
    <x v="1"/>
    <x v="1"/>
    <x v="1"/>
  </r>
  <r>
    <n v="376"/>
    <s v="131846552"/>
    <s v="International Association of Fire Chiefs"/>
    <s v="Mark W. Light"/>
    <x v="0"/>
    <d v="2007-03-31T00:00:00"/>
    <n v="22033"/>
    <x v="1"/>
    <x v="13"/>
    <x v="21"/>
    <x v="0"/>
    <x v="0"/>
    <n v="8.8411887057793195E-2"/>
    <n v="8.8411887057793195E-2"/>
    <n v="8.8411887057793195E-2"/>
    <x v="0"/>
    <x v="1"/>
    <n v="10931269"/>
    <s v="Mark Light"/>
    <x v="0"/>
    <x v="0"/>
    <s v="CEO &amp; Executive Director"/>
    <n v="258500"/>
    <m/>
    <n v="258500"/>
    <m/>
    <n v="258500"/>
    <n v="39613"/>
    <n v="4407"/>
    <n v="302520"/>
    <x v="0"/>
    <m/>
    <x v="4"/>
    <x v="1"/>
    <x v="1"/>
    <x v="1"/>
    <x v="1"/>
  </r>
  <r>
    <n v="181"/>
    <s v="420688064"/>
    <s v="American Soybean Association"/>
    <s v="Steve Censky"/>
    <x v="0"/>
    <d v="1996-01-01T00:00:00"/>
    <n v="63141"/>
    <x v="0"/>
    <x v="12"/>
    <x v="20"/>
    <x v="0"/>
    <x v="0"/>
    <n v="3.5978174149758048E-2"/>
    <n v="3.5978174149758048E-2"/>
    <n v="3.5978174149758048E-2"/>
    <x v="0"/>
    <x v="6"/>
    <n v="24393985"/>
    <s v="Steve Censky"/>
    <x v="0"/>
    <x v="0"/>
    <s v="CEO"/>
    <n v="258403"/>
    <m/>
    <n v="258403"/>
    <m/>
    <n v="258403"/>
    <n v="7984"/>
    <n v="15978"/>
    <n v="282365"/>
    <x v="0"/>
    <m/>
    <x v="3"/>
    <x v="1"/>
    <x v="1"/>
    <x v="1"/>
    <x v="1"/>
  </r>
  <r>
    <n v="6"/>
    <s v="521829463"/>
    <s v="Accrediting Council for Independent Colleges and Schools"/>
    <s v="Albert Gray"/>
    <x v="0"/>
    <d v="2009-01-01T00:00:00"/>
    <n v="20002"/>
    <x v="1"/>
    <x v="13"/>
    <x v="16"/>
    <x v="0"/>
    <x v="0"/>
    <n v="6.6503038803179051E-2"/>
    <n v="5.8323083230832309E-2"/>
    <n v="5.8323083230832309E-2"/>
    <x v="0"/>
    <x v="7"/>
    <n v="14180902"/>
    <s v="Albert C. Gray"/>
    <x v="0"/>
    <x v="0"/>
    <s v="Executive Director &amp; CEO"/>
    <n v="228125"/>
    <n v="30000"/>
    <n v="258125"/>
    <m/>
    <n v="258125"/>
    <n v="26180"/>
    <n v="17201"/>
    <n v="301506"/>
    <x v="0"/>
    <m/>
    <x v="4"/>
    <x v="1"/>
    <x v="1"/>
    <x v="1"/>
    <x v="1"/>
  </r>
  <r>
    <n v="443"/>
    <s v="521426663"/>
    <s v="National Association of County and City Health Officials"/>
    <s v="Robert M. Pestronk "/>
    <x v="0"/>
    <d v="2008-11-12T00:00:00"/>
    <n v="20036"/>
    <x v="1"/>
    <x v="13"/>
    <x v="21"/>
    <x v="0"/>
    <x v="0"/>
    <n v="2.2260553367054381E-3"/>
    <n v="2.2260553367054381E-3"/>
    <n v="2.2260553367054381E-3"/>
    <x v="0"/>
    <x v="7"/>
    <n v="27928928"/>
    <s v="Robert M. Pestronk "/>
    <x v="0"/>
    <x v="0"/>
    <s v="Executive Director"/>
    <n v="257979"/>
    <m/>
    <n v="257979"/>
    <m/>
    <n v="257979"/>
    <n v="13194"/>
    <n v="14984"/>
    <n v="286157"/>
    <x v="0"/>
    <m/>
    <x v="3"/>
    <x v="1"/>
    <x v="1"/>
    <x v="1"/>
    <x v="1"/>
  </r>
  <r>
    <n v="296"/>
    <s v="530183181"/>
    <s v="Defenders of Wildlife"/>
    <s v="Jamie Rappaport Clark "/>
    <x v="2"/>
    <d v="2011-10-01T00:00:00"/>
    <n v="20036"/>
    <x v="3"/>
    <x v="9"/>
    <x v="11"/>
    <x v="0"/>
    <x v="0"/>
    <m/>
    <m/>
    <m/>
    <x v="1"/>
    <x v="6"/>
    <n v="24838978"/>
    <s v="Rodger O. Schlickeisen"/>
    <x v="0"/>
    <x v="1"/>
    <m/>
    <n v="257899"/>
    <m/>
    <n v="257899"/>
    <m/>
    <n v="257899"/>
    <n v="16910"/>
    <n v="33756"/>
    <n v="308565"/>
    <x v="1"/>
    <s v="Nine months salary"/>
    <x v="3"/>
    <x v="1"/>
    <x v="1"/>
    <x v="1"/>
    <x v="1"/>
  </r>
  <r>
    <n v="519"/>
    <s v="362169155"/>
    <s v="National PTA"/>
    <s v="Eric R. Hargis"/>
    <x v="0"/>
    <d v="2011-07-05T00:00:00"/>
    <n v="60611"/>
    <x v="3"/>
    <x v="9"/>
    <x v="11"/>
    <x v="0"/>
    <x v="0"/>
    <m/>
    <m/>
    <m/>
    <x v="0"/>
    <x v="1"/>
    <n v="11667312"/>
    <s v="Eric Hargis"/>
    <x v="0"/>
    <x v="0"/>
    <s v="Executive Director"/>
    <n v="247224"/>
    <n v="10000"/>
    <n v="257224"/>
    <m/>
    <n v="257224"/>
    <n v="12500"/>
    <n v="11050"/>
    <n v="280774"/>
    <x v="0"/>
    <m/>
    <x v="4"/>
    <x v="1"/>
    <x v="1"/>
    <x v="1"/>
    <x v="1"/>
  </r>
  <r>
    <n v="617"/>
    <s v="042535767"/>
    <s v="Union of Concerned Scientists"/>
    <s v="Kathleen Rest"/>
    <x v="1"/>
    <d v="2013-06-24T00:00:00"/>
    <n v="22389"/>
    <x v="3"/>
    <x v="9"/>
    <x v="11"/>
    <x v="0"/>
    <x v="0"/>
    <n v="6.848407027256885E-2"/>
    <n v="6.848407027256885E-2"/>
    <n v="6.848407027256885E-2"/>
    <x v="0"/>
    <x v="6"/>
    <n v="25978646"/>
    <s v="Kevin T. Knobloch"/>
    <x v="0"/>
    <x v="1"/>
    <s v="President"/>
    <n v="256293"/>
    <m/>
    <n v="256293"/>
    <m/>
    <n v="256293"/>
    <n v="20914"/>
    <n v="17134"/>
    <n v="294341"/>
    <x v="0"/>
    <s v="Interim president; Kenneth Kimmell is president as of March 4, 2014.  Kathleen Rest was serving as interim president"/>
    <x v="3"/>
    <x v="1"/>
    <x v="1"/>
    <x v="1"/>
    <x v="1"/>
  </r>
  <r>
    <n v="244"/>
    <s v="300126510"/>
    <s v="Center for American Progress"/>
    <s v="Neera Tanden"/>
    <x v="1"/>
    <d v="2011-10-24T00:00:00"/>
    <n v="20005"/>
    <x v="4"/>
    <x v="14"/>
    <x v="17"/>
    <x v="0"/>
    <x v="0"/>
    <m/>
    <m/>
    <m/>
    <x v="0"/>
    <x v="1"/>
    <n v="39201517"/>
    <s v="Neera Tanden"/>
    <x v="1"/>
    <x v="0"/>
    <s v="President"/>
    <n v="254739"/>
    <m/>
    <n v="254739"/>
    <m/>
    <n v="254739"/>
    <n v="22913"/>
    <n v="10019"/>
    <n v="287671"/>
    <x v="0"/>
    <m/>
    <x v="1"/>
    <x v="1"/>
    <x v="1"/>
    <x v="1"/>
    <x v="1"/>
  </r>
  <r>
    <n v="642"/>
    <s v="521257057"/>
    <s v="World Resources Institute"/>
    <s v="Andrew D. Steer"/>
    <x v="0"/>
    <d v="2012-08-01T00:00:00"/>
    <n v="20002"/>
    <x v="3"/>
    <x v="9"/>
    <x v="11"/>
    <x v="0"/>
    <x v="0"/>
    <m/>
    <m/>
    <m/>
    <x v="0"/>
    <x v="6"/>
    <n v="45502243"/>
    <s v="Jonathan Lash"/>
    <x v="0"/>
    <x v="1"/>
    <s v="President"/>
    <n v="216791"/>
    <m/>
    <n v="216791"/>
    <n v="37745"/>
    <n v="254536"/>
    <n v="11917"/>
    <n v="15095"/>
    <n v="281548"/>
    <x v="1"/>
    <s v="Six months’ salary"/>
    <x v="1"/>
    <x v="1"/>
    <x v="1"/>
    <x v="1"/>
    <x v="1"/>
  </r>
  <r>
    <n v="36"/>
    <s v="520886491"/>
    <s v="American Alliance of Health, Physical Education, Recreation and Dance"/>
    <s v="E. Paul Roetert"/>
    <x v="0"/>
    <d v="2010-09-01T00:00:00"/>
    <n v="20191"/>
    <x v="1"/>
    <x v="13"/>
    <x v="16"/>
    <x v="0"/>
    <x v="0"/>
    <m/>
    <m/>
    <m/>
    <x v="0"/>
    <x v="2"/>
    <n v="11511297"/>
    <s v="E. Paul Roetert"/>
    <x v="0"/>
    <x v="0"/>
    <s v="CEO"/>
    <n v="254277"/>
    <m/>
    <n v="254277"/>
    <m/>
    <n v="254277"/>
    <m/>
    <n v="8646"/>
    <n v="262923"/>
    <x v="0"/>
    <m/>
    <x v="4"/>
    <x v="1"/>
    <x v="1"/>
    <x v="1"/>
    <x v="1"/>
  </r>
  <r>
    <n v="485"/>
    <s v="131932384"/>
    <s v="National Council on Aging"/>
    <s v="James P. Firman"/>
    <x v="0"/>
    <d v="1995-01-01T00:00:00"/>
    <n v="20036"/>
    <x v="3"/>
    <x v="9"/>
    <x v="11"/>
    <x v="0"/>
    <x v="0"/>
    <n v="4.1595577137607455E-2"/>
    <n v="-8.7545714631414202E-3"/>
    <n v="-8.7545714631414202E-3"/>
    <x v="0"/>
    <x v="7"/>
    <n v="50134133"/>
    <s v="James Firman"/>
    <x v="0"/>
    <x v="0"/>
    <s v="President &amp; CEO"/>
    <n v="253966"/>
    <m/>
    <n v="253966"/>
    <m/>
    <n v="253966"/>
    <n v="37627"/>
    <n v="18107"/>
    <n v="309700"/>
    <x v="0"/>
    <m/>
    <x v="2"/>
    <x v="1"/>
    <x v="1"/>
    <x v="1"/>
    <x v="1"/>
  </r>
  <r>
    <n v="517"/>
    <s v="420796455"/>
    <s v="National Pork Producers Council"/>
    <s v="Neil Dierks"/>
    <x v="0"/>
    <d v="2003-02-12T00:00:00"/>
    <n v="20001"/>
    <x v="0"/>
    <x v="12"/>
    <x v="20"/>
    <x v="0"/>
    <x v="0"/>
    <n v="4.6524381472957425E-3"/>
    <n v="4.3895176191104661E-2"/>
    <n v="4.3895176191104661E-2"/>
    <x v="0"/>
    <x v="1"/>
    <n v="14637159"/>
    <s v="Neil Dierks"/>
    <x v="0"/>
    <x v="0"/>
    <s v="CEO"/>
    <n v="223499"/>
    <n v="29608"/>
    <n v="253107"/>
    <m/>
    <n v="253107"/>
    <n v="14981"/>
    <n v="11664"/>
    <n v="279752"/>
    <x v="0"/>
    <m/>
    <x v="4"/>
    <x v="1"/>
    <x v="1"/>
    <x v="1"/>
    <x v="1"/>
  </r>
  <r>
    <n v="23"/>
    <s v="536014540"/>
    <s v="Amalgamated Transit Union"/>
    <s v="Lawrence J. Hanley"/>
    <x v="0"/>
    <d v="2010-09-30T00:00:00"/>
    <n v="20016"/>
    <x v="2"/>
    <x v="8"/>
    <x v="10"/>
    <x v="0"/>
    <x v="1"/>
    <m/>
    <m/>
    <m/>
    <x v="0"/>
    <x v="7"/>
    <n v="27233417"/>
    <s v="Lawrence Hanley"/>
    <x v="0"/>
    <x v="0"/>
    <s v="International President"/>
    <n v="226171"/>
    <m/>
    <n v="226171"/>
    <n v="26669"/>
    <n v="252840"/>
    <n v="97853"/>
    <n v="44013"/>
    <n v="394706"/>
    <x v="0"/>
    <m/>
    <x v="3"/>
    <x v="1"/>
    <x v="1"/>
    <x v="1"/>
    <x v="1"/>
  </r>
  <r>
    <n v="518"/>
    <s v="340702551"/>
    <s v="National Postal Mail Handlers Union"/>
    <s v="John Hegarty"/>
    <x v="0"/>
    <d v="2002-07-01T00:00:00"/>
    <n v="20036"/>
    <x v="2"/>
    <x v="8"/>
    <x v="10"/>
    <x v="0"/>
    <x v="1"/>
    <n v="-3.5285176606832656E-3"/>
    <n v="-3.5285176606832656E-3"/>
    <n v="1.9175493481126233E-3"/>
    <x v="0"/>
    <x v="1"/>
    <n v="32921508"/>
    <s v="John Hegarty"/>
    <x v="0"/>
    <x v="0"/>
    <s v="National President"/>
    <n v="220276"/>
    <m/>
    <n v="220276"/>
    <n v="32091"/>
    <n v="252367"/>
    <n v="77979"/>
    <n v="24440"/>
    <n v="354786"/>
    <x v="0"/>
    <m/>
    <x v="1"/>
    <x v="1"/>
    <x v="1"/>
    <x v="1"/>
    <x v="1"/>
  </r>
  <r>
    <n v="175"/>
    <s v="530259019"/>
    <s v="American Society of Landscape Architects"/>
    <s v="Nancy C. Somerville"/>
    <x v="1"/>
    <d v="2000-08-21T00:00:00"/>
    <n v="20001"/>
    <x v="1"/>
    <x v="11"/>
    <x v="9"/>
    <x v="0"/>
    <x v="0"/>
    <n v="0.15425598162268381"/>
    <n v="0.15425598162268381"/>
    <n v="0.15425598162268381"/>
    <x v="0"/>
    <x v="1"/>
    <n v="10756494"/>
    <s v="Nancy C. Somerville"/>
    <x v="1"/>
    <x v="0"/>
    <s v="Executive Vice President &amp; CEO"/>
    <n v="250230"/>
    <m/>
    <n v="250230"/>
    <m/>
    <n v="250230"/>
    <n v="22500"/>
    <n v="8110"/>
    <n v="280840"/>
    <x v="0"/>
    <m/>
    <x v="4"/>
    <x v="1"/>
    <x v="1"/>
    <x v="1"/>
    <x v="1"/>
  </r>
  <r>
    <n v="34"/>
    <s v="237067770"/>
    <s v="American Academy of Physician Assistants"/>
    <s v="Jenna Dorn"/>
    <x v="1"/>
    <d v="2011-10-31T00:00:00"/>
    <n v="22314"/>
    <x v="1"/>
    <x v="2"/>
    <x v="2"/>
    <x v="0"/>
    <x v="0"/>
    <m/>
    <m/>
    <m/>
    <x v="2"/>
    <x v="14"/>
    <n v="19484006"/>
    <s v="James Potter"/>
    <x v="0"/>
    <x v="1"/>
    <s v="Interim CEO &amp; EVP"/>
    <n v="233943"/>
    <n v="15000"/>
    <n v="248943"/>
    <n v="690"/>
    <n v="249633"/>
    <n v="9546"/>
    <n v="26526"/>
    <n v="285705"/>
    <x v="1"/>
    <s v="Interim from Jan. 1 to Oct. 31 2011.  10 months pay as CEO and two months pay as staff."/>
    <x v="4"/>
    <x v="1"/>
    <x v="1"/>
    <x v="1"/>
    <x v="1"/>
  </r>
  <r>
    <n v="191"/>
    <s v="520851555"/>
    <s v="Amnesty International USA"/>
    <s v="Steven W. Hawkins "/>
    <x v="0"/>
    <d v="2013-09-25T00:00:00"/>
    <n v="10001"/>
    <x v="3"/>
    <x v="9"/>
    <x v="11"/>
    <x v="0"/>
    <x v="0"/>
    <n v="6.226906132310097E-2"/>
    <n v="6.226906132310097E-2"/>
    <n v="0.10668034534214453"/>
    <x v="0"/>
    <x v="6"/>
    <n v="38757103"/>
    <s v="Suzanne Nossel"/>
    <x v="1"/>
    <x v="1"/>
    <s v="Executive Director"/>
    <n v="239189"/>
    <m/>
    <n v="239189"/>
    <n v="10000"/>
    <n v="249189"/>
    <n v="200000"/>
    <n v="24424"/>
    <n v="473613"/>
    <x v="0"/>
    <m/>
    <x v="1"/>
    <x v="1"/>
    <x v="1"/>
    <x v="1"/>
    <x v="1"/>
  </r>
  <r>
    <n v="615"/>
    <s v="480643776"/>
    <s v="U.S. Wheat Associates"/>
    <s v="Alan Tracy"/>
    <x v="0"/>
    <d v="1997-01-01T00:00:00"/>
    <n v="20006"/>
    <x v="0"/>
    <x v="12"/>
    <x v="20"/>
    <x v="0"/>
    <x v="0"/>
    <n v="-9.2672457023649526E-4"/>
    <n v="-9.2672457023649526E-4"/>
    <n v="-9.2672457023649526E-4"/>
    <x v="0"/>
    <x v="7"/>
    <n v="17535083"/>
    <s v="Alan Tracy"/>
    <x v="0"/>
    <x v="0"/>
    <s v="President"/>
    <n v="249034"/>
    <m/>
    <n v="249034"/>
    <m/>
    <n v="249034"/>
    <n v="24903"/>
    <n v="22008"/>
    <n v="295945"/>
    <x v="0"/>
    <m/>
    <x v="4"/>
    <x v="1"/>
    <x v="1"/>
    <x v="1"/>
    <x v="1"/>
  </r>
  <r>
    <n v="259"/>
    <s v="237122882"/>
    <s v="Close Up Foundation"/>
    <s v="Timothy S. Davis"/>
    <x v="0"/>
    <d v="2005-07-01T00:00:00"/>
    <n v="22314"/>
    <x v="3"/>
    <x v="9"/>
    <x v="11"/>
    <x v="0"/>
    <x v="0"/>
    <n v="-1.3478517665944784E-3"/>
    <n v="-1.076209324729033E-3"/>
    <n v="-1.076209324729033E-3"/>
    <x v="0"/>
    <x v="7"/>
    <n v="26472039"/>
    <s v="Timothy Davis"/>
    <x v="0"/>
    <x v="0"/>
    <s v="President &amp; CEO"/>
    <n v="197826"/>
    <n v="50000"/>
    <n v="247826"/>
    <m/>
    <n v="247826"/>
    <m/>
    <n v="9930"/>
    <n v="257756"/>
    <x v="0"/>
    <m/>
    <x v="3"/>
    <x v="1"/>
    <x v="1"/>
    <x v="1"/>
    <x v="1"/>
  </r>
  <r>
    <n v="433"/>
    <s v="366009499"/>
    <s v="National Association for the Education of Young Children"/>
    <s v="Rhian Evans-Allvin"/>
    <x v="1"/>
    <d v="2013-08-12T00:00:00"/>
    <n v="20005"/>
    <x v="1"/>
    <x v="13"/>
    <x v="16"/>
    <x v="0"/>
    <x v="0"/>
    <m/>
    <m/>
    <m/>
    <x v="0"/>
    <x v="2"/>
    <n v="18328290"/>
    <s v="Jerlean Daniel"/>
    <x v="1"/>
    <x v="1"/>
    <s v="Executive Director"/>
    <n v="246979"/>
    <m/>
    <n v="246979"/>
    <m/>
    <n v="246979"/>
    <n v="24519"/>
    <n v="5319"/>
    <n v="276817"/>
    <x v="0"/>
    <m/>
    <x v="4"/>
    <x v="1"/>
    <x v="1"/>
    <x v="1"/>
    <x v="1"/>
  </r>
  <r>
    <n v="392"/>
    <s v="223087809"/>
    <s v="International Research and Exchanges Board"/>
    <s v="W. Robert Pearson"/>
    <x v="0"/>
    <d v="2008-11-01T00:00:00"/>
    <n v="20037"/>
    <x v="0"/>
    <x v="4"/>
    <x v="4"/>
    <x v="0"/>
    <x v="1"/>
    <n v="-9.043207709618177E-2"/>
    <n v="-9.043207709618177E-2"/>
    <n v="-9.043207709618177E-2"/>
    <x v="0"/>
    <x v="7"/>
    <n v="70513144"/>
    <s v="W. Robert Pearson"/>
    <x v="0"/>
    <x v="0"/>
    <s v="President"/>
    <n v="246150"/>
    <m/>
    <n v="246150"/>
    <m/>
    <n v="246150"/>
    <n v="52800"/>
    <n v="9956"/>
    <n v="308906"/>
    <x v="0"/>
    <m/>
    <x v="2"/>
    <x v="1"/>
    <x v="1"/>
    <x v="1"/>
    <x v="1"/>
  </r>
  <r>
    <n v="299"/>
    <s v="521516692"/>
    <s v="Drug Policy Alliance"/>
    <s v="Ethan Nadelmann"/>
    <x v="0"/>
    <d v="1994-01-01T00:00:00"/>
    <n v="10018"/>
    <x v="3"/>
    <x v="9"/>
    <x v="11"/>
    <x v="0"/>
    <x v="0"/>
    <n v="0.11607146919517533"/>
    <n v="0.11607146919517533"/>
    <n v="7.4704158214565802E-2"/>
    <x v="0"/>
    <x v="10"/>
    <n v="47135352"/>
    <s v="Ethan Nadelmann"/>
    <x v="0"/>
    <x v="0"/>
    <s v="Executive Director"/>
    <n v="245298"/>
    <m/>
    <n v="245298"/>
    <m/>
    <n v="245298"/>
    <n v="23800"/>
    <n v="9947"/>
    <n v="279045"/>
    <x v="0"/>
    <s v="$7,302 toward SERP."/>
    <x v="1"/>
    <x v="1"/>
    <x v="1"/>
    <x v="1"/>
    <x v="1"/>
  </r>
  <r>
    <n v="491"/>
    <s v="521344831"/>
    <s v="National Endowment for Democracy"/>
    <s v="Carl Gershman"/>
    <x v="0"/>
    <m/>
    <n v="20004"/>
    <x v="3"/>
    <x v="9"/>
    <x v="11"/>
    <x v="0"/>
    <x v="1"/>
    <n v="0"/>
    <n v="0"/>
    <n v="0"/>
    <x v="0"/>
    <x v="6"/>
    <n v="141705565"/>
    <s v="Carl Gershman"/>
    <x v="0"/>
    <x v="0"/>
    <s v="President"/>
    <n v="245226"/>
    <m/>
    <n v="245226"/>
    <m/>
    <n v="245226"/>
    <n v="24523"/>
    <n v="11408"/>
    <n v="281157"/>
    <x v="0"/>
    <m/>
    <x v="0"/>
    <x v="1"/>
    <x v="1"/>
    <x v="1"/>
    <x v="1"/>
  </r>
  <r>
    <n v="507"/>
    <s v="131673104"/>
    <s v="National Kidney Foundation"/>
    <s v="Bruce Skyer"/>
    <x v="2"/>
    <d v="2011-10-24T00:00:00"/>
    <n v="10016"/>
    <x v="3"/>
    <x v="9"/>
    <x v="11"/>
    <x v="0"/>
    <x v="0"/>
    <m/>
    <m/>
    <m/>
    <x v="1"/>
    <x v="7"/>
    <n v="46556654"/>
    <s v="Bruce Skyer"/>
    <x v="0"/>
    <x v="0"/>
    <m/>
    <n v="218913"/>
    <n v="25000"/>
    <n v="243913"/>
    <m/>
    <n v="243913"/>
    <n v="12800"/>
    <n v="18284"/>
    <n v="274997"/>
    <x v="1"/>
    <s v="10 months' salary as staff and two months' salary as CEO; $115,000 from change-of-control payment"/>
    <x v="1"/>
    <x v="1"/>
    <x v="1"/>
    <x v="1"/>
    <x v="1"/>
  </r>
  <r>
    <n v="246"/>
    <s v="521398742"/>
    <s v="Center for International Private Enterprise"/>
    <s v="John D. Sullivan"/>
    <x v="0"/>
    <d v="1991-01-01T00:00:00"/>
    <n v="20005"/>
    <x v="4"/>
    <x v="14"/>
    <x v="17"/>
    <x v="0"/>
    <x v="1"/>
    <n v="-1.3968775677896466E-4"/>
    <n v="-1.3968775677896466E-4"/>
    <n v="-1.3968775677896466E-4"/>
    <x v="0"/>
    <x v="6"/>
    <n v="17578600"/>
    <s v="John D. Sullivan"/>
    <x v="0"/>
    <x v="0"/>
    <s v="Executive Director"/>
    <n v="243366"/>
    <m/>
    <n v="243366"/>
    <m/>
    <n v="243366"/>
    <n v="15300"/>
    <n v="10380"/>
    <n v="269046"/>
    <x v="0"/>
    <m/>
    <x v="4"/>
    <x v="1"/>
    <x v="1"/>
    <x v="1"/>
    <x v="1"/>
  </r>
  <r>
    <n v="409"/>
    <s v="431131436"/>
    <s v="Lupus Foundation of America"/>
    <s v="Sandra C. Raymond"/>
    <x v="1"/>
    <m/>
    <n v="20036"/>
    <x v="3"/>
    <x v="9"/>
    <x v="11"/>
    <x v="0"/>
    <x v="0"/>
    <n v="-4.2983580844733797E-2"/>
    <n v="6.8091568844684007E-3"/>
    <n v="6.8091568844684007E-3"/>
    <x v="0"/>
    <x v="6"/>
    <n v="14509470"/>
    <s v="Sandra C. Raymond"/>
    <x v="1"/>
    <x v="0"/>
    <s v="President &amp; CEO"/>
    <n v="230640"/>
    <n v="12000"/>
    <n v="242640"/>
    <m/>
    <n v="242640"/>
    <n v="20700"/>
    <n v="5830"/>
    <n v="269170"/>
    <x v="0"/>
    <m/>
    <x v="4"/>
    <x v="1"/>
    <x v="1"/>
    <x v="1"/>
    <x v="1"/>
  </r>
  <r>
    <n v="546"/>
    <s v="510401308"/>
    <s v="Oceana"/>
    <s v="Andrew F. Sharpless"/>
    <x v="0"/>
    <d v="2003-06-26T00:00:00"/>
    <n v="20037"/>
    <x v="3"/>
    <x v="9"/>
    <x v="11"/>
    <x v="0"/>
    <x v="0"/>
    <n v="-5.3554361796790035E-4"/>
    <n v="-5.3554361796790035E-4"/>
    <n v="-5.3554361796790035E-4"/>
    <x v="0"/>
    <x v="1"/>
    <n v="15226982"/>
    <s v="Andrew F. Sharpless"/>
    <x v="0"/>
    <x v="0"/>
    <s v="Chief Executive Officer"/>
    <n v="242614"/>
    <m/>
    <n v="242614"/>
    <m/>
    <n v="242614"/>
    <n v="12500"/>
    <n v="15799"/>
    <n v="270913"/>
    <x v="0"/>
    <m/>
    <x v="4"/>
    <x v="1"/>
    <x v="1"/>
    <x v="1"/>
    <x v="1"/>
  </r>
  <r>
    <n v="352"/>
    <s v="521243457"/>
    <s v="Human Rights Campaign"/>
    <s v="Chad H. Griffin"/>
    <x v="0"/>
    <d v="2012-06-11T00:00:00"/>
    <n v="20036"/>
    <x v="3"/>
    <x v="9"/>
    <x v="11"/>
    <x v="0"/>
    <x v="0"/>
    <m/>
    <m/>
    <m/>
    <x v="2"/>
    <x v="0"/>
    <n v="36537048"/>
    <s v="Chad Griffin"/>
    <x v="0"/>
    <x v="0"/>
    <s v="President"/>
    <n v="221857"/>
    <n v="20000"/>
    <n v="241857"/>
    <m/>
    <n v="241857"/>
    <n v="5502"/>
    <n v="2702"/>
    <n v="250061"/>
    <x v="1"/>
    <s v="6.5 months’ salary"/>
    <x v="1"/>
    <x v="1"/>
    <x v="1"/>
    <x v="1"/>
    <x v="1"/>
  </r>
  <r>
    <n v="247"/>
    <s v="237122879"/>
    <s v="Center for Science in the Public Interest"/>
    <s v="Michael Jacobson"/>
    <x v="0"/>
    <m/>
    <n v="20009"/>
    <x v="3"/>
    <x v="9"/>
    <x v="11"/>
    <x v="0"/>
    <x v="0"/>
    <n v="7.4448656022680318E-2"/>
    <n v="7.4448656022680318E-2"/>
    <n v="7.4448656022680318E-2"/>
    <x v="0"/>
    <x v="5"/>
    <n v="19396056"/>
    <s v="Michael Jacobson"/>
    <x v="0"/>
    <x v="0"/>
    <s v="Executive Director"/>
    <n v="241795"/>
    <m/>
    <n v="241795"/>
    <m/>
    <n v="241795"/>
    <n v="18447"/>
    <n v="9206"/>
    <n v="269448"/>
    <x v="0"/>
    <m/>
    <x v="4"/>
    <x v="1"/>
    <x v="1"/>
    <x v="1"/>
    <x v="1"/>
  </r>
  <r>
    <n v="281"/>
    <s v="237079691"/>
    <s v="Council of Better Business Bureaus"/>
    <s v="Mary E. Power"/>
    <x v="1"/>
    <d v="2013-12-31T00:00:00"/>
    <n v="22203"/>
    <x v="0"/>
    <x v="1"/>
    <x v="1"/>
    <x v="0"/>
    <x v="0"/>
    <m/>
    <m/>
    <m/>
    <x v="2"/>
    <x v="1"/>
    <n v="17830268"/>
    <s v="Carrie Hurt"/>
    <x v="1"/>
    <x v="1"/>
    <s v="Interim President &amp; CEO"/>
    <n v="241000"/>
    <m/>
    <n v="241000"/>
    <m/>
    <n v="241000"/>
    <m/>
    <m/>
    <n v="241000"/>
    <x v="1"/>
    <s v="Interim CEO for 11 months and 12 days "/>
    <x v="4"/>
    <x v="1"/>
    <x v="1"/>
    <x v="1"/>
    <x v="1"/>
  </r>
  <r>
    <n v="115"/>
    <s v="840432950"/>
    <s v="American Humane Association"/>
    <s v="Robin Ganzert"/>
    <x v="1"/>
    <d v="2010-10-01T00:00:00"/>
    <n v="20036"/>
    <x v="3"/>
    <x v="9"/>
    <x v="11"/>
    <x v="0"/>
    <x v="0"/>
    <m/>
    <m/>
    <m/>
    <x v="0"/>
    <x v="7"/>
    <n v="17518564"/>
    <s v="Robin R. Ganzert"/>
    <x v="1"/>
    <x v="0"/>
    <s v="President &amp; CEO"/>
    <n v="224996"/>
    <m/>
    <n v="224996"/>
    <n v="14700"/>
    <n v="239696"/>
    <n v="2105"/>
    <n v="12300"/>
    <n v="254101"/>
    <x v="0"/>
    <m/>
    <x v="4"/>
    <x v="1"/>
    <x v="1"/>
    <x v="1"/>
    <x v="1"/>
  </r>
  <r>
    <n v="581"/>
    <s v="361707667"/>
    <s v="Rotary International"/>
    <s v="John Hewko"/>
    <x v="2"/>
    <d v="2011-07-01T00:00:00"/>
    <n v="60201"/>
    <x v="3"/>
    <x v="9"/>
    <x v="11"/>
    <x v="0"/>
    <x v="0"/>
    <m/>
    <m/>
    <m/>
    <x v="1"/>
    <x v="7"/>
    <n v="90621190"/>
    <s v="John Hewko"/>
    <x v="0"/>
    <x v="0"/>
    <s v="General Secretary"/>
    <n v="239133"/>
    <m/>
    <n v="239133"/>
    <n v="159"/>
    <n v="239292"/>
    <n v="5183"/>
    <n v="13539"/>
    <n v="258014"/>
    <x v="1"/>
    <s v="Six months' salary"/>
    <x v="2"/>
    <x v="1"/>
    <x v="1"/>
    <x v="1"/>
    <x v="1"/>
  </r>
  <r>
    <n v="393"/>
    <s v="930746782"/>
    <s v="International Society for Technology in Education"/>
    <s v="Brian Lewis"/>
    <x v="0"/>
    <d v="2012-09-01T00:00:00"/>
    <n v="20036"/>
    <x v="1"/>
    <x v="13"/>
    <x v="16"/>
    <x v="0"/>
    <x v="0"/>
    <n v="7.7976248274348051E-3"/>
    <n v="7.7976248274348051E-3"/>
    <n v="7.7976248274348051E-3"/>
    <x v="0"/>
    <x v="6"/>
    <n v="14427254"/>
    <s v="Donald Knezek"/>
    <x v="0"/>
    <x v="1"/>
    <s v="CEO"/>
    <n v="238714"/>
    <m/>
    <n v="238714"/>
    <m/>
    <n v="238714"/>
    <m/>
    <n v="11478"/>
    <n v="250192"/>
    <x v="0"/>
    <m/>
    <x v="4"/>
    <x v="1"/>
    <x v="1"/>
    <x v="1"/>
    <x v="1"/>
  </r>
  <r>
    <n v="595"/>
    <s v="362496678"/>
    <s v="Society of Nuclear Medicine and Molecular Imaging "/>
    <s v="Virginia Pappas"/>
    <x v="1"/>
    <d v="2002-04-18T00:00:00"/>
    <n v="20190"/>
    <x v="1"/>
    <x v="2"/>
    <x v="2"/>
    <x v="0"/>
    <x v="0"/>
    <n v="0"/>
    <n v="0"/>
    <n v="3.2568355676740133E-3"/>
    <x v="0"/>
    <x v="6"/>
    <n v="11273738"/>
    <s v="Virginia Pappas"/>
    <x v="1"/>
    <x v="0"/>
    <s v="CEO"/>
    <n v="237654"/>
    <m/>
    <n v="237654"/>
    <n v="774"/>
    <n v="238428"/>
    <n v="8184"/>
    <n v="22338"/>
    <n v="268950"/>
    <x v="0"/>
    <m/>
    <x v="4"/>
    <x v="1"/>
    <x v="1"/>
    <x v="1"/>
    <x v="1"/>
  </r>
  <r>
    <n v="404"/>
    <s v="042751357"/>
    <s v="Land Trust Alliance"/>
    <s v="Rand Wentworth"/>
    <x v="0"/>
    <d v="2002-04-04T00:00:00"/>
    <n v="20036"/>
    <x v="3"/>
    <x v="9"/>
    <x v="11"/>
    <x v="0"/>
    <x v="0"/>
    <n v="-7.9303360992659319E-3"/>
    <n v="-7.9303360992659319E-3"/>
    <n v="1.9377198074230887E-3"/>
    <x v="0"/>
    <x v="1"/>
    <n v="18481589"/>
    <s v="Rand Wentworth"/>
    <x v="0"/>
    <x v="0"/>
    <s v="President"/>
    <n v="232182"/>
    <m/>
    <n v="232182"/>
    <n v="2568"/>
    <n v="234750"/>
    <n v="124400"/>
    <n v="18632"/>
    <n v="377782"/>
    <x v="0"/>
    <m/>
    <x v="4"/>
    <x v="1"/>
    <x v="1"/>
    <x v="1"/>
    <x v="1"/>
  </r>
  <r>
    <n v="255"/>
    <s v="132982969"/>
    <s v="Child Trends"/>
    <s v="Carol Emig"/>
    <x v="1"/>
    <d v="2006-01-01T00:00:00"/>
    <n v="20008"/>
    <x v="3"/>
    <x v="9"/>
    <x v="11"/>
    <x v="0"/>
    <x v="0"/>
    <n v="7.488555981391537E-2"/>
    <n v="7.488555981391537E-2"/>
    <n v="7.488555981391537E-2"/>
    <x v="0"/>
    <x v="1"/>
    <n v="11073546"/>
    <s v="Carol Emig"/>
    <x v="1"/>
    <x v="0"/>
    <s v="President &amp; CEO"/>
    <n v="230822"/>
    <m/>
    <n v="230822"/>
    <m/>
    <n v="230822"/>
    <n v="24000"/>
    <n v="11922"/>
    <n v="266744"/>
    <x v="0"/>
    <m/>
    <x v="4"/>
    <x v="1"/>
    <x v="1"/>
    <x v="1"/>
    <x v="1"/>
  </r>
  <r>
    <n v="607"/>
    <s v="381612715"/>
    <s v="Trout Unlimited"/>
    <s v="Chris Wood"/>
    <x v="0"/>
    <d v="2010-02-01T00:00:00"/>
    <n v="22209"/>
    <x v="3"/>
    <x v="9"/>
    <x v="11"/>
    <x v="0"/>
    <x v="0"/>
    <n v="8.5481023830538388E-3"/>
    <n v="8.5481023830538388E-3"/>
    <n v="8.5481023830538388E-3"/>
    <x v="0"/>
    <x v="6"/>
    <n v="34011522"/>
    <s v="Chris Wood"/>
    <x v="0"/>
    <x v="0"/>
    <s v="CEO &amp; President"/>
    <n v="228537"/>
    <m/>
    <n v="228537"/>
    <m/>
    <n v="228537"/>
    <n v="19138"/>
    <n v="17061"/>
    <n v="264736"/>
    <x v="0"/>
    <m/>
    <x v="1"/>
    <x v="1"/>
    <x v="1"/>
    <x v="1"/>
    <x v="1"/>
  </r>
  <r>
    <n v="487"/>
    <s v="521338892"/>
    <s v="National Democratic Institute for International Affairs"/>
    <s v="Kenneth Wollack"/>
    <x v="0"/>
    <d v="1993-03-01T00:00:00"/>
    <n v="20036"/>
    <x v="3"/>
    <x v="9"/>
    <x v="11"/>
    <x v="0"/>
    <x v="1"/>
    <n v="-9.3404616031669635E-2"/>
    <n v="-9.3404616031669635E-2"/>
    <n v="-8.5792815391816796E-2"/>
    <x v="0"/>
    <x v="6"/>
    <n v="139087359"/>
    <s v="Kenneth Wollack"/>
    <x v="0"/>
    <x v="0"/>
    <s v="President"/>
    <n v="209089"/>
    <m/>
    <n v="209089"/>
    <n v="19418"/>
    <n v="228507"/>
    <n v="20162"/>
    <n v="14123"/>
    <n v="262792"/>
    <x v="0"/>
    <m/>
    <x v="0"/>
    <x v="1"/>
    <x v="1"/>
    <x v="1"/>
    <x v="1"/>
  </r>
  <r>
    <n v="573"/>
    <s v="520976257"/>
    <s v="Reading Is Fundamental"/>
    <s v="Carol H. Rasco "/>
    <x v="1"/>
    <d v="2001-11-01T00:00:00"/>
    <n v="20037"/>
    <x v="3"/>
    <x v="9"/>
    <x v="11"/>
    <x v="0"/>
    <x v="0"/>
    <n v="6.0020454156312327E-3"/>
    <n v="5.6906054337715707E-2"/>
    <n v="5.6906054337715707E-2"/>
    <x v="0"/>
    <x v="6"/>
    <n v="22517378"/>
    <s v="Carol H. Rasco "/>
    <x v="1"/>
    <x v="0"/>
    <s v="President &amp; CEO"/>
    <n v="217390"/>
    <n v="11000"/>
    <n v="228390"/>
    <m/>
    <n v="228390"/>
    <n v="11000"/>
    <n v="8610"/>
    <n v="248000"/>
    <x v="0"/>
    <m/>
    <x v="3"/>
    <x v="1"/>
    <x v="1"/>
    <x v="1"/>
    <x v="1"/>
  </r>
  <r>
    <n v="470"/>
    <s v="521328557"/>
    <s v="National Center for Missing and Exploited Children"/>
    <s v="John Ryan"/>
    <x v="0"/>
    <d v="2012-07-01T00:00:00"/>
    <n v="22314"/>
    <x v="3"/>
    <x v="9"/>
    <x v="11"/>
    <x v="0"/>
    <x v="0"/>
    <m/>
    <m/>
    <m/>
    <x v="2"/>
    <x v="1"/>
    <n v="48006661"/>
    <s v="John Ryan"/>
    <x v="0"/>
    <x v="0"/>
    <s v="President &amp; CEO"/>
    <n v="227763"/>
    <m/>
    <n v="227763"/>
    <m/>
    <n v="227763"/>
    <m/>
    <n v="546"/>
    <n v="228309"/>
    <x v="1"/>
    <s v="Six months’ salary"/>
    <x v="1"/>
    <x v="1"/>
    <x v="1"/>
    <x v="1"/>
    <x v="1"/>
  </r>
  <r>
    <n v="362"/>
    <s v="521898636"/>
    <s v="INFORMS: Institute for Operations Research and the Management Sciences"/>
    <s v="Melissa Moore"/>
    <x v="1"/>
    <d v="2011-02-23T00:00:00"/>
    <n v="21228"/>
    <x v="1"/>
    <x v="1"/>
    <x v="1"/>
    <x v="0"/>
    <x v="0"/>
    <m/>
    <m/>
    <m/>
    <x v="0"/>
    <x v="1"/>
    <n v="10819218"/>
    <s v="Melissa Moore"/>
    <x v="1"/>
    <x v="0"/>
    <s v="Executive Director"/>
    <n v="227660"/>
    <m/>
    <n v="227660"/>
    <m/>
    <n v="227660"/>
    <n v="21814"/>
    <n v="7530"/>
    <n v="257004"/>
    <x v="0"/>
    <s v="10 months’ salary"/>
    <x v="4"/>
    <x v="1"/>
    <x v="1"/>
    <x v="1"/>
    <x v="1"/>
  </r>
  <r>
    <n v="480"/>
    <s v="730684309"/>
    <s v="National Council of Architectural Registration Boards"/>
    <s v="Michael Armstrong"/>
    <x v="2"/>
    <d v="2011-06-01T00:00:00"/>
    <n v="20006"/>
    <x v="1"/>
    <x v="11"/>
    <x v="9"/>
    <x v="0"/>
    <x v="0"/>
    <m/>
    <m/>
    <m/>
    <x v="1"/>
    <x v="7"/>
    <n v="22576883"/>
    <s v="Lenore M. Lucey"/>
    <x v="1"/>
    <x v="1"/>
    <m/>
    <n v="184664"/>
    <n v="25000"/>
    <n v="209664"/>
    <n v="16500"/>
    <n v="226164"/>
    <m/>
    <m/>
    <n v="226164"/>
    <x v="1"/>
    <s v="Five months’ salary; $25,000 severance"/>
    <x v="3"/>
    <x v="1"/>
    <x v="1"/>
    <x v="1"/>
    <x v="1"/>
  </r>
  <r>
    <n v="131"/>
    <s v="362166947"/>
    <s v="American Library Association"/>
    <s v="Keith Michael Fiels"/>
    <x v="0"/>
    <d v="2002-07-01T00:00:00"/>
    <n v="60611"/>
    <x v="1"/>
    <x v="13"/>
    <x v="16"/>
    <x v="0"/>
    <x v="0"/>
    <n v="7.6595062091459583E-3"/>
    <n v="7.6595062091459583E-3"/>
    <n v="7.6595062091459583E-3"/>
    <x v="0"/>
    <x v="2"/>
    <n v="48793543"/>
    <s v="Keith Fiels"/>
    <x v="0"/>
    <x v="0"/>
    <s v="Executive Director"/>
    <n v="226146"/>
    <m/>
    <n v="226146"/>
    <m/>
    <n v="226146"/>
    <n v="32339"/>
    <n v="7838"/>
    <n v="266323"/>
    <x v="0"/>
    <m/>
    <x v="1"/>
    <x v="1"/>
    <x v="1"/>
    <x v="1"/>
    <x v="1"/>
  </r>
  <r>
    <n v="533"/>
    <s v="526055229"/>
    <s v="National Science Teachers Association"/>
    <s v="David L. Evans"/>
    <x v="0"/>
    <d v="2013-02-01T00:00:00"/>
    <n v="22201"/>
    <x v="1"/>
    <x v="13"/>
    <x v="16"/>
    <x v="0"/>
    <x v="0"/>
    <n v="-5.6966479302327649E-3"/>
    <n v="-5.6966479302327649E-3"/>
    <n v="-4.2139913337392882E-3"/>
    <x v="0"/>
    <x v="10"/>
    <n v="28954337"/>
    <s v="Francis Q. Eberle"/>
    <x v="0"/>
    <x v="1"/>
    <s v="Executive Director"/>
    <n v="223239"/>
    <m/>
    <n v="223239"/>
    <n v="2432"/>
    <n v="225671"/>
    <n v="24895"/>
    <n v="16464"/>
    <n v="267030"/>
    <x v="0"/>
    <m/>
    <x v="3"/>
    <x v="1"/>
    <x v="1"/>
    <x v="1"/>
    <x v="1"/>
  </r>
  <r>
    <n v="353"/>
    <s v="521243457"/>
    <s v="Human Rights Campaign"/>
    <s v="Chad H. Griffin"/>
    <x v="2"/>
    <d v="2012-06-11T00:00:00"/>
    <n v="20036"/>
    <x v="3"/>
    <x v="9"/>
    <x v="11"/>
    <x v="0"/>
    <x v="0"/>
    <m/>
    <m/>
    <m/>
    <x v="1"/>
    <x v="0"/>
    <n v="36537048"/>
    <s v="Joseph Solmonese"/>
    <x v="0"/>
    <x v="1"/>
    <m/>
    <n v="224998"/>
    <m/>
    <n v="224998"/>
    <m/>
    <n v="224998"/>
    <n v="10548"/>
    <n v="2783"/>
    <n v="238329"/>
    <x v="1"/>
    <s v="5.5 months’ salary"/>
    <x v="1"/>
    <x v="1"/>
    <x v="1"/>
    <x v="1"/>
    <x v="1"/>
  </r>
  <r>
    <n v="635"/>
    <s v="530183102"/>
    <s v="Utility Workers Union of America"/>
    <s v="Michael Langford"/>
    <x v="0"/>
    <d v="2006-12-01T00:00:00"/>
    <n v="20006"/>
    <x v="2"/>
    <x v="8"/>
    <x v="10"/>
    <x v="0"/>
    <x v="0"/>
    <n v="2.5023202867412917E-2"/>
    <n v="2.5023202867412917E-2"/>
    <n v="1.2112084126225412E-2"/>
    <x v="0"/>
    <x v="1"/>
    <n v="11972333"/>
    <s v="Michael Langford"/>
    <x v="0"/>
    <x v="0"/>
    <s v="President"/>
    <n v="199899"/>
    <m/>
    <n v="199899"/>
    <n v="24549"/>
    <n v="224448"/>
    <n v="39980"/>
    <n v="7371"/>
    <n v="271799"/>
    <x v="0"/>
    <m/>
    <x v="4"/>
    <x v="1"/>
    <x v="1"/>
    <x v="1"/>
    <x v="1"/>
  </r>
  <r>
    <n v="499"/>
    <s v="237391796"/>
    <s v="National Governors Association, Center for Best Practice"/>
    <s v="Dan Crippen "/>
    <x v="0"/>
    <d v="2011-04-01T00:00:00"/>
    <n v="20003"/>
    <x v="1"/>
    <x v="13"/>
    <x v="21"/>
    <x v="0"/>
    <x v="0"/>
    <m/>
    <m/>
    <m/>
    <x v="2"/>
    <x v="7"/>
    <n v="11458210"/>
    <s v="Dan Crippen "/>
    <x v="0"/>
    <x v="0"/>
    <s v="CEO &amp; Executive Director"/>
    <n v="224069"/>
    <m/>
    <n v="224069"/>
    <m/>
    <n v="224069"/>
    <m/>
    <n v="4821"/>
    <n v="228890"/>
    <x v="1"/>
    <s v="Nine months' salary"/>
    <x v="4"/>
    <x v="1"/>
    <x v="1"/>
    <x v="1"/>
    <x v="1"/>
  </r>
  <r>
    <n v="576"/>
    <s v="541915490"/>
    <s v="Recreational Boating and Fishing Foundation"/>
    <s v="Frank Peterson Jr. "/>
    <x v="0"/>
    <d v="2007-02-16T00:00:00"/>
    <n v="22314"/>
    <x v="3"/>
    <x v="9"/>
    <x v="11"/>
    <x v="0"/>
    <x v="0"/>
    <n v="2.9764962093974071E-2"/>
    <n v="3.4367220111188063E-2"/>
    <n v="3.5154443131006838E-2"/>
    <x v="0"/>
    <x v="0"/>
    <n v="13002075"/>
    <s v="Frank Peterson Jr. "/>
    <x v="0"/>
    <x v="0"/>
    <s v="President and CEO"/>
    <n v="200487"/>
    <n v="20549"/>
    <n v="221036"/>
    <n v="515"/>
    <n v="221551"/>
    <n v="21403"/>
    <n v="21345"/>
    <n v="264299"/>
    <x v="0"/>
    <m/>
    <x v="4"/>
    <x v="1"/>
    <x v="1"/>
    <x v="1"/>
    <x v="1"/>
  </r>
  <r>
    <n v="375"/>
    <s v="530227813"/>
    <s v="International Association of Chiefs of Police"/>
    <s v="Bart R. Johnson"/>
    <x v="0"/>
    <d v="2011-12-05T00:00:00"/>
    <n v="22314"/>
    <x v="1"/>
    <x v="13"/>
    <x v="21"/>
    <x v="0"/>
    <x v="0"/>
    <m/>
    <m/>
    <m/>
    <x v="0"/>
    <x v="6"/>
    <n v="26305440"/>
    <s v="Daniel N. Rosenblatt"/>
    <x v="0"/>
    <x v="1"/>
    <s v="Executive Director"/>
    <n v="221456"/>
    <m/>
    <n v="221456"/>
    <m/>
    <n v="221456"/>
    <n v="3542"/>
    <n v="21526"/>
    <n v="246524"/>
    <x v="1"/>
    <s v="10 months’ salary."/>
    <x v="3"/>
    <x v="1"/>
    <x v="1"/>
    <x v="1"/>
    <x v="1"/>
  </r>
  <r>
    <n v="311"/>
    <s v="521792772"/>
    <s v="Family Research Council"/>
    <s v="Tony Perkins"/>
    <x v="0"/>
    <d v="2003-09-01T00:00:00"/>
    <n v="20001"/>
    <x v="4"/>
    <x v="14"/>
    <x v="17"/>
    <x v="0"/>
    <x v="0"/>
    <n v="-4.3338285024766908E-2"/>
    <n v="-4.3338285024766908E-2"/>
    <n v="2.9429087019821994E-2"/>
    <x v="0"/>
    <x v="6"/>
    <n v="14122495"/>
    <s v="Tony Perkins"/>
    <x v="0"/>
    <x v="0"/>
    <s v="President &amp; CEO"/>
    <n v="188691"/>
    <m/>
    <n v="188691"/>
    <n v="29794"/>
    <n v="218485"/>
    <n v="12410"/>
    <n v="0"/>
    <n v="230895"/>
    <x v="0"/>
    <m/>
    <x v="4"/>
    <x v="1"/>
    <x v="1"/>
    <x v="1"/>
    <x v="1"/>
  </r>
  <r>
    <n v="285"/>
    <s v="366000818"/>
    <s v="Council of State Governments"/>
    <s v="David Adkins"/>
    <x v="0"/>
    <d v="2008-11-03T00:00:00"/>
    <n v="40511"/>
    <x v="0"/>
    <x v="13"/>
    <x v="21"/>
    <x v="0"/>
    <x v="0"/>
    <n v="4.9659360616514041E-2"/>
    <n v="4.9659360616514041E-2"/>
    <n v="4.9659360616514041E-2"/>
    <x v="0"/>
    <x v="7"/>
    <n v="31063505"/>
    <s v="David Adkins"/>
    <x v="0"/>
    <x v="0"/>
    <s v="Executive Director"/>
    <n v="218474"/>
    <m/>
    <n v="218474"/>
    <m/>
    <n v="218474"/>
    <n v="62388"/>
    <n v="20565"/>
    <n v="301427"/>
    <x v="0"/>
    <m/>
    <x v="1"/>
    <x v="1"/>
    <x v="1"/>
    <x v="1"/>
    <x v="1"/>
  </r>
  <r>
    <n v="13"/>
    <s v="526043929"/>
    <s v="Air Force Association"/>
    <s v="Craig R. McKinley"/>
    <x v="0"/>
    <d v="2012-09-12T00:00:00"/>
    <n v="22209"/>
    <x v="1"/>
    <x v="13"/>
    <x v="21"/>
    <x v="0"/>
    <x v="0"/>
    <m/>
    <m/>
    <m/>
    <x v="2"/>
    <x v="1"/>
    <n v="11870964"/>
    <s v="Michael Dunn"/>
    <x v="0"/>
    <x v="1"/>
    <s v="CEO &amp; President"/>
    <n v="156895"/>
    <n v="33991"/>
    <n v="190886"/>
    <n v="27264"/>
    <n v="218150"/>
    <n v="300"/>
    <n v="1763"/>
    <n v="220213"/>
    <x v="1"/>
    <s v="Seven months’ salary"/>
    <x v="4"/>
    <x v="1"/>
    <x v="1"/>
    <x v="1"/>
    <x v="1"/>
  </r>
  <r>
    <n v="551"/>
    <s v="526054268"/>
    <s v="Pan American Development Foundation"/>
    <s v="John A. Sanbrailo"/>
    <x v="0"/>
    <d v="1999-01-01T00:00:00"/>
    <n v="20006"/>
    <x v="3"/>
    <x v="9"/>
    <x v="11"/>
    <x v="0"/>
    <x v="0"/>
    <n v="3.6635602377093464E-2"/>
    <n v="3.6635602377093464E-2"/>
    <n v="3.6635602377093464E-2"/>
    <x v="0"/>
    <x v="6"/>
    <n v="53886970"/>
    <s v="John Sanbrailo"/>
    <x v="0"/>
    <x v="0"/>
    <s v="Executive Director"/>
    <n v="214907"/>
    <m/>
    <n v="214907"/>
    <m/>
    <n v="214907"/>
    <n v="21600"/>
    <n v="6066"/>
    <n v="242573"/>
    <x v="0"/>
    <m/>
    <x v="2"/>
    <x v="1"/>
    <x v="1"/>
    <x v="1"/>
    <x v="1"/>
  </r>
  <r>
    <n v="471"/>
    <s v="520914250"/>
    <s v="National Center for State Courts"/>
    <s v="Mary C. McQueen"/>
    <x v="1"/>
    <d v="2004-08-09T00:00:00"/>
    <n v="23185"/>
    <x v="3"/>
    <x v="9"/>
    <x v="11"/>
    <x v="0"/>
    <x v="0"/>
    <n v="4.5814158975642394E-2"/>
    <n v="4.5814158975642394E-2"/>
    <n v="4.200074879779056E-2"/>
    <x v="0"/>
    <x v="1"/>
    <n v="31315784"/>
    <s v="Mary C. McQueen"/>
    <x v="1"/>
    <x v="0"/>
    <s v="Presdient &amp; CEO"/>
    <n v="204761"/>
    <m/>
    <n v="204761"/>
    <n v="9540"/>
    <n v="214301"/>
    <n v="18466"/>
    <n v="9647"/>
    <n v="242414"/>
    <x v="0"/>
    <m/>
    <x v="1"/>
    <x v="1"/>
    <x v="1"/>
    <x v="1"/>
    <x v="1"/>
  </r>
  <r>
    <n v="135"/>
    <s v="314115710"/>
    <s v="American Motorcyclist Association"/>
    <s v="Rob Dingman"/>
    <x v="0"/>
    <d v="2006-11-27T00:00:00"/>
    <n v="43147"/>
    <x v="0"/>
    <x v="6"/>
    <x v="6"/>
    <x v="0"/>
    <x v="0"/>
    <n v="2.430832970534343E-2"/>
    <n v="2.430832970534343E-2"/>
    <n v="2.430832970534343E-2"/>
    <x v="0"/>
    <x v="6"/>
    <n v="12394851"/>
    <s v="Rob Dingman"/>
    <x v="0"/>
    <x v="0"/>
    <s v="President &amp; Chief Executive Officer"/>
    <n v="214104"/>
    <m/>
    <n v="214104"/>
    <m/>
    <n v="214104"/>
    <m/>
    <n v="22021"/>
    <n v="236125"/>
    <x v="0"/>
    <m/>
    <x v="4"/>
    <x v="1"/>
    <x v="1"/>
    <x v="1"/>
    <x v="1"/>
  </r>
  <r>
    <n v="308"/>
    <s v="520856660"/>
    <s v="Epilepsy Foundation of America"/>
    <s v="Philip M. Gattone"/>
    <x v="0"/>
    <d v="2012-07-09T00:00:00"/>
    <n v="20785"/>
    <x v="3"/>
    <x v="9"/>
    <x v="11"/>
    <x v="0"/>
    <x v="0"/>
    <m/>
    <m/>
    <m/>
    <x v="0"/>
    <x v="7"/>
    <n v="10053381"/>
    <s v="Richard Denness"/>
    <x v="0"/>
    <x v="1"/>
    <s v="CEO"/>
    <n v="210376"/>
    <m/>
    <n v="210376"/>
    <m/>
    <n v="210376"/>
    <m/>
    <n v="3487"/>
    <n v="213863"/>
    <x v="0"/>
    <m/>
    <x v="4"/>
    <x v="1"/>
    <x v="1"/>
    <x v="1"/>
    <x v="1"/>
  </r>
  <r>
    <n v="12"/>
    <s v="237116952"/>
    <s v="Africare"/>
    <s v="Darius Mans "/>
    <x v="0"/>
    <d v="2010-01-04T00:00:00"/>
    <n v="20001"/>
    <x v="3"/>
    <x v="9"/>
    <x v="11"/>
    <x v="0"/>
    <x v="0"/>
    <n v="3.1844310138459946E-2"/>
    <n v="3.1844310138459946E-2"/>
    <n v="3.1844310138459946E-2"/>
    <x v="0"/>
    <x v="7"/>
    <n v="67907911"/>
    <s v="Darius Mans"/>
    <x v="0"/>
    <x v="0"/>
    <s v="President"/>
    <n v="209484"/>
    <m/>
    <n v="209484"/>
    <m/>
    <n v="209484"/>
    <n v="8124"/>
    <n v="5172"/>
    <n v="222780"/>
    <x v="0"/>
    <m/>
    <x v="2"/>
    <x v="1"/>
    <x v="1"/>
    <x v="1"/>
    <x v="1"/>
  </r>
  <r>
    <n v="457"/>
    <s v="526006937"/>
    <s v="National Association of Secondary School Principals"/>
    <s v="JoAnn Bartoletti"/>
    <x v="2"/>
    <d v="2011-08-01T00:00:00"/>
    <n v="20191"/>
    <x v="1"/>
    <x v="13"/>
    <x v="16"/>
    <x v="0"/>
    <x v="0"/>
    <m/>
    <m/>
    <m/>
    <x v="1"/>
    <x v="7"/>
    <n v="19987988"/>
    <s v="JoAnn Bartoletti"/>
    <x v="1"/>
    <x v="0"/>
    <m/>
    <n v="129248"/>
    <n v="80000"/>
    <n v="209248"/>
    <m/>
    <n v="209248"/>
    <n v="35596"/>
    <n v="2796"/>
    <n v="247640"/>
    <x v="1"/>
    <s v="Five months’ salary "/>
    <x v="4"/>
    <x v="1"/>
    <x v="1"/>
    <x v="1"/>
    <x v="1"/>
  </r>
  <r>
    <n v="460"/>
    <s v="520784740"/>
    <s v="National Association of State Mental Health Program Directors"/>
    <s v="Robert W. Glover "/>
    <x v="0"/>
    <d v="1993-09-01T00:00:00"/>
    <n v="22314"/>
    <x v="1"/>
    <x v="2"/>
    <x v="2"/>
    <x v="0"/>
    <x v="0"/>
    <n v="3.0317555422408628E-2"/>
    <n v="3.0317555422408628E-2"/>
    <n v="2.5124131082423038E-2"/>
    <x v="0"/>
    <x v="6"/>
    <n v="12420313"/>
    <s v="Robert W. Glover "/>
    <x v="0"/>
    <x v="0"/>
    <s v="Executive Director"/>
    <n v="171960"/>
    <m/>
    <n v="171960"/>
    <n v="34500"/>
    <n v="206460"/>
    <n v="22589"/>
    <n v="7868"/>
    <n v="236917"/>
    <x v="0"/>
    <m/>
    <x v="4"/>
    <x v="1"/>
    <x v="1"/>
    <x v="1"/>
    <x v="1"/>
  </r>
  <r>
    <n v="250"/>
    <s v="521234565"/>
    <s v="Center on Budget and Policy Priorities"/>
    <s v="Robert Greenstein"/>
    <x v="0"/>
    <m/>
    <n v="20002"/>
    <x v="3"/>
    <x v="9"/>
    <x v="11"/>
    <x v="0"/>
    <x v="0"/>
    <n v="1.2689250665810009E-2"/>
    <n v="3.7621592137294317E-2"/>
    <n v="3.7621592137294317E-2"/>
    <x v="0"/>
    <x v="1"/>
    <n v="22247145"/>
    <s v="Robert Greenstein"/>
    <x v="0"/>
    <x v="0"/>
    <s v="Founder and Executive Director"/>
    <n v="195447"/>
    <n v="10000"/>
    <n v="205447"/>
    <m/>
    <n v="205447"/>
    <n v="13904"/>
    <n v="5453"/>
    <n v="224804"/>
    <x v="0"/>
    <m/>
    <x v="3"/>
    <x v="1"/>
    <x v="1"/>
    <x v="1"/>
    <x v="1"/>
  </r>
  <r>
    <n v="249"/>
    <s v="521254948"/>
    <s v="Center for the Study of Social Policy"/>
    <s v="Frank Farrow"/>
    <x v="0"/>
    <d v="2001-01-01T00:00:00"/>
    <n v="20005"/>
    <x v="4"/>
    <x v="14"/>
    <x v="17"/>
    <x v="0"/>
    <x v="0"/>
    <n v="2.5739935094838469E-2"/>
    <n v="2.4146904256076115E-2"/>
    <n v="2.9549059825605479E-2"/>
    <x v="0"/>
    <x v="1"/>
    <n v="12594775"/>
    <s v="Frank Farrow"/>
    <x v="0"/>
    <x v="0"/>
    <s v="President &amp; Director"/>
    <n v="189328"/>
    <n v="12177"/>
    <n v="201505"/>
    <n v="2286"/>
    <n v="203791"/>
    <n v="22279"/>
    <n v="26238"/>
    <n v="252308"/>
    <x v="0"/>
    <m/>
    <x v="4"/>
    <x v="1"/>
    <x v="1"/>
    <x v="1"/>
    <x v="1"/>
  </r>
  <r>
    <n v="391"/>
    <s v="521340267"/>
    <s v="International Republican Institute"/>
    <s v="Mark Green"/>
    <x v="0"/>
    <d v="2014-01-01T00:00:00"/>
    <n v="20005"/>
    <x v="3"/>
    <x v="9"/>
    <x v="11"/>
    <x v="0"/>
    <x v="0"/>
    <n v="-1.5223024701697687E-3"/>
    <n v="-1.5223024701697687E-3"/>
    <n v="-5.6571484451398398E-3"/>
    <x v="0"/>
    <x v="6"/>
    <n v="66125157"/>
    <s v="Lorne W. Craner"/>
    <x v="0"/>
    <x v="1"/>
    <s v="President"/>
    <n v="202673"/>
    <m/>
    <n v="202673"/>
    <n v="690"/>
    <n v="203363"/>
    <n v="37500"/>
    <n v="20366"/>
    <n v="261229"/>
    <x v="0"/>
    <m/>
    <x v="2"/>
    <x v="1"/>
    <x v="1"/>
    <x v="1"/>
    <x v="1"/>
  </r>
  <r>
    <n v="262"/>
    <s v="530246709"/>
    <s v="Communications Workers of America"/>
    <s v="Lawrence Cohen"/>
    <x v="0"/>
    <d v="2005-08-29T00:00:00"/>
    <n v="20001"/>
    <x v="2"/>
    <x v="8"/>
    <x v="10"/>
    <x v="0"/>
    <x v="0"/>
    <m/>
    <m/>
    <m/>
    <x v="0"/>
    <x v="10"/>
    <n v="70735921"/>
    <s v="Lawrence Cohen"/>
    <x v="0"/>
    <x v="0"/>
    <s v="President"/>
    <n v="202872"/>
    <m/>
    <n v="202872"/>
    <m/>
    <n v="202872"/>
    <n v="3600"/>
    <n v="16343"/>
    <n v="222815"/>
    <x v="0"/>
    <m/>
    <x v="2"/>
    <x v="1"/>
    <x v="1"/>
    <x v="1"/>
    <x v="1"/>
  </r>
  <r>
    <n v="429"/>
    <s v="431201653"/>
    <s v="National Alliance on Mental Illness"/>
    <s v="Michael J. Fitzpatrick"/>
    <x v="0"/>
    <d v="2004-08-05T00:00:00"/>
    <n v="22201"/>
    <x v="3"/>
    <x v="9"/>
    <x v="11"/>
    <x v="0"/>
    <x v="0"/>
    <n v="-2.7853850456114635E-2"/>
    <n v="-5.1929976348444311E-2"/>
    <n v="-5.1929976348444311E-2"/>
    <x v="0"/>
    <x v="1"/>
    <n v="10406343"/>
    <s v="Michael Fitzpatrick"/>
    <x v="0"/>
    <x v="0"/>
    <s v="Executive Director"/>
    <n v="201627"/>
    <m/>
    <n v="201627"/>
    <m/>
    <n v="201627"/>
    <n v="9481"/>
    <n v="13440"/>
    <n v="224548"/>
    <x v="0"/>
    <m/>
    <x v="4"/>
    <x v="1"/>
    <x v="1"/>
    <x v="1"/>
    <x v="1"/>
  </r>
  <r>
    <n v="449"/>
    <s v="530114650"/>
    <s v="National Association of Letter Carriers"/>
    <s v="Fredric V. Rolando"/>
    <x v="0"/>
    <m/>
    <n v="20001"/>
    <x v="2"/>
    <x v="8"/>
    <x v="10"/>
    <x v="0"/>
    <x v="0"/>
    <m/>
    <m/>
    <m/>
    <x v="3"/>
    <x v="15"/>
    <n v="145622881"/>
    <s v="Fredric V. Rolando"/>
    <x v="0"/>
    <x v="0"/>
    <s v="CEO"/>
    <m/>
    <m/>
    <m/>
    <m/>
    <n v="215768"/>
    <n v="129063"/>
    <n v="11952"/>
    <n v="356783"/>
    <x v="0"/>
    <s v="Revenue figure is adjusted to exclude pass through monies received by NALC for its affiliated branches and state associations."/>
    <x v="0"/>
    <x v="1"/>
    <x v="1"/>
    <x v="1"/>
    <x v="1"/>
  </r>
  <r>
    <n v="584"/>
    <s v="840445578"/>
    <s v="School Nutrition Association"/>
    <s v="Patricia Montague, CAE"/>
    <x v="2"/>
    <d v="2013-04-17T00:00:00"/>
    <n v="22314"/>
    <x v="0"/>
    <x v="12"/>
    <x v="15"/>
    <x v="0"/>
    <x v="0"/>
    <m/>
    <m/>
    <m/>
    <x v="1"/>
    <x v="8"/>
    <n v="10535209"/>
    <s v="Barbara Belmont"/>
    <x v="1"/>
    <x v="1"/>
    <m/>
    <n v="147162"/>
    <n v="15000"/>
    <n v="162162"/>
    <n v="36829"/>
    <n v="198991"/>
    <n v="59580"/>
    <m/>
    <n v="258571"/>
    <x v="1"/>
    <s v="Seven months’ salary"/>
    <x v="4"/>
    <x v="1"/>
    <x v="1"/>
    <x v="1"/>
    <x v="1"/>
  </r>
  <r>
    <n v="266"/>
    <s v="521622336"/>
    <s v="Computing Research Association"/>
    <s v="Andrew Bernat"/>
    <x v="0"/>
    <d v="2002-08-01T00:00:00"/>
    <n v="20036"/>
    <x v="0"/>
    <x v="13"/>
    <x v="8"/>
    <x v="0"/>
    <x v="0"/>
    <n v="1.5003628261602772E-2"/>
    <n v="1.5003628261602772E-2"/>
    <n v="1.5003628261602772E-2"/>
    <x v="0"/>
    <x v="7"/>
    <n v="13009339"/>
    <s v="Andrew C. Bernat"/>
    <x v="0"/>
    <x v="0"/>
    <s v="Executive Director"/>
    <n v="198622"/>
    <m/>
    <n v="198622"/>
    <m/>
    <n v="198622"/>
    <m/>
    <n v="17714"/>
    <n v="216336"/>
    <x v="0"/>
    <m/>
    <x v="4"/>
    <x v="1"/>
    <x v="1"/>
    <x v="1"/>
    <x v="1"/>
  </r>
  <r>
    <n v="138"/>
    <s v="520882226"/>
    <s v="American Near East Refugee AID (ANERA)"/>
    <s v="William D. Corcoran"/>
    <x v="0"/>
    <d v="2007-01-08T00:00:00"/>
    <n v="20005"/>
    <x v="3"/>
    <x v="9"/>
    <x v="11"/>
    <x v="0"/>
    <x v="0"/>
    <n v="2.9855636219915545E-2"/>
    <n v="2.9855636219915545E-2"/>
    <n v="2.9855636219915545E-2"/>
    <x v="0"/>
    <x v="10"/>
    <n v="39349807"/>
    <s v="William D. Corcoran"/>
    <x v="0"/>
    <x v="0"/>
    <s v="President &amp; CEO"/>
    <n v="198033"/>
    <m/>
    <n v="198033"/>
    <m/>
    <n v="198033"/>
    <n v="27057"/>
    <n v="22311"/>
    <n v="247401"/>
    <x v="0"/>
    <m/>
    <x v="1"/>
    <x v="1"/>
    <x v="1"/>
    <x v="1"/>
    <x v="1"/>
  </r>
  <r>
    <n v="305"/>
    <s v="521503251"/>
    <s v="Endowment of the U.S. Institute of Peace"/>
    <s v="Kristin Lord"/>
    <x v="1"/>
    <d v="2014-01-11T00:00:00"/>
    <n v="20037"/>
    <x v="3"/>
    <x v="9"/>
    <x v="11"/>
    <x v="0"/>
    <x v="1"/>
    <n v="-7.5258962645460864E-2"/>
    <n v="-7.5258962645460864E-2"/>
    <n v="-7.5258962645460864E-2"/>
    <x v="0"/>
    <x v="6"/>
    <n v="17839447"/>
    <s v="Richard H. Solomon"/>
    <x v="0"/>
    <x v="1"/>
    <s v="President"/>
    <n v="196759"/>
    <m/>
    <n v="196759"/>
    <m/>
    <n v="196759"/>
    <m/>
    <m/>
    <n v="196759"/>
    <x v="0"/>
    <m/>
    <x v="4"/>
    <x v="1"/>
    <x v="1"/>
    <x v="1"/>
    <x v="1"/>
  </r>
  <r>
    <n v="591"/>
    <s v="941153307"/>
    <s v="Sierra Club"/>
    <s v="Michael Brune"/>
    <x v="0"/>
    <d v="2010-03-01T00:00:00"/>
    <n v="94115"/>
    <x v="3"/>
    <x v="9"/>
    <x v="11"/>
    <x v="0"/>
    <x v="0"/>
    <n v="4.640858705133933E-2"/>
    <n v="4.640858705133933E-2"/>
    <n v="4.640858705133933E-2"/>
    <x v="0"/>
    <x v="1"/>
    <n v="104015974"/>
    <s v="Michael Brune"/>
    <x v="0"/>
    <x v="0"/>
    <s v="Executive Director"/>
    <n v="196729"/>
    <m/>
    <n v="196729"/>
    <m/>
    <n v="196729"/>
    <n v="2869"/>
    <n v="29802"/>
    <n v="229400"/>
    <x v="0"/>
    <m/>
    <x v="0"/>
    <x v="1"/>
    <x v="1"/>
    <x v="1"/>
    <x v="1"/>
  </r>
  <r>
    <n v="277"/>
    <s v="626046706"/>
    <s v="Cotton Council International"/>
    <s v="Kevin Latner"/>
    <x v="0"/>
    <d v="2011-12-01T00:00:00"/>
    <n v="20036"/>
    <x v="0"/>
    <x v="12"/>
    <x v="20"/>
    <x v="0"/>
    <x v="1"/>
    <m/>
    <m/>
    <m/>
    <x v="0"/>
    <x v="1"/>
    <n v="30160673"/>
    <s v="Kevin Latner"/>
    <x v="0"/>
    <x v="0"/>
    <s v="Executive Director"/>
    <n v="195803"/>
    <m/>
    <n v="195803"/>
    <m/>
    <n v="195803"/>
    <n v="18466"/>
    <n v="12885"/>
    <n v="227154"/>
    <x v="0"/>
    <m/>
    <x v="1"/>
    <x v="1"/>
    <x v="1"/>
    <x v="1"/>
    <x v="1"/>
  </r>
  <r>
    <n v="631"/>
    <s v="520880375"/>
    <s v="Urban Institute"/>
    <s v="Sarah Rosen Wartell"/>
    <x v="2"/>
    <d v="2012-02-28T00:00:00"/>
    <n v="20007"/>
    <x v="3"/>
    <x v="9"/>
    <x v="17"/>
    <x v="0"/>
    <x v="0"/>
    <m/>
    <m/>
    <m/>
    <x v="1"/>
    <x v="1"/>
    <n v="85862039"/>
    <s v="Robert D. Reischauer"/>
    <x v="0"/>
    <x v="1"/>
    <m/>
    <n v="194253"/>
    <m/>
    <n v="194253"/>
    <m/>
    <n v="194253"/>
    <n v="17212"/>
    <n v="9571"/>
    <n v="221036"/>
    <x v="1"/>
    <s v="Two months’ salary"/>
    <x v="2"/>
    <x v="1"/>
    <x v="1"/>
    <x v="1"/>
    <x v="1"/>
  </r>
  <r>
    <n v="139"/>
    <s v="362386176"/>
    <s v="American Nuclear Society"/>
    <s v="Robert C. Fine"/>
    <x v="0"/>
    <d v="2012-02-06T00:00:00"/>
    <n v="60526"/>
    <x v="1"/>
    <x v="13"/>
    <x v="16"/>
    <x v="0"/>
    <x v="0"/>
    <m/>
    <m/>
    <m/>
    <x v="0"/>
    <x v="1"/>
    <n v="12189315"/>
    <s v="Robert C. Fine"/>
    <x v="0"/>
    <x v="0"/>
    <s v="Executive Director"/>
    <n v="193428"/>
    <m/>
    <n v="193428"/>
    <n v="581"/>
    <n v="194009"/>
    <n v="3000"/>
    <n v="10670"/>
    <n v="207679"/>
    <x v="1"/>
    <s v="11 months’ salary"/>
    <x v="4"/>
    <x v="1"/>
    <x v="1"/>
    <x v="1"/>
    <x v="1"/>
  </r>
  <r>
    <n v="288"/>
    <s v="136068327"/>
    <s v="Council on Foundations"/>
    <s v="Vikki N. Spruill"/>
    <x v="2"/>
    <d v="2012-07-01T00:00:00"/>
    <n v="22202"/>
    <x v="0"/>
    <x v="1"/>
    <x v="1"/>
    <x v="0"/>
    <x v="0"/>
    <m/>
    <m/>
    <m/>
    <x v="1"/>
    <x v="1"/>
    <n v="17316798"/>
    <s v="Vikki Spruill"/>
    <x v="1"/>
    <x v="0"/>
    <m/>
    <n v="191236"/>
    <m/>
    <n v="191236"/>
    <n v="1806"/>
    <n v="193042"/>
    <m/>
    <n v="10200"/>
    <n v="203242"/>
    <x v="1"/>
    <s v="Six months’ salary"/>
    <x v="4"/>
    <x v="1"/>
    <x v="1"/>
    <x v="1"/>
    <x v="1"/>
  </r>
  <r>
    <n v="309"/>
    <s v="521469738"/>
    <s v="Equal Justice Works"/>
    <s v="David Stern"/>
    <x v="0"/>
    <d v="1995-06-01T00:00:00"/>
    <n v="20037"/>
    <x v="3"/>
    <x v="9"/>
    <x v="11"/>
    <x v="0"/>
    <x v="0"/>
    <n v="6.1820167617689013E-2"/>
    <n v="5.3018413315944209E-2"/>
    <n v="1.5595019826887819E-2"/>
    <x v="0"/>
    <x v="7"/>
    <n v="10558458"/>
    <s v="David Stern"/>
    <x v="0"/>
    <x v="0"/>
    <s v="Executive Director"/>
    <n v="190550"/>
    <m/>
    <n v="190550"/>
    <m/>
    <n v="190550"/>
    <n v="12000"/>
    <n v="15998"/>
    <n v="218548"/>
    <x v="0"/>
    <m/>
    <x v="4"/>
    <x v="1"/>
    <x v="1"/>
    <x v="1"/>
    <x v="1"/>
  </r>
  <r>
    <n v="334"/>
    <s v="541282616"/>
    <s v="Good360"/>
    <s v="Cindy Hallberlin"/>
    <x v="1"/>
    <d v="2009-06-01T00:00:00"/>
    <n v="22314"/>
    <x v="3"/>
    <x v="9"/>
    <x v="11"/>
    <x v="0"/>
    <x v="0"/>
    <n v="-1.1679014791680788E-2"/>
    <n v="-1.1679014791680788E-2"/>
    <n v="-1.1679014791680788E-2"/>
    <x v="0"/>
    <x v="1"/>
    <n v="298677645"/>
    <s v="Cindy Hallberlin"/>
    <x v="1"/>
    <x v="0"/>
    <s v="President &amp; CEO"/>
    <n v="189557"/>
    <m/>
    <n v="189557"/>
    <m/>
    <n v="189557"/>
    <m/>
    <n v="11319"/>
    <n v="200876"/>
    <x v="0"/>
    <m/>
    <x v="0"/>
    <x v="1"/>
    <x v="1"/>
    <x v="1"/>
    <x v="1"/>
  </r>
  <r>
    <n v="616"/>
    <s v="380679801"/>
    <s v="UAW-International Union"/>
    <s v="Bob King"/>
    <x v="0"/>
    <d v="2010-06-16T00:00:00"/>
    <n v="48214"/>
    <x v="2"/>
    <x v="8"/>
    <x v="10"/>
    <x v="0"/>
    <x v="0"/>
    <n v="9.4298334247524471E-2"/>
    <n v="9.4298334247524471E-2"/>
    <n v="9.4298334247524471E-2"/>
    <x v="0"/>
    <x v="1"/>
    <n v="178523909"/>
    <s v="Bob King"/>
    <x v="0"/>
    <x v="0"/>
    <s v="President"/>
    <n v="189527"/>
    <m/>
    <n v="189527"/>
    <m/>
    <n v="189527"/>
    <n v="30354"/>
    <n v="1706"/>
    <n v="221587"/>
    <x v="0"/>
    <m/>
    <x v="0"/>
    <x v="1"/>
    <x v="1"/>
    <x v="1"/>
    <x v="1"/>
  </r>
  <r>
    <n v="540"/>
    <s v="521148078"/>
    <s v="NeighborhoodWorks (Neighborhood Reinvestment Corporation)"/>
    <s v="Eileen M. Fitzgerald"/>
    <x v="1"/>
    <d v="2011-06-01T00:00:00"/>
    <n v="20005"/>
    <x v="3"/>
    <x v="9"/>
    <x v="11"/>
    <x v="0"/>
    <x v="0"/>
    <m/>
    <m/>
    <m/>
    <x v="0"/>
    <x v="6"/>
    <n v="244359925"/>
    <s v="Eileen M. Fitzgerald"/>
    <x v="1"/>
    <x v="0"/>
    <s v="Chief Executive Officer"/>
    <n v="165358"/>
    <n v="23000"/>
    <n v="188358"/>
    <n v="1005"/>
    <n v="189363"/>
    <n v="26633"/>
    <n v="41983"/>
    <n v="257979"/>
    <x v="1"/>
    <s v="Seven months’ salary as CEO and five months’ salary as staff"/>
    <x v="0"/>
    <x v="1"/>
    <x v="1"/>
    <x v="1"/>
    <x v="1"/>
  </r>
  <r>
    <n v="428"/>
    <s v="911568650"/>
    <s v="National Alliance of State and Territorial AIDS Directors"/>
    <s v="Julie Scofield"/>
    <x v="1"/>
    <d v="1993-01-01T00:00:00"/>
    <n v="20001"/>
    <x v="1"/>
    <x v="2"/>
    <x v="2"/>
    <x v="0"/>
    <x v="0"/>
    <n v="-4.1506840203099707E-2"/>
    <n v="-4.1506840203099707E-2"/>
    <n v="3.5992217898832682E-2"/>
    <x v="0"/>
    <x v="6"/>
    <n v="11948907"/>
    <s v="Julie Scofield"/>
    <x v="1"/>
    <x v="0"/>
    <s v="Executive Director"/>
    <n v="172916"/>
    <m/>
    <n v="172916"/>
    <n v="14524"/>
    <n v="187440"/>
    <n v="26660"/>
    <n v="15354"/>
    <n v="229454"/>
    <x v="0"/>
    <m/>
    <x v="4"/>
    <x v="1"/>
    <x v="1"/>
    <x v="1"/>
    <x v="1"/>
  </r>
  <r>
    <n v="98"/>
    <s v="530025740"/>
    <s v="American Federation of Government Employees"/>
    <s v="J. David Cox"/>
    <x v="2"/>
    <d v="2012-08-15T00:00:00"/>
    <n v="20001"/>
    <x v="2"/>
    <x v="8"/>
    <x v="10"/>
    <x v="0"/>
    <x v="0"/>
    <m/>
    <m/>
    <m/>
    <x v="1"/>
    <x v="1"/>
    <n v="70721340"/>
    <s v="John Gage"/>
    <x v="0"/>
    <x v="1"/>
    <m/>
    <n v="125274"/>
    <n v="1438"/>
    <n v="126712"/>
    <n v="55154"/>
    <n v="181866"/>
    <n v="50685"/>
    <n v="17039"/>
    <n v="249590"/>
    <x v="1"/>
    <s v="7.5 months’ salary"/>
    <x v="2"/>
    <x v="1"/>
    <x v="1"/>
    <x v="1"/>
    <x v="1"/>
  </r>
  <r>
    <n v="459"/>
    <s v="520845105"/>
    <s v="National Association of State Departments of Agriculture"/>
    <s v="Stephen Haterius"/>
    <x v="0"/>
    <d v="2008-09-10T00:00:00"/>
    <n v="20005"/>
    <x v="0"/>
    <x v="13"/>
    <x v="21"/>
    <x v="0"/>
    <x v="0"/>
    <n v="8.8798363340752695E-2"/>
    <n v="8.8798363340752695E-2"/>
    <n v="8.8798363340752695E-2"/>
    <x v="0"/>
    <x v="7"/>
    <n v="36732457"/>
    <s v="Stephen B. Haterius"/>
    <x v="0"/>
    <x v="0"/>
    <s v="Chief Executive Officer"/>
    <n v="181482"/>
    <m/>
    <n v="181482"/>
    <m/>
    <n v="181482"/>
    <n v="7270"/>
    <n v="4833"/>
    <n v="193585"/>
    <x v="0"/>
    <m/>
    <x v="1"/>
    <x v="1"/>
    <x v="1"/>
    <x v="1"/>
    <x v="1"/>
  </r>
  <r>
    <n v="625"/>
    <s v="250818080"/>
    <s v="United Steelworkers"/>
    <s v="Leo W. Gerard"/>
    <x v="0"/>
    <m/>
    <n v="15222"/>
    <x v="2"/>
    <x v="8"/>
    <x v="10"/>
    <x v="0"/>
    <x v="0"/>
    <n v="0.01"/>
    <n v="0.01"/>
    <n v="1.6573893840567337E-2"/>
    <x v="0"/>
    <x v="1"/>
    <n v="495692578"/>
    <s v="Leo W. Gerard"/>
    <x v="0"/>
    <x v="0"/>
    <s v="President"/>
    <n v="168569"/>
    <m/>
    <n v="168569"/>
    <n v="10041"/>
    <n v="178610"/>
    <n v="35956"/>
    <n v="24550"/>
    <n v="239116"/>
    <x v="0"/>
    <m/>
    <x v="0"/>
    <x v="1"/>
    <x v="1"/>
    <x v="1"/>
    <x v="1"/>
  </r>
  <r>
    <n v="620"/>
    <s v="530159200"/>
    <s v="United Mine Workers of America"/>
    <s v="Cecil E. Roberts"/>
    <x v="0"/>
    <d v="1995-10-22T00:00:00"/>
    <n v="22031"/>
    <x v="2"/>
    <x v="8"/>
    <x v="10"/>
    <x v="0"/>
    <x v="0"/>
    <n v="8.4022566686750289E-2"/>
    <n v="8.4022566686750289E-2"/>
    <n v="5.8210205500204969E-2"/>
    <x v="0"/>
    <x v="1"/>
    <n v="31928933"/>
    <s v="Cecil E. Roberts"/>
    <x v="0"/>
    <x v="0"/>
    <s v="President"/>
    <n v="178119"/>
    <m/>
    <n v="178119"/>
    <m/>
    <n v="178119"/>
    <n v="23527"/>
    <n v="18030"/>
    <n v="219676"/>
    <x v="0"/>
    <m/>
    <x v="1"/>
    <x v="1"/>
    <x v="1"/>
    <x v="1"/>
    <x v="1"/>
  </r>
  <r>
    <n v="325"/>
    <s v="131656647"/>
    <s v="Freedom House"/>
    <s v="David Kramer"/>
    <x v="0"/>
    <d v="2010-10-01T00:00:00"/>
    <n v="20036"/>
    <x v="4"/>
    <x v="14"/>
    <x v="17"/>
    <x v="0"/>
    <x v="1"/>
    <m/>
    <m/>
    <m/>
    <x v="0"/>
    <x v="7"/>
    <n v="45249648"/>
    <s v="David J. Kramer"/>
    <x v="0"/>
    <x v="0"/>
    <s v="President"/>
    <n v="175000"/>
    <m/>
    <n v="175000"/>
    <n v="90"/>
    <n v="175090"/>
    <m/>
    <n v="5614"/>
    <n v="180704"/>
    <x v="0"/>
    <m/>
    <x v="1"/>
    <x v="1"/>
    <x v="1"/>
    <x v="1"/>
    <x v="1"/>
  </r>
  <r>
    <n v="552"/>
    <s v="131946868"/>
    <s v="Paralyzed Veterans of America"/>
    <s v="Homer Townsend"/>
    <x v="0"/>
    <d v="2008-04-02T00:00:00"/>
    <n v="20006"/>
    <x v="3"/>
    <x v="9"/>
    <x v="11"/>
    <x v="0"/>
    <x v="1"/>
    <n v="-7.7310924369747902E-2"/>
    <n v="-9.5403822490269491E-2"/>
    <n v="-8.559713237500198E-2"/>
    <x v="0"/>
    <x v="6"/>
    <n v="103577105"/>
    <s v="Homer Townsend"/>
    <x v="0"/>
    <x v="0"/>
    <s v="Executive Director"/>
    <n v="171288"/>
    <m/>
    <n v="171288"/>
    <n v="2433"/>
    <n v="173721"/>
    <n v="10423"/>
    <n v="8345"/>
    <n v="192489"/>
    <x v="0"/>
    <m/>
    <x v="0"/>
    <x v="1"/>
    <x v="1"/>
    <x v="1"/>
    <x v="1"/>
  </r>
  <r>
    <n v="245"/>
    <s v="520888113"/>
    <s v="Center for Community Change"/>
    <s v="Deepak Bhargava"/>
    <x v="0"/>
    <d v="2002-10-31T00:00:00"/>
    <n v="20009"/>
    <x v="3"/>
    <x v="9"/>
    <x v="11"/>
    <x v="0"/>
    <x v="0"/>
    <n v="-2.1205700420354738E-2"/>
    <n v="-2.1205700420354738E-2"/>
    <n v="-2.1205700420354738E-2"/>
    <x v="0"/>
    <x v="6"/>
    <n v="17536805"/>
    <s v="Deepak Bhargava"/>
    <x v="0"/>
    <x v="0"/>
    <s v="Executive Director"/>
    <n v="171843"/>
    <m/>
    <n v="171843"/>
    <m/>
    <n v="171843"/>
    <n v="8959"/>
    <n v="12638"/>
    <n v="193440"/>
    <x v="0"/>
    <m/>
    <x v="4"/>
    <x v="1"/>
    <x v="1"/>
    <x v="1"/>
    <x v="1"/>
  </r>
  <r>
    <n v="558"/>
    <s v="521923733"/>
    <s v="Pharmacy Technician Certification Board"/>
    <s v="Everett McAllister"/>
    <x v="1"/>
    <d v="2012-03-05T00:00:00"/>
    <n v="20037"/>
    <x v="1"/>
    <x v="2"/>
    <x v="2"/>
    <x v="0"/>
    <x v="0"/>
    <m/>
    <m/>
    <m/>
    <x v="0"/>
    <x v="1"/>
    <n v="12632325"/>
    <s v="Everett McAllister"/>
    <x v="1"/>
    <x v="0"/>
    <s v="Executive Director"/>
    <n v="169912"/>
    <m/>
    <n v="169912"/>
    <n v="372"/>
    <n v="170284"/>
    <n v="5803"/>
    <n v="3917"/>
    <n v="180004"/>
    <x v="1"/>
    <s v="10 months’ salary"/>
    <x v="4"/>
    <x v="1"/>
    <x v="1"/>
    <x v="1"/>
    <x v="1"/>
  </r>
  <r>
    <n v="214"/>
    <s v="521267965"/>
    <s v="Association of Corporate Counsel"/>
    <s v="Veta Richardson"/>
    <x v="1"/>
    <d v="2011-07-01T00:00:00"/>
    <n v="20036"/>
    <x v="1"/>
    <x v="5"/>
    <x v="18"/>
    <x v="0"/>
    <x v="0"/>
    <m/>
    <m/>
    <m/>
    <x v="0"/>
    <x v="6"/>
    <n v="18228818"/>
    <s v="Veta Richardson"/>
    <x v="1"/>
    <x v="0"/>
    <s v="President"/>
    <n v="163120"/>
    <n v="6000"/>
    <n v="169120"/>
    <n v="225"/>
    <n v="169345"/>
    <m/>
    <n v="5044"/>
    <n v="174389"/>
    <x v="1"/>
    <s v="Six months’ salary"/>
    <x v="4"/>
    <x v="1"/>
    <x v="1"/>
    <x v="1"/>
    <x v="1"/>
  </r>
  <r>
    <n v="282"/>
    <s v="237079691"/>
    <s v="Council of Better Business Bureaus"/>
    <s v="Mary E. Power"/>
    <x v="2"/>
    <d v="2013-12-31T00:00:00"/>
    <n v="22203"/>
    <x v="0"/>
    <x v="1"/>
    <x v="1"/>
    <x v="0"/>
    <x v="0"/>
    <m/>
    <m/>
    <m/>
    <x v="1"/>
    <x v="1"/>
    <n v="17830268"/>
    <s v="Stephen Cox"/>
    <x v="0"/>
    <x v="1"/>
    <m/>
    <n v="169034"/>
    <m/>
    <n v="169034"/>
    <m/>
    <n v="169034"/>
    <m/>
    <m/>
    <n v="169034"/>
    <x v="1"/>
    <s v="Salary 19 days; severance $150,000."/>
    <x v="4"/>
    <x v="1"/>
    <x v="1"/>
    <x v="1"/>
    <x v="1"/>
  </r>
  <r>
    <n v="622"/>
    <s v="520788987"/>
    <s v="United Planning Organization"/>
    <s v="Dana M. Jones"/>
    <x v="0"/>
    <d v="2005-01-01T00:00:00"/>
    <n v="20001"/>
    <x v="3"/>
    <x v="9"/>
    <x v="11"/>
    <x v="0"/>
    <x v="1"/>
    <n v="0"/>
    <n v="0"/>
    <n v="0"/>
    <x v="0"/>
    <x v="6"/>
    <n v="36890955"/>
    <s v="Dana M. Jones"/>
    <x v="0"/>
    <x v="0"/>
    <s v="President &amp; CEO"/>
    <n v="138237"/>
    <m/>
    <n v="138237"/>
    <n v="30000"/>
    <n v="168237"/>
    <n v="9253"/>
    <m/>
    <n v="177490"/>
    <x v="0"/>
    <m/>
    <x v="1"/>
    <x v="1"/>
    <x v="1"/>
    <x v="1"/>
    <x v="1"/>
  </r>
  <r>
    <n v="338"/>
    <s v="731502797"/>
    <s v="Grameen Foundation USA"/>
    <s v="Alex Counts"/>
    <x v="0"/>
    <d v="1997-01-01T00:00:00"/>
    <n v="20001"/>
    <x v="3"/>
    <x v="9"/>
    <x v="11"/>
    <x v="0"/>
    <x v="0"/>
    <n v="3.0282192020604892E-2"/>
    <n v="3.0282192020604892E-2"/>
    <n v="3.0282192020604892E-2"/>
    <x v="0"/>
    <x v="0"/>
    <n v="18688200"/>
    <s v="Alex Counts"/>
    <x v="0"/>
    <x v="0"/>
    <s v="President &amp; CEO"/>
    <n v="164806"/>
    <m/>
    <n v="164806"/>
    <m/>
    <n v="164806"/>
    <n v="4799"/>
    <n v="5863"/>
    <n v="175468"/>
    <x v="0"/>
    <m/>
    <x v="4"/>
    <x v="1"/>
    <x v="1"/>
    <x v="1"/>
    <x v="1"/>
  </r>
  <r>
    <n v="164"/>
    <s v="370730118"/>
    <s v="American Society for Engineering Education"/>
    <s v="Norman Fortenberry"/>
    <x v="0"/>
    <d v="2011-05-01T00:00:00"/>
    <n v="20036"/>
    <x v="1"/>
    <x v="13"/>
    <x v="16"/>
    <x v="0"/>
    <x v="0"/>
    <m/>
    <m/>
    <m/>
    <x v="0"/>
    <x v="6"/>
    <n v="87989622"/>
    <s v="Norman Fortenberry"/>
    <x v="0"/>
    <x v="0"/>
    <s v="Executive Director"/>
    <n v="163707"/>
    <n v="200"/>
    <n v="163907"/>
    <n v="276"/>
    <n v="164183"/>
    <n v="12279"/>
    <n v="7949"/>
    <n v="184411"/>
    <x v="1"/>
    <s v="Eight months’ salary"/>
    <x v="2"/>
    <x v="1"/>
    <x v="1"/>
    <x v="1"/>
    <x v="1"/>
  </r>
  <r>
    <n v="261"/>
    <s v="522007028"/>
    <s v="College Summit"/>
    <s v="J.B. Schramm"/>
    <x v="0"/>
    <d v="1993-01-01T00:00:00"/>
    <n v="20009"/>
    <x v="3"/>
    <x v="9"/>
    <x v="11"/>
    <x v="0"/>
    <x v="0"/>
    <n v="1.0405692634691804E-2"/>
    <n v="1.0405692634691804E-2"/>
    <n v="1.0405692634691804E-2"/>
    <x v="0"/>
    <x v="14"/>
    <n v="12696501"/>
    <s v="J.B. Schramm"/>
    <x v="0"/>
    <x v="0"/>
    <s v="CEO"/>
    <n v="164004"/>
    <m/>
    <n v="164004"/>
    <m/>
    <n v="164004"/>
    <n v="6609"/>
    <n v="6791"/>
    <n v="177404"/>
    <x v="0"/>
    <m/>
    <x v="4"/>
    <x v="1"/>
    <x v="1"/>
    <x v="1"/>
    <x v="1"/>
  </r>
  <r>
    <n v="89"/>
    <s v="132780784"/>
    <s v="American Council on the Teaching of Foreign Languages"/>
    <s v="Martha Abbott"/>
    <x v="1"/>
    <d v="2011-10-17T00:00:00"/>
    <n v="22314"/>
    <x v="1"/>
    <x v="13"/>
    <x v="16"/>
    <x v="0"/>
    <x v="0"/>
    <m/>
    <m/>
    <m/>
    <x v="2"/>
    <x v="7"/>
    <n v="12633674"/>
    <s v="Martha Abbott"/>
    <x v="1"/>
    <x v="0"/>
    <s v="Executive Director"/>
    <n v="160146"/>
    <n v="1015"/>
    <n v="161161"/>
    <m/>
    <n v="161161"/>
    <n v="6941"/>
    <n v="6907"/>
    <n v="175009"/>
    <x v="1"/>
    <s v="9.5 months as staff and 2.5 months as CEO"/>
    <x v="4"/>
    <x v="1"/>
    <x v="1"/>
    <x v="1"/>
    <x v="1"/>
  </r>
  <r>
    <n v="151"/>
    <s v="520913725"/>
    <s v="American Postal Workers Union"/>
    <s v="Mark Dimondstein"/>
    <x v="0"/>
    <d v="2010-11-12T00:00:00"/>
    <n v="20005"/>
    <x v="2"/>
    <x v="8"/>
    <x v="10"/>
    <x v="0"/>
    <x v="0"/>
    <n v="1.1527377521613833E-3"/>
    <n v="1.0835197282963395E-3"/>
    <n v="-1.2372409526755336E-2"/>
    <x v="0"/>
    <x v="1"/>
    <n v="55699237"/>
    <s v="Clifford Guffey"/>
    <x v="0"/>
    <x v="1"/>
    <s v="President"/>
    <n v="149382"/>
    <n v="8608"/>
    <n v="157990"/>
    <n v="1660"/>
    <n v="159650"/>
    <n v="40333"/>
    <m/>
    <n v="199983"/>
    <x v="0"/>
    <m/>
    <x v="2"/>
    <x v="1"/>
    <x v="1"/>
    <x v="1"/>
    <x v="1"/>
  </r>
  <r>
    <n v="481"/>
    <s v="730684309"/>
    <s v="National Council of Architectural Registration Boards"/>
    <s v="Michael Armstrong"/>
    <x v="0"/>
    <d v="2011-06-01T00:00:00"/>
    <n v="20006"/>
    <x v="1"/>
    <x v="11"/>
    <x v="9"/>
    <x v="0"/>
    <x v="0"/>
    <m/>
    <m/>
    <m/>
    <x v="2"/>
    <x v="7"/>
    <n v="22576883"/>
    <s v="Michael J. Armstrong"/>
    <x v="0"/>
    <x v="0"/>
    <s v="CEO"/>
    <n v="156629"/>
    <m/>
    <n v="156629"/>
    <m/>
    <n v="156629"/>
    <n v="4569"/>
    <n v="1909"/>
    <n v="163107"/>
    <x v="1"/>
    <s v="Seven months' salary"/>
    <x v="3"/>
    <x v="1"/>
    <x v="1"/>
    <x v="1"/>
    <x v="1"/>
  </r>
  <r>
    <n v="99"/>
    <s v="530025740"/>
    <s v="American Federation of Government Employees"/>
    <s v="J. David Cox"/>
    <x v="0"/>
    <d v="2012-08-15T00:00:00"/>
    <n v="20001"/>
    <x v="2"/>
    <x v="8"/>
    <x v="10"/>
    <x v="0"/>
    <x v="0"/>
    <m/>
    <m/>
    <m/>
    <x v="2"/>
    <x v="1"/>
    <n v="70721340"/>
    <s v="J. David Cox"/>
    <x v="0"/>
    <x v="0"/>
    <s v="National President"/>
    <n v="145359"/>
    <n v="2079"/>
    <n v="147438"/>
    <n v="7296"/>
    <n v="154734"/>
    <n v="43465"/>
    <n v="23522"/>
    <n v="221721"/>
    <x v="1"/>
    <s v="4.5 months’ salary as CEO and 7.5 months salary as staff"/>
    <x v="2"/>
    <x v="1"/>
    <x v="1"/>
    <x v="1"/>
    <x v="1"/>
  </r>
  <r>
    <n v="1"/>
    <s v="541564919"/>
    <s v="60-Plus Association"/>
    <s v="Amy Noone Frederick"/>
    <x v="1"/>
    <d v="2010-01-01T00:00:00"/>
    <n v="22209"/>
    <x v="3"/>
    <x v="9"/>
    <x v="11"/>
    <x v="0"/>
    <x v="1"/>
    <n v="-0.10285881135030393"/>
    <n v="0"/>
    <n v="0"/>
    <x v="0"/>
    <x v="7"/>
    <n v="11804973"/>
    <s v="Amy Noone Frederick"/>
    <x v="1"/>
    <x v="0"/>
    <s v="President"/>
    <n v="135192"/>
    <n v="15500"/>
    <n v="150692"/>
    <m/>
    <n v="150692"/>
    <m/>
    <m/>
    <n v="150692"/>
    <x v="0"/>
    <m/>
    <x v="4"/>
    <x v="1"/>
    <x v="1"/>
    <x v="1"/>
    <x v="1"/>
  </r>
  <r>
    <n v="323"/>
    <s v="320160439"/>
    <s v="Food and Water Watch "/>
    <s v="Wenonah Hauter"/>
    <x v="1"/>
    <m/>
    <n v="20036"/>
    <x v="3"/>
    <x v="9"/>
    <x v="11"/>
    <x v="0"/>
    <x v="0"/>
    <n v="6.4133958017806345E-2"/>
    <n v="6.4133958017806345E-2"/>
    <n v="6.4133958017806345E-2"/>
    <x v="0"/>
    <x v="1"/>
    <n v="11998609"/>
    <s v="Wenonah Hauter"/>
    <x v="1"/>
    <x v="0"/>
    <s v="Executive Director"/>
    <n v="150360"/>
    <m/>
    <n v="150360"/>
    <m/>
    <n v="150360"/>
    <n v="15877"/>
    <n v="11256"/>
    <n v="177493"/>
    <x v="0"/>
    <m/>
    <x v="4"/>
    <x v="1"/>
    <x v="1"/>
    <x v="1"/>
    <x v="1"/>
  </r>
  <r>
    <n v="3"/>
    <s v="366107533"/>
    <s v="Academy of General Dentistry"/>
    <s v="John A. Thorner"/>
    <x v="0"/>
    <d v="2013-02-13T00:00:00"/>
    <n v="60661"/>
    <x v="1"/>
    <x v="2"/>
    <x v="2"/>
    <x v="0"/>
    <x v="0"/>
    <m/>
    <m/>
    <m/>
    <x v="0"/>
    <x v="1"/>
    <n v="12929679"/>
    <s v="Charles J. Macfarlane"/>
    <x v="0"/>
    <x v="1"/>
    <s v="Executive Director"/>
    <n v="145138"/>
    <n v="5000"/>
    <n v="150138"/>
    <m/>
    <n v="150138"/>
    <m/>
    <n v="40357"/>
    <n v="190495"/>
    <x v="1"/>
    <s v="Eight months’ salary"/>
    <x v="4"/>
    <x v="1"/>
    <x v="1"/>
    <x v="1"/>
    <x v="1"/>
  </r>
  <r>
    <n v="585"/>
    <s v="840445578"/>
    <s v="School Nutrition Association"/>
    <s v="Patricia Montague, CAE"/>
    <x v="1"/>
    <d v="2013-04-17T00:00:00"/>
    <n v="22314"/>
    <x v="0"/>
    <x v="12"/>
    <x v="15"/>
    <x v="0"/>
    <x v="0"/>
    <m/>
    <m/>
    <m/>
    <x v="2"/>
    <x v="8"/>
    <n v="10535209"/>
    <s v="Frank DiPasquale"/>
    <x v="0"/>
    <x v="1"/>
    <s v="CEO (former)"/>
    <n v="149692"/>
    <m/>
    <n v="149692"/>
    <m/>
    <n v="149692"/>
    <n v="4550"/>
    <m/>
    <n v="154242"/>
    <x v="1"/>
    <s v="Five months’ salary"/>
    <x v="4"/>
    <x v="1"/>
    <x v="1"/>
    <x v="1"/>
    <x v="1"/>
  </r>
  <r>
    <n v="101"/>
    <s v="221476432"/>
    <s v="American Federation of Musicians of the U.S. and Canada"/>
    <s v="Ray Hair"/>
    <x v="0"/>
    <d v="2010-08-01T00:00:00"/>
    <n v="10036"/>
    <x v="0"/>
    <x v="7"/>
    <x v="7"/>
    <x v="0"/>
    <x v="0"/>
    <n v="6.1538688413384258E-2"/>
    <n v="6.1538688413384258E-2"/>
    <n v="6.1538688413384258E-2"/>
    <x v="0"/>
    <x v="1"/>
    <n v="11890790"/>
    <s v="Ray Hair"/>
    <x v="0"/>
    <x v="0"/>
    <s v="President"/>
    <n v="143968"/>
    <m/>
    <n v="143968"/>
    <m/>
    <n v="143968"/>
    <n v="17262"/>
    <m/>
    <n v="161230"/>
    <x v="0"/>
    <m/>
    <x v="4"/>
    <x v="1"/>
    <x v="1"/>
    <x v="1"/>
    <x v="1"/>
  </r>
  <r>
    <n v="339"/>
    <s v="521541501"/>
    <s v="Greenpeace"/>
    <s v="Phil Radford"/>
    <x v="0"/>
    <d v="2009-04-16T00:00:00"/>
    <n v="20001"/>
    <x v="3"/>
    <x v="9"/>
    <x v="11"/>
    <x v="0"/>
    <x v="1"/>
    <n v="-6.4692000444528705E-2"/>
    <n v="-6.4692000444528705E-2"/>
    <n v="-0.10516045506570183"/>
    <x v="0"/>
    <x v="1"/>
    <n v="32791149"/>
    <s v="Phil Radford"/>
    <x v="0"/>
    <x v="0"/>
    <s v="Executive Director"/>
    <n v="143075"/>
    <m/>
    <n v="143075"/>
    <m/>
    <n v="143075"/>
    <n v="8584"/>
    <n v="4647"/>
    <n v="156306"/>
    <x v="0"/>
    <m/>
    <x v="1"/>
    <x v="1"/>
    <x v="1"/>
    <x v="1"/>
    <x v="1"/>
  </r>
  <r>
    <n v="226"/>
    <s v="522187678"/>
    <s v="BioOne"/>
    <s v="Susan Skomal"/>
    <x v="1"/>
    <d v="2005-09-15T00:00:00"/>
    <n v="20036"/>
    <x v="0"/>
    <x v="2"/>
    <x v="2"/>
    <x v="0"/>
    <x v="0"/>
    <n v="6.6616766467065866E-2"/>
    <n v="6.6616766467065866E-2"/>
    <n v="6.6616766467065866E-2"/>
    <x v="0"/>
    <x v="1"/>
    <n v="10580826"/>
    <s v="Susan B. Skomal"/>
    <x v="1"/>
    <x v="0"/>
    <s v="President &amp; CEO"/>
    <n v="142500"/>
    <m/>
    <n v="142500"/>
    <m/>
    <n v="142500"/>
    <n v="20040"/>
    <n v="9569"/>
    <n v="172109"/>
    <x v="0"/>
    <m/>
    <x v="4"/>
    <x v="1"/>
    <x v="1"/>
    <x v="1"/>
    <x v="1"/>
  </r>
  <r>
    <n v="624"/>
    <s v="135612621"/>
    <s v="United Spinal Association"/>
    <s v="Paul Tobin"/>
    <x v="0"/>
    <d v="2003-07-01T00:00:00"/>
    <n v="11370"/>
    <x v="3"/>
    <x v="9"/>
    <x v="11"/>
    <x v="0"/>
    <x v="0"/>
    <n v="1.3340583650534711E-2"/>
    <n v="1.3340583650534711E-2"/>
    <n v="1.3340583650534711E-2"/>
    <x v="0"/>
    <x v="7"/>
    <n v="20108105"/>
    <s v="Paul Tobin"/>
    <x v="0"/>
    <x v="1"/>
    <s v="President &amp; CEO"/>
    <n v="139765"/>
    <m/>
    <n v="139765"/>
    <m/>
    <n v="139765"/>
    <m/>
    <n v="17817"/>
    <n v="157582"/>
    <x v="0"/>
    <m/>
    <x v="3"/>
    <x v="1"/>
    <x v="1"/>
    <x v="1"/>
    <x v="1"/>
  </r>
  <r>
    <n v="70"/>
    <s v="521984713"/>
    <s v="American Center for International Labor Solidarity"/>
    <s v="Shawna Bader-Blau"/>
    <x v="1"/>
    <d v="2011-10-03T00:00:00"/>
    <n v="20006"/>
    <x v="2"/>
    <x v="8"/>
    <x v="10"/>
    <x v="0"/>
    <x v="0"/>
    <m/>
    <m/>
    <m/>
    <x v="0"/>
    <x v="1"/>
    <n v="31684508"/>
    <s v="Shawna Bader-Blau"/>
    <x v="1"/>
    <x v="0"/>
    <s v="Executive Director"/>
    <n v="138824"/>
    <m/>
    <n v="138824"/>
    <m/>
    <n v="138824"/>
    <n v="36400"/>
    <n v="34479"/>
    <n v="209703"/>
    <x v="0"/>
    <m/>
    <x v="1"/>
    <x v="1"/>
    <x v="1"/>
    <x v="1"/>
    <x v="1"/>
  </r>
  <r>
    <n v="527"/>
    <s v="510147724"/>
    <s v="National Right to Work Committee"/>
    <s v="Mark A. Mix"/>
    <x v="0"/>
    <m/>
    <n v="22160"/>
    <x v="3"/>
    <x v="9"/>
    <x v="11"/>
    <x v="0"/>
    <x v="0"/>
    <n v="0.10252616843243931"/>
    <n v="0.10252616843243931"/>
    <n v="0.10252616843243931"/>
    <x v="0"/>
    <x v="1"/>
    <n v="16236323"/>
    <s v="Mark A. Mix"/>
    <x v="0"/>
    <x v="0"/>
    <s v="President"/>
    <n v="138614"/>
    <m/>
    <n v="138614"/>
    <m/>
    <n v="138614"/>
    <n v="14697"/>
    <n v="17019"/>
    <n v="170330"/>
    <x v="0"/>
    <m/>
    <x v="4"/>
    <x v="1"/>
    <x v="1"/>
    <x v="1"/>
    <x v="1"/>
  </r>
  <r>
    <n v="57"/>
    <s v="730125920"/>
    <s v="American Association of Petroleum Geologists"/>
    <s v="David Curtiss"/>
    <x v="0"/>
    <d v="2011-08-23T00:00:00"/>
    <n v="74119"/>
    <x v="1"/>
    <x v="3"/>
    <x v="3"/>
    <x v="0"/>
    <x v="0"/>
    <m/>
    <m/>
    <m/>
    <x v="0"/>
    <x v="7"/>
    <n v="17469502"/>
    <s v="Rick Fritz"/>
    <x v="0"/>
    <x v="1"/>
    <s v="Executive Director"/>
    <n v="45752"/>
    <n v="90942"/>
    <n v="136694"/>
    <m/>
    <n v="136694"/>
    <m/>
    <n v="17589"/>
    <n v="154283"/>
    <x v="1"/>
    <s v="Three months’ salary"/>
    <x v="4"/>
    <x v="1"/>
    <x v="1"/>
    <x v="1"/>
    <x v="1"/>
  </r>
  <r>
    <n v="529"/>
    <s v="530116149"/>
    <s v="National Rural Letter Carriers' Association"/>
    <s v="Jeanette Dwyer"/>
    <x v="1"/>
    <d v="2011-10-11T00:00:00"/>
    <n v="22314"/>
    <x v="2"/>
    <x v="8"/>
    <x v="10"/>
    <x v="0"/>
    <x v="0"/>
    <n v="3.2505811693206071E-2"/>
    <n v="3.2505811693206071E-2"/>
    <n v="3.0909790489411303E-2"/>
    <x v="0"/>
    <x v="5"/>
    <n v="23967724"/>
    <s v="Jeanette Dwyer"/>
    <x v="1"/>
    <x v="0"/>
    <s v="President"/>
    <n v="130136"/>
    <m/>
    <n v="130136"/>
    <n v="6508"/>
    <n v="136644"/>
    <m/>
    <n v="25721"/>
    <n v="162365"/>
    <x v="0"/>
    <m/>
    <x v="3"/>
    <x v="1"/>
    <x v="1"/>
    <x v="1"/>
    <x v="1"/>
  </r>
  <r>
    <n v="410"/>
    <s v="132574963"/>
    <s v="Lutheran World Relief"/>
    <s v="John Arthur Nunes"/>
    <x v="0"/>
    <d v="2007-07-01T00:00:00"/>
    <n v="21230"/>
    <x v="3"/>
    <x v="9"/>
    <x v="11"/>
    <x v="0"/>
    <x v="0"/>
    <n v="2.6429337261704482E-2"/>
    <n v="2.6429337261704482E-2"/>
    <n v="2.6429337261704482E-2"/>
    <x v="0"/>
    <x v="6"/>
    <n v="39502456"/>
    <s v="John Arthur Nunes"/>
    <x v="0"/>
    <x v="0"/>
    <s v="President"/>
    <n v="117753"/>
    <m/>
    <n v="117753"/>
    <m/>
    <n v="117753"/>
    <n v="17942"/>
    <n v="90700"/>
    <n v="226395"/>
    <x v="0"/>
    <m/>
    <x v="1"/>
    <x v="1"/>
    <x v="1"/>
    <x v="1"/>
    <x v="1"/>
  </r>
  <r>
    <n v="199"/>
    <s v="510255908"/>
    <s v="Ashoka Innovators for the Public"/>
    <s v="Bill Drayton"/>
    <x v="0"/>
    <m/>
    <n v="22209"/>
    <x v="3"/>
    <x v="9"/>
    <x v="11"/>
    <x v="0"/>
    <x v="1"/>
    <n v="-6.3054306888591913E-2"/>
    <n v="-6.3054306888591913E-2"/>
    <n v="-6.3054306888591913E-2"/>
    <x v="0"/>
    <x v="2"/>
    <n v="30653653"/>
    <s v="Bill Drayton"/>
    <x v="0"/>
    <x v="0"/>
    <s v="CEO and founder"/>
    <n v="115680"/>
    <m/>
    <n v="115680"/>
    <m/>
    <n v="115680"/>
    <m/>
    <n v="6166"/>
    <n v="121846"/>
    <x v="0"/>
    <m/>
    <x v="1"/>
    <x v="1"/>
    <x v="1"/>
    <x v="1"/>
    <x v="1"/>
  </r>
  <r>
    <n v="256"/>
    <s v="520895622"/>
    <s v="Children's Defense Fund/Action Council"/>
    <s v="Marian Wright Edelman"/>
    <x v="1"/>
    <m/>
    <n v="20001"/>
    <x v="3"/>
    <x v="9"/>
    <x v="11"/>
    <x v="0"/>
    <x v="0"/>
    <n v="-6.7786934960219775E-3"/>
    <n v="-6.7786934960219775E-3"/>
    <n v="-6.7786934960219775E-3"/>
    <x v="0"/>
    <x v="1"/>
    <n v="18662098"/>
    <s v="Marian Wright Edelman"/>
    <x v="1"/>
    <x v="0"/>
    <s v="CEO and Founder"/>
    <n v="111356"/>
    <m/>
    <n v="111356"/>
    <m/>
    <n v="111356"/>
    <m/>
    <n v="17685"/>
    <n v="129041"/>
    <x v="0"/>
    <m/>
    <x v="4"/>
    <x v="1"/>
    <x v="1"/>
    <x v="1"/>
    <x v="1"/>
  </r>
  <r>
    <n v="426"/>
    <s v="530114700"/>
    <s v="National Active and Retired Federal Employees Association"/>
    <s v="Joseph A. Beaudoin"/>
    <x v="0"/>
    <d v="2011-01-11T00:00:00"/>
    <n v="22314"/>
    <x v="2"/>
    <x v="8"/>
    <x v="10"/>
    <x v="0"/>
    <x v="0"/>
    <m/>
    <m/>
    <m/>
    <x v="0"/>
    <x v="1"/>
    <n v="11851714"/>
    <s v="Joseph A. Beaudoin"/>
    <x v="0"/>
    <x v="0"/>
    <s v="National President"/>
    <n v="110969"/>
    <m/>
    <n v="110969"/>
    <m/>
    <n v="110969"/>
    <m/>
    <n v="1760"/>
    <n v="112729"/>
    <x v="0"/>
    <m/>
    <x v="4"/>
    <x v="1"/>
    <x v="1"/>
    <x v="1"/>
    <x v="1"/>
  </r>
  <r>
    <n v="157"/>
    <s v="521007647"/>
    <s v="American Public Transportation Association"/>
    <s v="Michael P. Melaniphy"/>
    <x v="2"/>
    <d v="2011-11-01T00:00:00"/>
    <n v="20006"/>
    <x v="0"/>
    <x v="6"/>
    <x v="6"/>
    <x v="0"/>
    <x v="0"/>
    <m/>
    <m/>
    <m/>
    <x v="1"/>
    <x v="7"/>
    <n v="27528232"/>
    <s v="Michael P. Melaniphy"/>
    <x v="0"/>
    <x v="0"/>
    <m/>
    <n v="100613"/>
    <m/>
    <n v="100613"/>
    <m/>
    <n v="100613"/>
    <m/>
    <n v="35214"/>
    <n v="135827"/>
    <x v="1"/>
    <s v="Two months’ salary"/>
    <x v="3"/>
    <x v="1"/>
    <x v="1"/>
    <x v="1"/>
    <x v="1"/>
  </r>
  <r>
    <n v="500"/>
    <s v="237391796"/>
    <s v="National Governors Association, Center for Best Practice"/>
    <s v="Dan Crippen "/>
    <x v="2"/>
    <d v="2011-04-01T00:00:00"/>
    <n v="20003"/>
    <x v="1"/>
    <x v="13"/>
    <x v="21"/>
    <x v="0"/>
    <x v="0"/>
    <m/>
    <m/>
    <m/>
    <x v="1"/>
    <x v="7"/>
    <n v="11458210"/>
    <s v="Raymond C. Scheppach, Ph.D."/>
    <x v="0"/>
    <x v="1"/>
    <m/>
    <n v="98363"/>
    <m/>
    <n v="98363"/>
    <m/>
    <n v="98363"/>
    <m/>
    <n v="6265"/>
    <n v="104628"/>
    <x v="1"/>
    <s v="Three months' salary"/>
    <x v="4"/>
    <x v="1"/>
    <x v="1"/>
    <x v="1"/>
    <x v="1"/>
  </r>
  <r>
    <n v="442"/>
    <s v="530190321"/>
    <s v="National Association of Counties"/>
    <s v="Matthew D. Chase"/>
    <x v="0"/>
    <d v="2012-09-17T00:00:00"/>
    <n v="20001"/>
    <x v="0"/>
    <x v="13"/>
    <x v="21"/>
    <x v="0"/>
    <x v="0"/>
    <m/>
    <m/>
    <m/>
    <x v="2"/>
    <x v="1"/>
    <n v="14126349"/>
    <s v="Matthew D. Chase"/>
    <x v="0"/>
    <x v="0"/>
    <s v="Executive Director"/>
    <n v="75351"/>
    <m/>
    <n v="75351"/>
    <n v="8372"/>
    <n v="83723"/>
    <m/>
    <n v="6687"/>
    <n v="90410"/>
    <x v="1"/>
    <s v="3.5 months' salary"/>
    <x v="4"/>
    <x v="1"/>
    <x v="1"/>
    <x v="1"/>
    <x v="1"/>
  </r>
  <r>
    <n v="14"/>
    <s v="526043929"/>
    <s v="Air Force Association"/>
    <s v="Craig R. McKinley"/>
    <x v="2"/>
    <d v="2012-09-12T00:00:00"/>
    <n v="22209"/>
    <x v="1"/>
    <x v="13"/>
    <x v="21"/>
    <x v="0"/>
    <x v="0"/>
    <m/>
    <m/>
    <m/>
    <x v="1"/>
    <x v="1"/>
    <n v="11870964"/>
    <s v="Craig R. McKinley"/>
    <x v="0"/>
    <x v="0"/>
    <m/>
    <n v="78576"/>
    <m/>
    <n v="78576"/>
    <m/>
    <n v="78576"/>
    <m/>
    <n v="395"/>
    <n v="78971"/>
    <x v="1"/>
    <s v="3.5 months’ salary"/>
    <x v="4"/>
    <x v="1"/>
    <x v="1"/>
    <x v="1"/>
    <x v="1"/>
  </r>
  <r>
    <n v="50"/>
    <s v="510161670"/>
    <s v="American Association of Diabetes Educators"/>
    <s v="Charles Macfarlane"/>
    <x v="0"/>
    <d v="2012-09-03T00:00:00"/>
    <n v="60606"/>
    <x v="1"/>
    <x v="2"/>
    <x v="2"/>
    <x v="0"/>
    <x v="0"/>
    <m/>
    <m/>
    <m/>
    <x v="0"/>
    <x v="1"/>
    <n v="12933627"/>
    <s v="Charles MacFarlane"/>
    <x v="0"/>
    <x v="0"/>
    <s v="Executive Director"/>
    <n v="77655"/>
    <m/>
    <n v="77655"/>
    <m/>
    <n v="77655"/>
    <m/>
    <n v="3245"/>
    <n v="80900"/>
    <x v="1"/>
    <s v="Four months’ salary"/>
    <x v="4"/>
    <x v="1"/>
    <x v="1"/>
    <x v="1"/>
    <x v="1"/>
  </r>
  <r>
    <n v="521"/>
    <s v="520907625"/>
    <s v="National Public Radio"/>
    <s v="vacant 3/3/2014"/>
    <x v="2"/>
    <m/>
    <n v="20001"/>
    <x v="3"/>
    <x v="9"/>
    <x v="11"/>
    <x v="0"/>
    <x v="0"/>
    <m/>
    <m/>
    <m/>
    <x v="1"/>
    <x v="6"/>
    <n v="190468098"/>
    <s v="Gary E. Knell"/>
    <x v="0"/>
    <x v="1"/>
    <m/>
    <n v="75796"/>
    <m/>
    <n v="75796"/>
    <m/>
    <n v="75796"/>
    <m/>
    <n v="52"/>
    <n v="75848"/>
    <x v="1"/>
    <s v="One month’s salary"/>
    <x v="0"/>
    <x v="1"/>
    <x v="1"/>
    <x v="1"/>
    <x v="1"/>
  </r>
  <r>
    <n v="35"/>
    <s v="237067770"/>
    <s v="American Academy of Physician Assistants"/>
    <s v="Jenna Dorn"/>
    <x v="2"/>
    <d v="2011-10-31T00:00:00"/>
    <n v="22314"/>
    <x v="1"/>
    <x v="2"/>
    <x v="2"/>
    <x v="0"/>
    <x v="0"/>
    <m/>
    <m/>
    <m/>
    <x v="4"/>
    <x v="14"/>
    <n v="19484006"/>
    <s v="Jenna Dorn"/>
    <x v="1"/>
    <x v="0"/>
    <s v="Executive Vice President"/>
    <n v="49222"/>
    <m/>
    <n v="49222"/>
    <m/>
    <n v="49222"/>
    <m/>
    <n v="2804"/>
    <n v="52026"/>
    <x v="1"/>
    <s v="Two months’ salary"/>
    <x v="4"/>
    <x v="1"/>
    <x v="1"/>
    <x v="1"/>
    <x v="1"/>
  </r>
  <r>
    <n v="419"/>
    <s v="131665552"/>
    <s v="Muscular Dystrophy Association"/>
    <s v="Steven M. Derks"/>
    <x v="0"/>
    <d v="2012-12-03T00:00:00"/>
    <n v="85718"/>
    <x v="3"/>
    <x v="9"/>
    <x v="11"/>
    <x v="0"/>
    <x v="0"/>
    <m/>
    <m/>
    <m/>
    <x v="2"/>
    <x v="1"/>
    <n v="152115051"/>
    <s v="Steven M. Derks"/>
    <x v="0"/>
    <x v="0"/>
    <s v="President &amp; CEO"/>
    <n v="17115"/>
    <m/>
    <n v="17115"/>
    <m/>
    <n v="17115"/>
    <m/>
    <n v="10820"/>
    <n v="27935"/>
    <x v="1"/>
    <s v="One month's salary"/>
    <x v="0"/>
    <x v="1"/>
    <x v="1"/>
    <x v="1"/>
    <x v="1"/>
  </r>
  <r>
    <m/>
    <m/>
    <m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  <m/>
    <x v="5"/>
    <x v="1"/>
    <x v="1"/>
    <x v="1"/>
    <x v="2"/>
  </r>
  <r>
    <m/>
    <m/>
    <m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  <m/>
    <x v="5"/>
    <x v="1"/>
    <x v="1"/>
    <x v="1"/>
    <x v="2"/>
  </r>
  <r>
    <m/>
    <m/>
    <m/>
    <m/>
    <x v="2"/>
    <m/>
    <m/>
    <x v="5"/>
    <x v="16"/>
    <x v="24"/>
    <x v="0"/>
    <x v="0"/>
    <m/>
    <m/>
    <m/>
    <x v="3"/>
    <x v="16"/>
    <m/>
    <m/>
    <x v="2"/>
    <x v="2"/>
    <m/>
    <m/>
    <m/>
    <m/>
    <m/>
    <m/>
    <m/>
    <m/>
    <m/>
    <x v="2"/>
    <m/>
    <x v="5"/>
    <x v="1"/>
    <x v="1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2" cacheId="75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E620" firstHeaderRow="1" firstDataRow="2" firstDataCol="1"/>
  <pivotFields count="29">
    <pivotField axis="axisRow" dataField="1" compact="0" outline="0" subtotalTop="0" showAll="0" includeNewItemsInFilter="1" sortType="descending" rankBy="0">
      <items count="617">
        <item x="614"/>
        <item x="413"/>
        <item x="222"/>
        <item x="519"/>
        <item x="69"/>
        <item x="297"/>
        <item x="95"/>
        <item x="421"/>
        <item x="511"/>
        <item x="419"/>
        <item x="552"/>
        <item x="43"/>
        <item x="449"/>
        <item x="217"/>
        <item x="386"/>
        <item x="261"/>
        <item x="196"/>
        <item x="72"/>
        <item x="461"/>
        <item x="585"/>
        <item x="603"/>
        <item x="252"/>
        <item x="592"/>
        <item x="282"/>
        <item x="586"/>
        <item x="445"/>
        <item x="325"/>
        <item x="517"/>
        <item x="580"/>
        <item x="528"/>
        <item x="53"/>
        <item x="177"/>
        <item x="259"/>
        <item x="447"/>
        <item x="287"/>
        <item x="1"/>
        <item x="432"/>
        <item x="545"/>
        <item x="493"/>
        <item x="301"/>
        <item x="58"/>
        <item x="328"/>
        <item x="345"/>
        <item x="361"/>
        <item x="257"/>
        <item x="358"/>
        <item x="167"/>
        <item x="295"/>
        <item x="194"/>
        <item m="1" x="615"/>
        <item x="542"/>
        <item x="392"/>
        <item x="256"/>
        <item x="123"/>
        <item x="575"/>
        <item x="321"/>
        <item x="502"/>
        <item x="232"/>
        <item x="141"/>
        <item x="11"/>
        <item x="571"/>
        <item x="343"/>
        <item x="247"/>
        <item x="367"/>
        <item x="416"/>
        <item x="144"/>
        <item x="422"/>
        <item x="554"/>
        <item x="320"/>
        <item x="48"/>
        <item x="547"/>
        <item x="492"/>
        <item x="140"/>
        <item x="183"/>
        <item x="45"/>
        <item x="339"/>
        <item x="508"/>
        <item x="185"/>
        <item x="239"/>
        <item x="277"/>
        <item x="488"/>
        <item x="157"/>
        <item x="286"/>
        <item x="437"/>
        <item x="590"/>
        <item x="22"/>
        <item x="102"/>
        <item x="151"/>
        <item x="118"/>
        <item x="382"/>
        <item x="588"/>
        <item x="559"/>
        <item x="71"/>
        <item x="203"/>
        <item x="364"/>
        <item x="456"/>
        <item x="536"/>
        <item x="420"/>
        <item x="14"/>
        <item x="231"/>
        <item x="462"/>
        <item x="426"/>
        <item x="581"/>
        <item x="221"/>
        <item x="363"/>
        <item x="401"/>
        <item x="501"/>
        <item x="477"/>
        <item x="315"/>
        <item x="551"/>
        <item x="406"/>
        <item x="244"/>
        <item x="402"/>
        <item x="607"/>
        <item x="29"/>
        <item x="605"/>
        <item x="126"/>
        <item x="105"/>
        <item x="47"/>
        <item x="454"/>
        <item x="510"/>
        <item x="174"/>
        <item x="516"/>
        <item x="524"/>
        <item x="522"/>
        <item x="368"/>
        <item x="334"/>
        <item x="88"/>
        <item x="106"/>
        <item x="104"/>
        <item x="211"/>
        <item x="307"/>
        <item x="397"/>
        <item x="77"/>
        <item x="509"/>
        <item x="375"/>
        <item x="335"/>
        <item x="366"/>
        <item x="225"/>
        <item x="553"/>
        <item x="50"/>
        <item x="435"/>
        <item x="12"/>
        <item x="0"/>
        <item x="324"/>
        <item x="204"/>
        <item x="152"/>
        <item x="533"/>
        <item x="85"/>
        <item x="208"/>
        <item x="365"/>
        <item x="546"/>
        <item x="84"/>
        <item x="521"/>
        <item x="499"/>
        <item x="440"/>
        <item x="394"/>
        <item x="549"/>
        <item x="271"/>
        <item x="458"/>
        <item x="425"/>
        <item x="451"/>
        <item x="171"/>
        <item x="411"/>
        <item x="39"/>
        <item x="59"/>
        <item x="560"/>
        <item x="218"/>
        <item x="279"/>
        <item x="9"/>
        <item x="125"/>
        <item x="379"/>
        <item x="484"/>
        <item x="496"/>
        <item x="142"/>
        <item x="129"/>
        <item x="564"/>
        <item x="584"/>
        <item x="340"/>
        <item x="294"/>
        <item x="463"/>
        <item x="56"/>
        <item x="49"/>
        <item x="154"/>
        <item x="197"/>
        <item x="26"/>
        <item x="570"/>
        <item x="73"/>
        <item x="403"/>
        <item x="330"/>
        <item x="19"/>
        <item x="93"/>
        <item x="515"/>
        <item x="349"/>
        <item x="131"/>
        <item x="91"/>
        <item x="273"/>
        <item x="269"/>
        <item x="2"/>
        <item x="37"/>
        <item x="450"/>
        <item x="530"/>
        <item x="260"/>
        <item x="494"/>
        <item x="227"/>
        <item x="569"/>
        <item x="582"/>
        <item x="504"/>
        <item x="611"/>
        <item x="160"/>
        <item x="54"/>
        <item x="434"/>
        <item x="16"/>
        <item x="68"/>
        <item x="470"/>
        <item x="613"/>
        <item x="115"/>
        <item x="8"/>
        <item x="128"/>
        <item x="341"/>
        <item x="219"/>
        <item x="236"/>
        <item x="20"/>
        <item x="608"/>
        <item x="535"/>
        <item x="112"/>
        <item x="214"/>
        <item x="481"/>
        <item x="317"/>
        <item x="543"/>
        <item x="202"/>
        <item x="89"/>
        <item x="278"/>
        <item x="468"/>
        <item x="28"/>
        <item x="189"/>
        <item x="388"/>
        <item x="268"/>
        <item x="424"/>
        <item x="33"/>
        <item x="541"/>
        <item x="531"/>
        <item x="567"/>
        <item x="272"/>
        <item x="274"/>
        <item x="427"/>
        <item x="243"/>
        <item x="412"/>
        <item x="466"/>
        <item x="374"/>
        <item x="66"/>
        <item x="396"/>
        <item x="373"/>
        <item x="384"/>
        <item x="371"/>
        <item x="497"/>
        <item x="441"/>
        <item x="512"/>
        <item x="555"/>
        <item x="40"/>
        <item x="381"/>
        <item x="108"/>
        <item x="173"/>
        <item x="312"/>
        <item x="487"/>
        <item x="4"/>
        <item x="316"/>
        <item x="103"/>
        <item x="42"/>
        <item x="305"/>
        <item x="548"/>
        <item x="285"/>
        <item x="423"/>
        <item x="283"/>
        <item x="262"/>
        <item x="61"/>
        <item x="41"/>
        <item x="393"/>
        <item x="326"/>
        <item x="537"/>
        <item x="418"/>
        <item x="475"/>
        <item x="457"/>
        <item x="284"/>
        <item x="78"/>
        <item x="336"/>
        <item x="161"/>
        <item x="143"/>
        <item x="165"/>
        <item x="24"/>
        <item x="489"/>
        <item x="25"/>
        <item x="601"/>
        <item x="593"/>
        <item x="31"/>
        <item x="352"/>
        <item x="235"/>
        <item x="579"/>
        <item x="293"/>
        <item x="110"/>
        <item x="242"/>
        <item x="150"/>
        <item x="206"/>
        <item x="109"/>
        <item x="310"/>
        <item x="587"/>
        <item x="83"/>
        <item x="598"/>
        <item x="323"/>
        <item x="27"/>
        <item x="473"/>
        <item x="15"/>
        <item x="199"/>
        <item x="338"/>
        <item x="302"/>
        <item x="389"/>
        <item x="64"/>
        <item x="170"/>
        <item x="556"/>
        <item x="275"/>
        <item x="578"/>
        <item x="562"/>
        <item x="311"/>
        <item x="92"/>
        <item x="574"/>
        <item x="163"/>
        <item x="288"/>
        <item x="80"/>
        <item x="3"/>
        <item x="408"/>
        <item x="532"/>
        <item x="52"/>
        <item x="147"/>
        <item x="485"/>
        <item x="130"/>
        <item x="99"/>
        <item x="57"/>
        <item x="120"/>
        <item x="145"/>
        <item x="81"/>
        <item x="490"/>
        <item x="107"/>
        <item x="557"/>
        <item x="87"/>
        <item x="459"/>
        <item x="539"/>
        <item x="309"/>
        <item x="428"/>
        <item x="347"/>
        <item x="576"/>
        <item x="436"/>
        <item x="369"/>
        <item x="176"/>
        <item x="191"/>
        <item x="30"/>
        <item x="342"/>
        <item x="248"/>
        <item x="314"/>
        <item x="223"/>
        <item x="181"/>
        <item x="572"/>
        <item x="62"/>
        <item x="246"/>
        <item x="455"/>
        <item x="568"/>
        <item x="595"/>
        <item x="113"/>
        <item x="529"/>
        <item x="300"/>
        <item x="179"/>
        <item x="610"/>
        <item x="544"/>
        <item x="303"/>
        <item x="464"/>
        <item x="67"/>
        <item x="156"/>
        <item x="565"/>
        <item x="566"/>
        <item x="370"/>
        <item x="538"/>
        <item x="534"/>
        <item x="589"/>
        <item x="518"/>
        <item x="38"/>
        <item x="76"/>
        <item x="298"/>
        <item x="265"/>
        <item x="507"/>
        <item x="213"/>
        <item x="23"/>
        <item x="362"/>
        <item x="175"/>
        <item x="308"/>
        <item x="398"/>
        <item x="35"/>
        <item x="5"/>
        <item x="276"/>
        <item x="46"/>
        <item x="602"/>
        <item x="289"/>
        <item x="469"/>
        <item x="162"/>
        <item x="438"/>
        <item x="355"/>
        <item x="479"/>
        <item x="205"/>
        <item x="263"/>
        <item x="155"/>
        <item x="478"/>
        <item x="337"/>
        <item x="591"/>
        <item x="21"/>
        <item x="290"/>
        <item x="100"/>
        <item x="483"/>
        <item x="182"/>
        <item x="136"/>
        <item x="195"/>
        <item x="453"/>
        <item x="193"/>
        <item x="168"/>
        <item x="480"/>
        <item x="134"/>
        <item x="238"/>
        <item x="322"/>
        <item x="609"/>
        <item x="149"/>
        <item x="10"/>
        <item x="291"/>
        <item x="172"/>
        <item x="399"/>
        <item x="255"/>
        <item x="400"/>
        <item x="527"/>
        <item x="380"/>
        <item x="409"/>
        <item x="210"/>
        <item x="498"/>
        <item x="414"/>
        <item x="240"/>
        <item x="127"/>
        <item x="395"/>
        <item x="359"/>
        <item x="513"/>
        <item x="344"/>
        <item x="306"/>
        <item x="178"/>
        <item x="385"/>
        <item x="241"/>
        <item x="525"/>
        <item x="250"/>
        <item x="146"/>
        <item x="486"/>
        <item x="137"/>
        <item x="313"/>
        <item x="296"/>
        <item x="254"/>
        <item x="119"/>
        <item x="234"/>
        <item x="237"/>
        <item x="594"/>
        <item x="327"/>
        <item x="505"/>
        <item x="495"/>
        <item x="329"/>
        <item x="471"/>
        <item x="448"/>
        <item x="188"/>
        <item x="158"/>
        <item x="433"/>
        <item x="132"/>
        <item x="387"/>
        <item x="596"/>
        <item x="292"/>
        <item x="351"/>
        <item x="356"/>
        <item x="354"/>
        <item x="442"/>
        <item x="230"/>
        <item x="7"/>
        <item x="139"/>
        <item x="390"/>
        <item x="372"/>
        <item x="417"/>
        <item x="577"/>
        <item x="573"/>
        <item x="121"/>
        <item x="209"/>
        <item x="561"/>
        <item x="97"/>
        <item x="51"/>
        <item x="429"/>
        <item x="550"/>
        <item x="220"/>
        <item x="333"/>
        <item x="224"/>
        <item x="117"/>
        <item x="431"/>
        <item x="82"/>
        <item x="135"/>
        <item x="267"/>
        <item x="383"/>
        <item x="249"/>
        <item x="404"/>
        <item x="44"/>
        <item x="201"/>
        <item x="407"/>
        <item x="506"/>
        <item x="540"/>
        <item x="17"/>
        <item x="124"/>
        <item x="266"/>
        <item x="79"/>
        <item x="332"/>
        <item x="377"/>
        <item x="60"/>
        <item x="200"/>
        <item x="94"/>
        <item x="299"/>
        <item x="90"/>
        <item x="600"/>
        <item x="474"/>
        <item x="583"/>
        <item x="169"/>
        <item x="184"/>
        <item x="482"/>
        <item x="216"/>
        <item x="207"/>
        <item x="304"/>
        <item x="378"/>
        <item x="430"/>
        <item x="452"/>
        <item x="245"/>
        <item x="74"/>
        <item x="198"/>
        <item x="187"/>
        <item x="348"/>
        <item x="159"/>
        <item x="190"/>
        <item x="229"/>
        <item x="153"/>
        <item x="192"/>
        <item x="353"/>
        <item x="253"/>
        <item x="70"/>
        <item x="346"/>
        <item x="18"/>
        <item x="122"/>
        <item x="604"/>
        <item x="133"/>
        <item x="63"/>
        <item x="186"/>
        <item x="101"/>
        <item x="166"/>
        <item x="233"/>
        <item x="36"/>
        <item x="465"/>
        <item x="331"/>
        <item x="270"/>
        <item x="410"/>
        <item x="446"/>
        <item x="606"/>
        <item x="376"/>
        <item x="318"/>
        <item x="443"/>
        <item x="280"/>
        <item x="467"/>
        <item x="444"/>
        <item x="612"/>
        <item x="264"/>
        <item x="472"/>
        <item x="391"/>
        <item x="258"/>
        <item x="55"/>
        <item x="180"/>
        <item x="357"/>
        <item x="98"/>
        <item x="500"/>
        <item x="251"/>
        <item x="360"/>
        <item x="148"/>
        <item x="503"/>
        <item x="520"/>
        <item x="526"/>
        <item x="215"/>
        <item x="212"/>
        <item x="138"/>
        <item x="226"/>
        <item x="228"/>
        <item x="111"/>
        <item x="319"/>
        <item x="114"/>
        <item x="75"/>
        <item x="476"/>
        <item x="523"/>
        <item x="13"/>
        <item x="460"/>
        <item x="96"/>
        <item x="350"/>
        <item x="6"/>
        <item x="164"/>
        <item x="281"/>
        <item x="86"/>
        <item x="558"/>
        <item x="563"/>
        <item x="439"/>
        <item x="65"/>
        <item x="32"/>
        <item x="34"/>
        <item x="491"/>
        <item x="514"/>
        <item x="405"/>
        <item x="415"/>
        <item x="599"/>
        <item x="116"/>
        <item x="59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x="1"/>
        <item x="2"/>
        <item t="default"/>
      </items>
    </pivotField>
  </pivotFields>
  <rowFields count="1">
    <field x="0"/>
  </rowFields>
  <rowItems count="616">
    <i>
      <x v="603"/>
    </i>
    <i>
      <x v="583"/>
    </i>
    <i>
      <x v="544"/>
    </i>
    <i>
      <x v="531"/>
    </i>
    <i>
      <x v="522"/>
    </i>
    <i>
      <x v="519"/>
    </i>
    <i>
      <x v="514"/>
    </i>
    <i>
      <x v="467"/>
    </i>
    <i>
      <x v="394"/>
    </i>
    <i>
      <x v="388"/>
    </i>
    <i>
      <x v="345"/>
    </i>
    <i>
      <x v="340"/>
    </i>
    <i>
      <x v="333"/>
    </i>
    <i>
      <x v="309"/>
    </i>
    <i>
      <x v="303"/>
    </i>
    <i>
      <x v="14"/>
    </i>
    <i>
      <x v="279"/>
    </i>
    <i>
      <x v="259"/>
    </i>
    <i>
      <x v="218"/>
    </i>
    <i>
      <x v="193"/>
    </i>
    <i>
      <x v="179"/>
    </i>
    <i>
      <x v="167"/>
    </i>
    <i>
      <x v="157"/>
    </i>
    <i>
      <x v="139"/>
    </i>
    <i>
      <x v="133"/>
    </i>
    <i>
      <x v="126"/>
    </i>
    <i>
      <x v="121"/>
    </i>
    <i>
      <x v="72"/>
    </i>
    <i>
      <x v="63"/>
    </i>
    <i>
      <x v="60"/>
    </i>
    <i>
      <x v="615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29"/>
    </i>
    <i>
      <x v="61"/>
    </i>
    <i>
      <x v="62"/>
    </i>
    <i>
      <x v="28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27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26"/>
    </i>
    <i>
      <x v="122"/>
    </i>
    <i>
      <x v="123"/>
    </i>
    <i>
      <x v="124"/>
    </i>
    <i>
      <x v="125"/>
    </i>
    <i>
      <x v="25"/>
    </i>
    <i>
      <x v="127"/>
    </i>
    <i>
      <x v="128"/>
    </i>
    <i>
      <x v="129"/>
    </i>
    <i>
      <x v="130"/>
    </i>
    <i>
      <x v="131"/>
    </i>
    <i>
      <x v="132"/>
    </i>
    <i>
      <x v="24"/>
    </i>
    <i>
      <x v="134"/>
    </i>
    <i>
      <x v="135"/>
    </i>
    <i>
      <x v="136"/>
    </i>
    <i>
      <x v="137"/>
    </i>
    <i>
      <x v="138"/>
    </i>
    <i>
      <x v="23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22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21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20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17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16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15"/>
    </i>
    <i>
      <x v="304"/>
    </i>
    <i>
      <x v="305"/>
    </i>
    <i>
      <x v="306"/>
    </i>
    <i>
      <x v="307"/>
    </i>
    <i>
      <x v="308"/>
    </i>
    <i>
      <x v="13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12"/>
    </i>
    <i>
      <x v="334"/>
    </i>
    <i>
      <x v="335"/>
    </i>
    <i>
      <x v="336"/>
    </i>
    <i>
      <x v="337"/>
    </i>
    <i>
      <x v="338"/>
    </i>
    <i>
      <x v="339"/>
    </i>
    <i>
      <x v="11"/>
    </i>
    <i>
      <x v="341"/>
    </i>
    <i>
      <x v="342"/>
    </i>
    <i>
      <x v="343"/>
    </i>
    <i>
      <x v="344"/>
    </i>
    <i>
      <x v="10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9"/>
    </i>
    <i>
      <x v="389"/>
    </i>
    <i>
      <x v="390"/>
    </i>
    <i>
      <x v="391"/>
    </i>
    <i>
      <x v="392"/>
    </i>
    <i>
      <x v="393"/>
    </i>
    <i>
      <x v="8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6"/>
    </i>
    <i>
      <x v="515"/>
    </i>
    <i>
      <x v="516"/>
    </i>
    <i>
      <x v="517"/>
    </i>
    <i>
      <x v="518"/>
    </i>
    <i>
      <x v="5"/>
    </i>
    <i>
      <x v="520"/>
    </i>
    <i>
      <x v="521"/>
    </i>
    <i>
      <x v="4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3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2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1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14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/>
    </i>
    <i t="grand">
      <x/>
    </i>
  </rowItems>
  <colFields count="1">
    <field x="28"/>
  </colFields>
  <colItems count="4">
    <i>
      <x/>
    </i>
    <i>
      <x v="1"/>
    </i>
    <i>
      <x v="2"/>
    </i>
    <i t="grand">
      <x/>
    </i>
  </colItems>
  <dataFields count="1">
    <dataField name="Count of Organization" fld="0" subtotal="count" baseField="0" baseItem="0"/>
  </dataFields>
</pivotTableDefinition>
</file>

<file path=xl/pivotTables/pivotTable2.xml><?xml version="1.0" encoding="utf-8"?>
<pivotTableDefinition xmlns="http://schemas.openxmlformats.org/spreadsheetml/2006/main" name="PivotTable19" cacheId="79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68:D94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6">
        <item x="7"/>
        <item x="23"/>
        <item x="20"/>
        <item x="4"/>
        <item x="8"/>
        <item x="14"/>
        <item x="16"/>
        <item m="1" x="24"/>
        <item x="3"/>
        <item x="15"/>
        <item x="1"/>
        <item x="21"/>
        <item x="2"/>
        <item x="5"/>
        <item x="10"/>
        <item x="18"/>
        <item x="13"/>
        <item x="22"/>
        <item x="9"/>
        <item x="11"/>
        <item x="19"/>
        <item x="12"/>
        <item x="0"/>
        <item x="17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</pivotFields>
  <rowFields count="1">
    <field x="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29" item="0" hier="0"/>
  </pageFields>
  <dataFields count="1">
    <dataField name="Count of GENDER2" fld="18" subtotal="count" showDataAs="percentOfCol" baseField="0" baseItem="0" numFmtId="10"/>
  </dataFields>
</pivotTableDefinition>
</file>

<file path=xl/pivotTables/pivotTable3.xml><?xml version="1.0" encoding="utf-8"?>
<pivotTableDefinition xmlns="http://schemas.openxmlformats.org/spreadsheetml/2006/main" name="PivotTable5" cacheId="79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5:D61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6">
        <item x="7"/>
        <item x="23"/>
        <item x="20"/>
        <item x="4"/>
        <item x="8"/>
        <item x="14"/>
        <item x="16"/>
        <item m="1" x="24"/>
        <item x="3"/>
        <item x="15"/>
        <item x="1"/>
        <item x="21"/>
        <item x="2"/>
        <item x="5"/>
        <item x="10"/>
        <item x="18"/>
        <item x="13"/>
        <item x="22"/>
        <item x="9"/>
        <item x="11"/>
        <item x="19"/>
        <item x="12"/>
        <item x="0"/>
        <item x="17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</pivotFields>
  <rowFields count="1">
    <field x="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29" item="0" hier="0"/>
  </pageFields>
  <dataFields count="1">
    <dataField name="Count of GENDER2" fld="18" subtotal="count" showDataAs="percentOfRow" baseField="0" baseItem="0" numFmtId="10"/>
  </dataFields>
</pivotTableDefinition>
</file>

<file path=xl/pivotTables/pivotTable4.xml><?xml version="1.0" encoding="utf-8"?>
<pivotTableDefinition xmlns="http://schemas.openxmlformats.org/spreadsheetml/2006/main" name="PivotTable15" cacheId="79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D29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6">
        <item x="7"/>
        <item x="23"/>
        <item x="20"/>
        <item x="4"/>
        <item x="8"/>
        <item x="14"/>
        <item x="16"/>
        <item m="1" x="24"/>
        <item x="3"/>
        <item x="15"/>
        <item x="1"/>
        <item x="21"/>
        <item x="2"/>
        <item x="5"/>
        <item x="10"/>
        <item x="18"/>
        <item x="13"/>
        <item x="22"/>
        <item x="9"/>
        <item x="11"/>
        <item x="19"/>
        <item x="12"/>
        <item x="0"/>
        <item x="17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</pivotFields>
  <rowFields count="1">
    <field x="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29" item="0" hier="0"/>
  </pageFields>
  <dataFields count="1">
    <dataField name="Count of GENDER2" fld="18" subtotal="count" baseField="0" baseItem="0"/>
  </dataFields>
</pivotTableDefinition>
</file>

<file path=xl/pivotTables/pivotTable5.xml><?xml version="1.0" encoding="utf-8"?>
<pivotTableDefinition xmlns="http://schemas.openxmlformats.org/spreadsheetml/2006/main" name="PivotTable18" cacheId="79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27:D34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axis="axisRow" compact="0" outline="0" subtotalTop="0" showAll="0" includeNewItemsInFilter="1">
      <items count="7">
        <item x="3"/>
        <item x="1"/>
        <item x="4"/>
        <item m="1" x="5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</pivotFields>
  <rowFields count="1">
    <field x="6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29" item="0" hier="0"/>
  </pageFields>
  <dataFields count="1">
    <dataField name="Count of GENDER2" fld="18" subtotal="count" showDataAs="percentOfCol" baseField="0" baseItem="0" numFmtId="10"/>
  </dataFields>
</pivotTableDefinition>
</file>

<file path=xl/pivotTables/pivotTable6.xml><?xml version="1.0" encoding="utf-8"?>
<pivotTableDefinition xmlns="http://schemas.openxmlformats.org/spreadsheetml/2006/main" name="PivotTable4" cacheId="79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15:D22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axis="axisRow" compact="0" outline="0" subtotalTop="0" showAll="0" includeNewItemsInFilter="1">
      <items count="7">
        <item x="3"/>
        <item x="1"/>
        <item x="4"/>
        <item m="1" x="5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</pivotFields>
  <rowFields count="1">
    <field x="6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29" item="0" hier="0"/>
  </pageFields>
  <dataFields count="1">
    <dataField name="Count of GENDER2" fld="18" subtotal="count" showDataAs="percentOfRow" baseField="0" baseItem="0" numFmtId="10"/>
  </dataFields>
</pivotTableDefinition>
</file>

<file path=xl/pivotTables/pivotTable7.xml><?xml version="1.0" encoding="utf-8"?>
<pivotTableDefinition xmlns="http://schemas.openxmlformats.org/spreadsheetml/2006/main" name="PivotTable16" cacheId="79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D10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axis="axisRow" compact="0" outline="0" subtotalTop="0" showAll="0" includeNewItemsInFilter="1">
      <items count="7">
        <item x="3"/>
        <item x="1"/>
        <item x="4"/>
        <item m="1" x="5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</pivotFields>
  <rowFields count="1">
    <field x="6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29" item="0" hier="0"/>
  </pageFields>
  <dataFields count="1">
    <dataField name="Count of GENDER2" fld="18" subtotal="count" baseField="0" baseItem="0"/>
  </dataFields>
</pivotTableDefinition>
</file>

<file path=xl/pivotTables/pivotTable8.xml><?xml version="1.0" encoding="utf-8"?>
<pivotTableDefinition xmlns="http://schemas.openxmlformats.org/spreadsheetml/2006/main" name="PivotTable3" cacheId="81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18:D25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10">
        <item x="4"/>
        <item x="3"/>
        <item m="1" x="5"/>
        <item m="1" x="6"/>
        <item m="1" x="7"/>
        <item m="1" x="8"/>
        <item x="1"/>
        <item x="2"/>
        <item x="0"/>
        <item t="default"/>
      </items>
    </pivotField>
  </pivotFields>
  <rowFields count="1">
    <field x="30"/>
  </rowFields>
  <rowItems count="6">
    <i>
      <x/>
    </i>
    <i>
      <x v="1"/>
    </i>
    <i>
      <x v="6"/>
    </i>
    <i>
      <x v="7"/>
    </i>
    <i>
      <x v="8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1">
    <pageField fld="28" item="0" hier="0"/>
  </pageFields>
  <dataFields count="1">
    <dataField name="Count of GENDER2" fld="17" subtotal="count" showDataAs="percentOfCol" baseField="0" baseItem="0" numFmtId="10"/>
  </dataFields>
</pivotTableDefinition>
</file>

<file path=xl/pivotTables/pivotTable9.xml><?xml version="1.0" encoding="utf-8"?>
<pivotTableDefinition xmlns="http://schemas.openxmlformats.org/spreadsheetml/2006/main" name="PivotTable1" cacheId="81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D10" firstHeaderRow="1" firstDataRow="2" firstDataCol="1" rowPageCount="1" colPageCount="1"/>
  <pivotFields count="3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10">
        <item x="4"/>
        <item x="3"/>
        <item m="1" x="5"/>
        <item m="1" x="6"/>
        <item m="1" x="7"/>
        <item m="1" x="8"/>
        <item x="1"/>
        <item x="2"/>
        <item x="0"/>
        <item t="default"/>
      </items>
    </pivotField>
  </pivotFields>
  <rowFields count="1">
    <field x="30"/>
  </rowFields>
  <rowItems count="6">
    <i>
      <x/>
    </i>
    <i>
      <x v="1"/>
    </i>
    <i>
      <x v="6"/>
    </i>
    <i>
      <x v="7"/>
    </i>
    <i>
      <x v="8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1">
    <pageField fld="28" item="0" hier="0"/>
  </pageFields>
  <dataFields count="1">
    <dataField name="Count of GENDER2" fld="17" subtotal="count" baseField="0" baseItem="0"/>
  </dataFields>
</pivotTableDefinition>
</file>

<file path=xl/pivotTables/pivotTable10.xml><?xml version="1.0" encoding="utf-8"?>
<pivotTableDefinition xmlns="http://schemas.openxmlformats.org/spreadsheetml/2006/main" name="PivotTable6" cacheId="83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D6" firstHeaderRow="1" firstDataRow="2" firstDataCol="1" rowPageCount="1" colPageCount="1"/>
  <pivotFields count="3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compact="0" outline="0" subtotalTop="0" showAll="0" includeNewItemsInFilter="1"/>
    <pivotField compact="0" outline="0" subtotalTop="0" showAll="0" includeNewItemsInFilter="1"/>
  </pivotFields>
  <rowFields count="1">
    <field x="33"/>
  </rowFields>
  <rowItems count="2">
    <i>
      <x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GENDER2" fld="19" subtotal="count" baseField="0" baseItem="0"/>
  </dataFields>
</pivotTableDefinition>
</file>

<file path=xl/pivotTables/pivotTable11.xml><?xml version="1.0" encoding="utf-8"?>
<pivotTableDefinition xmlns="http://schemas.openxmlformats.org/spreadsheetml/2006/main" name="PivotTable7" cacheId="83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11:D14" firstHeaderRow="1" firstDataRow="2" firstDataCol="1" rowPageCount="1" colPageCount="1"/>
  <pivotFields count="3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compact="0" outline="0" subtotalTop="0" showAll="0" includeNewItemsInFilter="1"/>
  </pivotFields>
  <rowFields count="1">
    <field x="34"/>
  </rowFields>
  <rowItems count="2">
    <i>
      <x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GENDER2" fld="19" subtotal="count" baseField="0" baseItem="0"/>
  </dataFields>
</pivotTableDefinition>
</file>

<file path=xl/pivotTables/pivotTable12.xml><?xml version="1.0" encoding="utf-8"?>
<pivotTableDefinition xmlns="http://schemas.openxmlformats.org/spreadsheetml/2006/main" name="PivotTable8" cacheId="83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19:D22" firstHeaderRow="1" firstDataRow="2" firstDataCol="1" rowPageCount="1" colPageCount="1"/>
  <pivotFields count="3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</pivotFields>
  <rowFields count="1">
    <field x="35"/>
  </rowFields>
  <rowItems count="2">
    <i>
      <x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GENDER2" fld="19" subtotal="count" baseField="0" baseItem="0"/>
  </dataFields>
</pivotTableDefinition>
</file>

<file path=xl/pivotTables/pivotTable13.xml><?xml version="1.0" encoding="utf-8"?>
<pivotTableDefinition xmlns="http://schemas.openxmlformats.org/spreadsheetml/2006/main" name="PivotTable9" cacheId="72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D7" firstHeaderRow="1" firstDataRow="2" firstDataCol="1" rowPageCount="1" colPageCount="1"/>
  <pivotFields count="37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3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3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GENDER2" fld="19" subtotal="count" baseField="0" baseItem="0"/>
  </dataFields>
</pivotTableDefinition>
</file>

<file path=xl/pivotTables/pivotTable14.xml><?xml version="1.0" encoding="utf-8"?>
<pivotTableDefinition xmlns="http://schemas.openxmlformats.org/spreadsheetml/2006/main" name="PivotTable10" cacheId="72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12:D16" firstHeaderRow="1" firstDataRow="2" firstDataCol="1" rowPageCount="1" colPageCount="1"/>
  <pivotFields count="37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3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3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GENDER2" fld="19" subtotal="count" showDataAs="percentOfRow" baseField="0" baseItem="0" numFmtId="10"/>
  </dataFields>
</pivotTableDefinition>
</file>

<file path=xl/pivotTables/pivotTable15.xml><?xml version="1.0" encoding="utf-8"?>
<pivotTableDefinition xmlns="http://schemas.openxmlformats.org/spreadsheetml/2006/main" name="PivotTable11" cacheId="72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20:D24" firstHeaderRow="1" firstDataRow="2" firstDataCol="1" rowPageCount="1" colPageCount="1"/>
  <pivotFields count="37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3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73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GENDER2" fld="19" subtotal="count" showDataAs="percentOfCol" baseField="0" baseItem="0" numFmtId="10"/>
  </dataFields>
</pivotTableDefinition>
</file>

<file path=xl/pivotTables/pivotTable16.xml><?xml version="1.0" encoding="utf-8"?>
<pivotTableDefinition xmlns="http://schemas.openxmlformats.org/spreadsheetml/2006/main" name="PivotTable15" cacheId="68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16:D23" firstHeaderRow="1" firstDataRow="2" firstDataCol="1" rowPageCount="1" colPageCount="1"/>
  <pivotFields count="37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3"/>
        <item x="1"/>
        <item x="4"/>
        <item x="0"/>
        <item x="2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Count of BB" fld="13" subtotal="count" baseField="0" baseItem="0"/>
  </dataFields>
</pivotTableDefinition>
</file>

<file path=xl/pivotTables/pivotTable17.xml><?xml version="1.0" encoding="utf-8"?>
<pivotTableDefinition xmlns="http://schemas.openxmlformats.org/spreadsheetml/2006/main" name="PivotTable13" cacheId="68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D10" firstHeaderRow="1" firstDataRow="2" firstDataCol="1" rowPageCount="1" colPageCount="1"/>
  <pivotFields count="37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3"/>
        <item x="1"/>
        <item x="4"/>
        <item x="0"/>
        <item x="2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30" item="0" hier="0"/>
  </pageFields>
  <dataFields count="1">
    <dataField name="Average of BB" fld="13" subtotal="average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Relationship Id="rId3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pivotTable" Target="../pivotTables/pivotTable14.xml"/><Relationship Id="rId3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Relationship Id="rId2" Type="http://schemas.openxmlformats.org/officeDocument/2006/relationships/pivotTable" Target="../pivotTables/pivotTable17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K647"/>
  <sheetViews>
    <sheetView topLeftCell="B1" zoomScale="125" zoomScaleNormal="125" zoomScalePageLayoutView="125" workbookViewId="0">
      <pane xSplit="2" ySplit="1" topLeftCell="W403" activePane="bottomRight" state="frozen"/>
      <selection activeCell="B1" sqref="B1"/>
      <selection pane="topRight" activeCell="D1" sqref="D1"/>
      <selection pane="bottomLeft" activeCell="B2" sqref="B2"/>
      <selection pane="bottomRight" activeCell="AA425" sqref="AA425"/>
    </sheetView>
  </sheetViews>
  <sheetFormatPr baseColWidth="10" defaultColWidth="10.83203125" defaultRowHeight="12"/>
  <cols>
    <col min="1" max="1" width="7.1640625" style="18" bestFit="1" customWidth="1"/>
    <col min="2" max="2" width="10.33203125" style="34" bestFit="1" customWidth="1"/>
    <col min="3" max="3" width="49" style="18" customWidth="1"/>
    <col min="4" max="4" width="26.5" style="18" bestFit="1" customWidth="1"/>
    <col min="5" max="5" width="8.5" style="18" customWidth="1"/>
    <col min="6" max="6" width="10.83203125" style="18"/>
    <col min="7" max="7" width="10.33203125" style="35" bestFit="1" customWidth="1"/>
    <col min="8" max="8" width="13.6640625" style="31" customWidth="1"/>
    <col min="9" max="9" width="26.1640625" style="18" customWidth="1"/>
    <col min="10" max="10" width="25.33203125" style="18" customWidth="1"/>
    <col min="11" max="11" width="19" style="18" customWidth="1"/>
    <col min="12" max="12" width="9.1640625" style="35" bestFit="1" customWidth="1"/>
    <col min="13" max="13" width="11" style="18" bestFit="1" customWidth="1"/>
    <col min="14" max="14" width="8.83203125" style="18" bestFit="1" customWidth="1"/>
    <col min="15" max="15" width="11.1640625" style="18" bestFit="1" customWidth="1"/>
    <col min="16" max="16" width="10.1640625" style="18" bestFit="1" customWidth="1"/>
    <col min="17" max="17" width="11.83203125" style="18" bestFit="1" customWidth="1"/>
    <col min="18" max="18" width="19" style="40" customWidth="1"/>
    <col min="19" max="19" width="25.33203125" style="18" bestFit="1" customWidth="1"/>
    <col min="20" max="20" width="25.33203125" style="36" customWidth="1"/>
    <col min="21" max="21" width="8" style="18" bestFit="1" customWidth="1"/>
    <col min="22" max="22" width="23.1640625" style="18" customWidth="1"/>
    <col min="23" max="23" width="12.83203125" style="59" customWidth="1"/>
    <col min="24" max="25" width="11.33203125" style="59" bestFit="1" customWidth="1"/>
    <col min="26" max="26" width="10.33203125" style="59" bestFit="1" customWidth="1"/>
    <col min="27" max="27" width="24.5" style="58" bestFit="1" customWidth="1"/>
    <col min="28" max="28" width="10.33203125" style="58" bestFit="1" customWidth="1"/>
    <col min="29" max="29" width="12.5" style="58" bestFit="1" customWidth="1"/>
    <col min="30" max="30" width="12.5" style="58" customWidth="1"/>
    <col min="31" max="31" width="10.5" style="18" bestFit="1" customWidth="1"/>
    <col min="32" max="32" width="53.5" style="18" customWidth="1"/>
    <col min="33" max="33" width="10.83203125" style="18"/>
    <col min="34" max="34" width="13.83203125" style="18" bestFit="1" customWidth="1"/>
    <col min="35" max="36" width="10.83203125" style="18"/>
    <col min="37" max="37" width="20.1640625" style="18" bestFit="1" customWidth="1"/>
    <col min="38" max="16384" width="10.83203125" style="18"/>
  </cols>
  <sheetData>
    <row r="1" spans="1:37">
      <c r="A1" s="18" t="s">
        <v>2438</v>
      </c>
      <c r="B1" s="19" t="s">
        <v>2439</v>
      </c>
      <c r="C1" s="20" t="s">
        <v>224</v>
      </c>
      <c r="D1" s="20" t="s">
        <v>2289</v>
      </c>
      <c r="E1" s="20" t="s">
        <v>2290</v>
      </c>
      <c r="F1" s="17" t="s">
        <v>2444</v>
      </c>
      <c r="G1" s="21" t="s">
        <v>2138</v>
      </c>
      <c r="H1" s="20" t="s">
        <v>57</v>
      </c>
      <c r="I1" s="17" t="s">
        <v>222</v>
      </c>
      <c r="J1" s="17" t="s">
        <v>223</v>
      </c>
      <c r="K1" s="17" t="s">
        <v>226</v>
      </c>
      <c r="L1" s="17" t="s">
        <v>282</v>
      </c>
      <c r="M1" s="17" t="s">
        <v>2441</v>
      </c>
      <c r="N1" s="17" t="s">
        <v>2442</v>
      </c>
      <c r="O1" s="17" t="s">
        <v>2443</v>
      </c>
      <c r="P1" s="20" t="s">
        <v>2293</v>
      </c>
      <c r="Q1" s="17" t="s">
        <v>2294</v>
      </c>
      <c r="R1" s="22" t="s">
        <v>2295</v>
      </c>
      <c r="S1" s="17" t="s">
        <v>2296</v>
      </c>
      <c r="T1" s="17" t="s">
        <v>2233</v>
      </c>
      <c r="U1" s="17" t="s">
        <v>2291</v>
      </c>
      <c r="V1" s="17" t="s">
        <v>2297</v>
      </c>
      <c r="W1" s="55" t="s">
        <v>2441</v>
      </c>
      <c r="X1" s="55" t="s">
        <v>2134</v>
      </c>
      <c r="Y1" s="55" t="s">
        <v>139</v>
      </c>
      <c r="Z1" s="55" t="s">
        <v>2135</v>
      </c>
      <c r="AA1" s="56" t="s">
        <v>225</v>
      </c>
      <c r="AB1" s="56" t="s">
        <v>2136</v>
      </c>
      <c r="AC1" s="56" t="s">
        <v>2137</v>
      </c>
      <c r="AD1" s="55" t="s">
        <v>2333</v>
      </c>
      <c r="AE1" s="17" t="s">
        <v>2292</v>
      </c>
      <c r="AF1" s="20" t="s">
        <v>140</v>
      </c>
      <c r="AG1" s="18" t="s">
        <v>15</v>
      </c>
      <c r="AH1" s="18" t="s">
        <v>2355</v>
      </c>
      <c r="AI1" s="18" t="s">
        <v>2357</v>
      </c>
      <c r="AJ1" s="18" t="s">
        <v>2375</v>
      </c>
      <c r="AK1" s="18" t="s">
        <v>2377</v>
      </c>
    </row>
    <row r="2" spans="1:37">
      <c r="A2" s="18">
        <v>421</v>
      </c>
      <c r="B2" s="23" t="s">
        <v>363</v>
      </c>
      <c r="C2" s="24" t="s">
        <v>364</v>
      </c>
      <c r="D2" s="24" t="s">
        <v>365</v>
      </c>
      <c r="E2" s="24" t="s">
        <v>1997</v>
      </c>
      <c r="F2" s="25">
        <v>39813</v>
      </c>
      <c r="G2" s="21">
        <v>20171</v>
      </c>
      <c r="H2" s="26" t="s">
        <v>2390</v>
      </c>
      <c r="I2" s="24" t="s">
        <v>2391</v>
      </c>
      <c r="J2" s="24" t="s">
        <v>2391</v>
      </c>
      <c r="K2" s="24"/>
      <c r="L2" s="27"/>
      <c r="M2" s="28">
        <v>8.6838654981713503E-2</v>
      </c>
      <c r="N2" s="28">
        <v>1.0760560218170774</v>
      </c>
      <c r="O2" s="28">
        <v>1.0724020611093927</v>
      </c>
      <c r="P2" s="26" t="s">
        <v>2150</v>
      </c>
      <c r="Q2" s="29">
        <v>41274</v>
      </c>
      <c r="R2" s="39">
        <v>16021848</v>
      </c>
      <c r="S2" s="24" t="s">
        <v>365</v>
      </c>
      <c r="T2" s="30" t="str">
        <f>IF(S2=D2, E2, "")</f>
        <v>female</v>
      </c>
      <c r="U2" s="24" t="s">
        <v>284</v>
      </c>
      <c r="V2" s="24" t="s">
        <v>2062</v>
      </c>
      <c r="W2" s="55">
        <v>441000</v>
      </c>
      <c r="X2" s="55">
        <v>816600</v>
      </c>
      <c r="Y2" s="55">
        <v>1257600</v>
      </c>
      <c r="Z2" s="55">
        <v>2064</v>
      </c>
      <c r="AA2" s="56">
        <v>1259664</v>
      </c>
      <c r="AB2" s="56">
        <v>135385</v>
      </c>
      <c r="AC2" s="56">
        <v>13490</v>
      </c>
      <c r="AD2" s="56">
        <f>SUM(AA2:AC2)</f>
        <v>1408539</v>
      </c>
      <c r="AE2" s="24" t="s">
        <v>2156</v>
      </c>
      <c r="AG2" s="18" t="s">
        <v>17</v>
      </c>
      <c r="AI2" s="18" t="s">
        <v>2357</v>
      </c>
      <c r="AJ2" s="18" t="s">
        <v>2373</v>
      </c>
      <c r="AK2" s="18" t="s">
        <v>2379</v>
      </c>
    </row>
    <row r="3" spans="1:37">
      <c r="A3" s="18">
        <v>450</v>
      </c>
      <c r="B3" s="23" t="s">
        <v>1002</v>
      </c>
      <c r="C3" s="24" t="s">
        <v>1003</v>
      </c>
      <c r="D3" s="24" t="s">
        <v>1004</v>
      </c>
      <c r="E3" s="24" t="s">
        <v>2143</v>
      </c>
      <c r="F3" s="25">
        <v>40544</v>
      </c>
      <c r="G3" s="21">
        <v>20001</v>
      </c>
      <c r="H3" s="26" t="s">
        <v>2390</v>
      </c>
      <c r="I3" s="24" t="s">
        <v>2385</v>
      </c>
      <c r="J3" s="24" t="s">
        <v>59</v>
      </c>
      <c r="K3" s="24"/>
      <c r="L3" s="27"/>
      <c r="M3" s="28">
        <v>6.0151541300115748E-2</v>
      </c>
      <c r="N3" s="28">
        <v>1.0082236792096186</v>
      </c>
      <c r="O3" s="28">
        <v>1.0254534729689875</v>
      </c>
      <c r="P3" s="26" t="s">
        <v>2150</v>
      </c>
      <c r="Q3" s="29">
        <v>41274</v>
      </c>
      <c r="R3" s="39">
        <v>41923094</v>
      </c>
      <c r="S3" s="24" t="s">
        <v>1004</v>
      </c>
      <c r="T3" s="30" t="str">
        <f>IF(S3=D3, E3, "")</f>
        <v>male</v>
      </c>
      <c r="U3" s="24" t="s">
        <v>284</v>
      </c>
      <c r="V3" s="24" t="s">
        <v>2396</v>
      </c>
      <c r="W3" s="55">
        <v>964440</v>
      </c>
      <c r="X3" s="55">
        <v>1017000</v>
      </c>
      <c r="Y3" s="55">
        <v>1981440</v>
      </c>
      <c r="Z3" s="55">
        <v>17000</v>
      </c>
      <c r="AA3" s="56">
        <v>1998440</v>
      </c>
      <c r="AB3" s="56">
        <v>247847</v>
      </c>
      <c r="AC3" s="56">
        <v>14737</v>
      </c>
      <c r="AD3" s="56">
        <f>SUM(AA3:AC3)</f>
        <v>2261024</v>
      </c>
      <c r="AE3" s="24" t="s">
        <v>2156</v>
      </c>
      <c r="AF3" s="24" t="s">
        <v>1005</v>
      </c>
      <c r="AG3" s="18" t="s">
        <v>21</v>
      </c>
      <c r="AH3" s="18" t="s">
        <v>2371</v>
      </c>
      <c r="AI3" s="18" t="s">
        <v>2357</v>
      </c>
      <c r="AJ3" s="18" t="s">
        <v>2373</v>
      </c>
      <c r="AK3" s="18" t="s">
        <v>2379</v>
      </c>
    </row>
    <row r="4" spans="1:37">
      <c r="A4" s="18">
        <v>213</v>
      </c>
      <c r="B4" s="23" t="s">
        <v>1810</v>
      </c>
      <c r="C4" s="24" t="s">
        <v>1811</v>
      </c>
      <c r="D4" s="24" t="s">
        <v>1812</v>
      </c>
      <c r="E4" s="24" t="s">
        <v>2143</v>
      </c>
      <c r="F4" s="25">
        <v>35978</v>
      </c>
      <c r="G4" s="21">
        <v>20024</v>
      </c>
      <c r="H4" s="26" t="s">
        <v>2390</v>
      </c>
      <c r="I4" s="24" t="s">
        <v>2385</v>
      </c>
      <c r="J4" s="24" t="s">
        <v>58</v>
      </c>
      <c r="K4" s="24"/>
      <c r="L4" s="27"/>
      <c r="M4" s="28">
        <v>3.0619167278575731E-2</v>
      </c>
      <c r="N4" s="28">
        <v>0.8377732354135734</v>
      </c>
      <c r="O4" s="28">
        <v>0.82061219186919099</v>
      </c>
      <c r="P4" s="26" t="s">
        <v>2150</v>
      </c>
      <c r="Q4" s="29">
        <v>41274</v>
      </c>
      <c r="R4" s="39">
        <v>63798613</v>
      </c>
      <c r="S4" s="24" t="s">
        <v>1813</v>
      </c>
      <c r="T4" s="30" t="s">
        <v>2234</v>
      </c>
      <c r="U4" s="24" t="s">
        <v>284</v>
      </c>
      <c r="V4" s="24" t="s">
        <v>2146</v>
      </c>
      <c r="W4" s="55">
        <v>811256</v>
      </c>
      <c r="X4" s="55">
        <v>1396880</v>
      </c>
      <c r="Y4" s="55">
        <v>2208136</v>
      </c>
      <c r="Z4" s="55">
        <v>12969</v>
      </c>
      <c r="AA4" s="56">
        <v>2221105</v>
      </c>
      <c r="AB4" s="56">
        <v>678866</v>
      </c>
      <c r="AC4" s="56">
        <v>62197</v>
      </c>
      <c r="AD4" s="56">
        <f>SUM(AA4:AC4)</f>
        <v>2962168</v>
      </c>
      <c r="AE4" s="24" t="s">
        <v>2156</v>
      </c>
      <c r="AF4" s="24" t="s">
        <v>1663</v>
      </c>
      <c r="AG4" s="18" t="s">
        <v>23</v>
      </c>
      <c r="AH4" s="18" t="s">
        <v>2371</v>
      </c>
      <c r="AI4" s="18" t="s">
        <v>2357</v>
      </c>
      <c r="AJ4" s="18" t="s">
        <v>2373</v>
      </c>
      <c r="AK4" s="18" t="s">
        <v>2379</v>
      </c>
    </row>
    <row r="5" spans="1:37">
      <c r="A5" s="18">
        <v>10</v>
      </c>
      <c r="B5" s="23" t="s">
        <v>682</v>
      </c>
      <c r="C5" s="24" t="s">
        <v>683</v>
      </c>
      <c r="D5" s="24" t="s">
        <v>684</v>
      </c>
      <c r="E5" s="24" t="s">
        <v>1997</v>
      </c>
      <c r="F5" s="25">
        <v>39398</v>
      </c>
      <c r="G5" s="21">
        <v>22209</v>
      </c>
      <c r="H5" s="26" t="s">
        <v>2390</v>
      </c>
      <c r="I5" s="24" t="s">
        <v>2385</v>
      </c>
      <c r="J5" s="24" t="s">
        <v>58</v>
      </c>
      <c r="K5" s="24"/>
      <c r="L5" s="27"/>
      <c r="M5" s="28">
        <v>2.7443980628782332E-2</v>
      </c>
      <c r="N5" s="28">
        <v>0.83244465620355423</v>
      </c>
      <c r="O5" s="28">
        <v>0.79797077578424502</v>
      </c>
      <c r="P5" s="26" t="s">
        <v>2150</v>
      </c>
      <c r="Q5" s="29">
        <v>41274</v>
      </c>
      <c r="R5" s="39">
        <v>18511964</v>
      </c>
      <c r="S5" s="24" t="s">
        <v>684</v>
      </c>
      <c r="T5" s="30" t="str">
        <f>IF(S5=D5, E5, "")</f>
        <v>female</v>
      </c>
      <c r="U5" s="24" t="s">
        <v>284</v>
      </c>
      <c r="V5" s="24" t="s">
        <v>2161</v>
      </c>
      <c r="W5" s="55">
        <v>722401</v>
      </c>
      <c r="X5" s="55">
        <v>566000</v>
      </c>
      <c r="Y5" s="55">
        <v>1288401</v>
      </c>
      <c r="Z5" s="55">
        <v>28075</v>
      </c>
      <c r="AA5" s="56">
        <v>1316476</v>
      </c>
      <c r="AB5" s="56">
        <v>12500</v>
      </c>
      <c r="AC5" s="56">
        <v>3913</v>
      </c>
      <c r="AD5" s="56">
        <f>SUM(AA5:AC5)</f>
        <v>1332889</v>
      </c>
      <c r="AE5" s="24" t="s">
        <v>2156</v>
      </c>
      <c r="AG5" s="18" t="s">
        <v>17</v>
      </c>
      <c r="AI5" s="18" t="s">
        <v>2357</v>
      </c>
      <c r="AJ5" s="18" t="s">
        <v>2373</v>
      </c>
      <c r="AK5" s="18" t="s">
        <v>2379</v>
      </c>
    </row>
    <row r="6" spans="1:37">
      <c r="A6" s="18">
        <v>445</v>
      </c>
      <c r="B6" s="23" t="s">
        <v>1145</v>
      </c>
      <c r="C6" s="24" t="s">
        <v>1146</v>
      </c>
      <c r="D6" s="24" t="s">
        <v>1147</v>
      </c>
      <c r="E6" s="24" t="s">
        <v>2143</v>
      </c>
      <c r="F6" s="25">
        <v>36892</v>
      </c>
      <c r="G6" s="21">
        <v>20005</v>
      </c>
      <c r="H6" s="26" t="s">
        <v>2390</v>
      </c>
      <c r="I6" s="24" t="s">
        <v>2273</v>
      </c>
      <c r="J6" s="24" t="s">
        <v>66</v>
      </c>
      <c r="K6" s="24"/>
      <c r="L6" s="27"/>
      <c r="M6" s="28">
        <v>-1.6826679315025923E-2</v>
      </c>
      <c r="N6" s="28">
        <v>0.80106602858641907</v>
      </c>
      <c r="O6" s="28">
        <v>0.81352125979510026</v>
      </c>
      <c r="P6" s="26" t="s">
        <v>2150</v>
      </c>
      <c r="Q6" s="29">
        <v>41274</v>
      </c>
      <c r="R6" s="39">
        <v>55388506</v>
      </c>
      <c r="S6" s="24" t="s">
        <v>1147</v>
      </c>
      <c r="T6" s="30" t="str">
        <f>IF(S6=D6, E6, "")</f>
        <v>male</v>
      </c>
      <c r="U6" s="24" t="s">
        <v>284</v>
      </c>
      <c r="V6" s="24" t="s">
        <v>2407</v>
      </c>
      <c r="W6" s="55">
        <v>901683</v>
      </c>
      <c r="X6" s="55">
        <v>1363950</v>
      </c>
      <c r="Y6" s="55">
        <v>2265633</v>
      </c>
      <c r="Z6" s="55">
        <v>23000</v>
      </c>
      <c r="AA6" s="56">
        <v>2288633</v>
      </c>
      <c r="AB6" s="56">
        <v>10000</v>
      </c>
      <c r="AC6" s="56">
        <v>20438</v>
      </c>
      <c r="AD6" s="56">
        <f>SUM(AA6:AC6)</f>
        <v>2319071</v>
      </c>
      <c r="AE6" s="24" t="s">
        <v>2156</v>
      </c>
      <c r="AG6" s="18" t="s">
        <v>23</v>
      </c>
      <c r="AH6" s="18" t="s">
        <v>2371</v>
      </c>
      <c r="AI6" s="18" t="s">
        <v>2357</v>
      </c>
      <c r="AJ6" s="18" t="s">
        <v>2373</v>
      </c>
      <c r="AK6" s="18" t="s">
        <v>2379</v>
      </c>
    </row>
    <row r="7" spans="1:37">
      <c r="A7" s="18">
        <v>495</v>
      </c>
      <c r="B7" s="23" t="s">
        <v>975</v>
      </c>
      <c r="C7" s="24" t="s">
        <v>1125</v>
      </c>
      <c r="D7" s="24" t="s">
        <v>1126</v>
      </c>
      <c r="E7" s="24" t="s">
        <v>2143</v>
      </c>
      <c r="F7" s="25">
        <v>38961</v>
      </c>
      <c r="G7" s="21">
        <v>10017</v>
      </c>
      <c r="H7" s="26" t="s">
        <v>2390</v>
      </c>
      <c r="I7" s="24" t="s">
        <v>1218</v>
      </c>
      <c r="J7" s="24" t="s">
        <v>62</v>
      </c>
      <c r="K7" s="24"/>
      <c r="L7" s="27"/>
      <c r="M7" s="28">
        <v>0.12287455887070901</v>
      </c>
      <c r="N7" s="28">
        <v>0.72516321875245815</v>
      </c>
      <c r="O7" s="28">
        <v>0.49926917978177371</v>
      </c>
      <c r="P7" s="26" t="s">
        <v>2150</v>
      </c>
      <c r="Q7" s="29">
        <v>41364</v>
      </c>
      <c r="R7" s="39">
        <v>326882787</v>
      </c>
      <c r="S7" s="24" t="s">
        <v>1126</v>
      </c>
      <c r="T7" s="30" t="str">
        <f>IF(S7=D7, E7, "")</f>
        <v>male</v>
      </c>
      <c r="U7" s="24" t="s">
        <v>284</v>
      </c>
      <c r="V7" s="24" t="s">
        <v>1127</v>
      </c>
      <c r="W7" s="55">
        <v>3500000</v>
      </c>
      <c r="X7" s="55">
        <v>40364000</v>
      </c>
      <c r="Y7" s="55">
        <v>43864000</v>
      </c>
      <c r="Z7" s="55">
        <v>243000</v>
      </c>
      <c r="AA7" s="56">
        <v>44107000</v>
      </c>
      <c r="AB7" s="56">
        <v>38000</v>
      </c>
      <c r="AC7" s="56">
        <v>38000</v>
      </c>
      <c r="AD7" s="56">
        <f>SUM(AA7:AC7)</f>
        <v>44183000</v>
      </c>
      <c r="AE7" s="24" t="s">
        <v>2156</v>
      </c>
      <c r="AG7" s="18" t="s">
        <v>25</v>
      </c>
      <c r="AH7" s="18" t="s">
        <v>2371</v>
      </c>
      <c r="AI7" s="18" t="s">
        <v>2357</v>
      </c>
      <c r="AJ7" s="18" t="s">
        <v>2373</v>
      </c>
      <c r="AK7" s="18" t="s">
        <v>2379</v>
      </c>
    </row>
    <row r="8" spans="1:37">
      <c r="A8" s="18">
        <v>326</v>
      </c>
      <c r="B8" s="23" t="s">
        <v>1302</v>
      </c>
      <c r="C8" s="24" t="s">
        <v>1303</v>
      </c>
      <c r="D8" s="24" t="s">
        <v>1304</v>
      </c>
      <c r="E8" s="24" t="s">
        <v>2143</v>
      </c>
      <c r="F8" s="25">
        <v>38139</v>
      </c>
      <c r="G8" s="21">
        <v>20004</v>
      </c>
      <c r="H8" s="26" t="s">
        <v>2362</v>
      </c>
      <c r="I8" s="24" t="s">
        <v>2363</v>
      </c>
      <c r="J8" s="24" t="s">
        <v>2363</v>
      </c>
      <c r="K8" s="24"/>
      <c r="L8" s="27" t="s">
        <v>2440</v>
      </c>
      <c r="M8" s="33">
        <v>0.21456895779191684</v>
      </c>
      <c r="N8" s="28">
        <v>0.58545622284387833</v>
      </c>
      <c r="O8" s="28">
        <v>0.56160744652286765</v>
      </c>
      <c r="P8" s="26" t="s">
        <v>2150</v>
      </c>
      <c r="Q8" s="29">
        <v>41274</v>
      </c>
      <c r="R8" s="39">
        <v>15060009</v>
      </c>
      <c r="S8" s="24" t="s">
        <v>1304</v>
      </c>
      <c r="T8" s="30" t="str">
        <f>IF(S8=D8, E8, "")</f>
        <v>male</v>
      </c>
      <c r="U8" s="24" t="s">
        <v>284</v>
      </c>
      <c r="V8" s="24" t="s">
        <v>2396</v>
      </c>
      <c r="W8" s="55">
        <v>325281</v>
      </c>
      <c r="X8" s="55">
        <v>100915</v>
      </c>
      <c r="Y8" s="55">
        <v>426196</v>
      </c>
      <c r="Z8" s="55">
        <v>10000</v>
      </c>
      <c r="AA8" s="56">
        <v>436196</v>
      </c>
      <c r="AB8" s="56">
        <v>13323</v>
      </c>
      <c r="AC8" s="56">
        <v>16378</v>
      </c>
      <c r="AD8" s="56">
        <f>SUM(AA8:AC8)</f>
        <v>465897</v>
      </c>
      <c r="AE8" s="24" t="s">
        <v>2156</v>
      </c>
      <c r="AF8" s="24"/>
      <c r="AG8" s="18" t="s">
        <v>17</v>
      </c>
      <c r="AK8" s="18" t="s">
        <v>2381</v>
      </c>
    </row>
    <row r="9" spans="1:37">
      <c r="A9" s="18">
        <v>332</v>
      </c>
      <c r="B9" s="23" t="s">
        <v>1162</v>
      </c>
      <c r="C9" s="24" t="s">
        <v>1163</v>
      </c>
      <c r="D9" s="24" t="s">
        <v>1164</v>
      </c>
      <c r="E9" s="24" t="s">
        <v>2143</v>
      </c>
      <c r="F9" s="25">
        <v>40049</v>
      </c>
      <c r="G9" s="21">
        <v>22314</v>
      </c>
      <c r="H9" s="26" t="s">
        <v>2151</v>
      </c>
      <c r="I9" s="24" t="s">
        <v>1477</v>
      </c>
      <c r="J9" s="24" t="s">
        <v>63</v>
      </c>
      <c r="K9" s="24"/>
      <c r="L9" s="27" t="s">
        <v>2440</v>
      </c>
      <c r="M9" s="28">
        <v>0.38895339547270308</v>
      </c>
      <c r="N9" s="28">
        <v>0.58133040614709108</v>
      </c>
      <c r="O9" s="28">
        <v>0.58133040614709108</v>
      </c>
      <c r="P9" s="26" t="s">
        <v>2150</v>
      </c>
      <c r="Q9" s="29">
        <v>41274</v>
      </c>
      <c r="R9" s="39">
        <v>15207487</v>
      </c>
      <c r="S9" s="24" t="s">
        <v>1164</v>
      </c>
      <c r="T9" s="30" t="str">
        <f>IF(S9=D9, E9, "")</f>
        <v>male</v>
      </c>
      <c r="U9" s="24" t="s">
        <v>284</v>
      </c>
      <c r="V9" s="24" t="s">
        <v>1165</v>
      </c>
      <c r="W9" s="55">
        <v>651940</v>
      </c>
      <c r="X9" s="55">
        <v>248430</v>
      </c>
      <c r="Y9" s="55">
        <v>900370</v>
      </c>
      <c r="Z9" s="57"/>
      <c r="AA9" s="56">
        <v>900370</v>
      </c>
      <c r="AB9" s="56">
        <v>73175</v>
      </c>
      <c r="AC9" s="56">
        <v>15791</v>
      </c>
      <c r="AD9" s="56">
        <f>SUM(AA9:AC9)</f>
        <v>989336</v>
      </c>
      <c r="AE9" s="24" t="s">
        <v>2156</v>
      </c>
      <c r="AG9" s="18" t="s">
        <v>17</v>
      </c>
      <c r="AK9" s="18" t="s">
        <v>2379</v>
      </c>
    </row>
    <row r="10" spans="1:37">
      <c r="A10" s="18">
        <v>265</v>
      </c>
      <c r="B10" s="23" t="s">
        <v>1314</v>
      </c>
      <c r="C10" s="24" t="s">
        <v>1315</v>
      </c>
      <c r="D10" s="24" t="s">
        <v>1316</v>
      </c>
      <c r="E10" s="24" t="s">
        <v>2143</v>
      </c>
      <c r="F10" s="25">
        <v>39630</v>
      </c>
      <c r="G10" s="21">
        <v>60515</v>
      </c>
      <c r="H10" s="26" t="s">
        <v>2390</v>
      </c>
      <c r="I10" s="24" t="s">
        <v>2178</v>
      </c>
      <c r="J10" s="24" t="s">
        <v>65</v>
      </c>
      <c r="K10" s="24"/>
      <c r="L10" s="27"/>
      <c r="M10" s="28">
        <v>6.4172954709464158E-2</v>
      </c>
      <c r="N10" s="28">
        <v>0.54761385622775149</v>
      </c>
      <c r="O10" s="28">
        <v>0.51720361679592897</v>
      </c>
      <c r="P10" s="26" t="s">
        <v>2150</v>
      </c>
      <c r="Q10" s="29">
        <v>41274</v>
      </c>
      <c r="R10" s="39">
        <v>44402883</v>
      </c>
      <c r="S10" s="24" t="s">
        <v>1316</v>
      </c>
      <c r="T10" s="30" t="str">
        <f>IF(S10=D10, E10, "")</f>
        <v>male</v>
      </c>
      <c r="U10" s="24" t="s">
        <v>284</v>
      </c>
      <c r="V10" s="24" t="s">
        <v>2396</v>
      </c>
      <c r="W10" s="55">
        <v>640000</v>
      </c>
      <c r="X10" s="55">
        <v>708600</v>
      </c>
      <c r="Y10" s="55">
        <v>1348600</v>
      </c>
      <c r="Z10" s="55">
        <v>810</v>
      </c>
      <c r="AA10" s="56">
        <v>1349410</v>
      </c>
      <c r="AB10" s="56">
        <v>15000</v>
      </c>
      <c r="AC10" s="56">
        <v>17305</v>
      </c>
      <c r="AD10" s="56">
        <f>SUM(AA10:AC10)</f>
        <v>1381715</v>
      </c>
      <c r="AE10" s="24" t="s">
        <v>2156</v>
      </c>
      <c r="AF10" s="24" t="s">
        <v>1317</v>
      </c>
      <c r="AG10" s="18" t="s">
        <v>21</v>
      </c>
      <c r="AI10" s="18" t="s">
        <v>2357</v>
      </c>
      <c r="AJ10" s="18" t="s">
        <v>2373</v>
      </c>
      <c r="AK10" s="18" t="s">
        <v>2379</v>
      </c>
    </row>
    <row r="11" spans="1:37">
      <c r="A11" s="18">
        <v>356</v>
      </c>
      <c r="B11" s="23" t="s">
        <v>1528</v>
      </c>
      <c r="C11" s="24" t="s">
        <v>1529</v>
      </c>
      <c r="D11" s="24" t="s">
        <v>1530</v>
      </c>
      <c r="E11" s="24" t="s">
        <v>2143</v>
      </c>
      <c r="F11" s="25">
        <v>37622</v>
      </c>
      <c r="G11" s="21">
        <v>20036</v>
      </c>
      <c r="H11" s="26" t="s">
        <v>2390</v>
      </c>
      <c r="I11" s="24" t="s">
        <v>2391</v>
      </c>
      <c r="J11" s="24" t="s">
        <v>2391</v>
      </c>
      <c r="K11" s="24"/>
      <c r="L11" s="27" t="s">
        <v>2440</v>
      </c>
      <c r="M11" s="28">
        <v>0.3260445983979216</v>
      </c>
      <c r="N11" s="28">
        <v>0.54254167568737821</v>
      </c>
      <c r="O11" s="28">
        <v>0.52737810129642504</v>
      </c>
      <c r="P11" s="26" t="s">
        <v>2150</v>
      </c>
      <c r="Q11" s="29">
        <v>41274</v>
      </c>
      <c r="R11" s="39">
        <v>36605059</v>
      </c>
      <c r="S11" s="24" t="s">
        <v>1530</v>
      </c>
      <c r="T11" s="30" t="str">
        <f>IF(S11=D11, E11, "")</f>
        <v>male</v>
      </c>
      <c r="U11" s="24" t="s">
        <v>284</v>
      </c>
      <c r="V11" s="24" t="s">
        <v>2146</v>
      </c>
      <c r="W11" s="55">
        <v>1225000</v>
      </c>
      <c r="X11" s="55">
        <v>200000</v>
      </c>
      <c r="Y11" s="55">
        <v>1425000</v>
      </c>
      <c r="Z11" s="55">
        <v>192359</v>
      </c>
      <c r="AA11" s="56">
        <v>1617359</v>
      </c>
      <c r="AB11" s="56">
        <v>142000</v>
      </c>
      <c r="AC11" s="56">
        <v>22582</v>
      </c>
      <c r="AD11" s="56">
        <f>SUM(AA11:AC11)</f>
        <v>1781941</v>
      </c>
      <c r="AE11" s="24" t="s">
        <v>2156</v>
      </c>
      <c r="AG11" s="18" t="s">
        <v>21</v>
      </c>
      <c r="AH11" s="18" t="s">
        <v>2371</v>
      </c>
      <c r="AI11" s="18" t="s">
        <v>2357</v>
      </c>
      <c r="AJ11" s="18" t="s">
        <v>2373</v>
      </c>
      <c r="AK11" s="18" t="s">
        <v>2379</v>
      </c>
    </row>
    <row r="12" spans="1:37">
      <c r="A12" s="18">
        <v>394</v>
      </c>
      <c r="B12" s="23" t="s">
        <v>1030</v>
      </c>
      <c r="C12" s="24" t="s">
        <v>1186</v>
      </c>
      <c r="D12" s="24" t="s">
        <v>1187</v>
      </c>
      <c r="E12" s="24" t="s">
        <v>2143</v>
      </c>
      <c r="F12" s="25">
        <v>40909</v>
      </c>
      <c r="G12" s="21">
        <v>20004</v>
      </c>
      <c r="H12" s="26" t="s">
        <v>2390</v>
      </c>
      <c r="I12" s="24" t="s">
        <v>2391</v>
      </c>
      <c r="J12" s="24" t="s">
        <v>2391</v>
      </c>
      <c r="K12" s="24"/>
      <c r="L12" s="27"/>
      <c r="M12" s="28">
        <v>0</v>
      </c>
      <c r="N12" s="28">
        <v>0.502092050209205</v>
      </c>
      <c r="O12" s="28">
        <v>0.502092050209205</v>
      </c>
      <c r="P12" s="26" t="s">
        <v>2150</v>
      </c>
      <c r="Q12" s="29">
        <v>41274</v>
      </c>
      <c r="R12" s="39">
        <v>47126267</v>
      </c>
      <c r="S12" s="24" t="s">
        <v>1187</v>
      </c>
      <c r="T12" s="30" t="str">
        <f>IF(S12=D12, E12, "")</f>
        <v>male</v>
      </c>
      <c r="U12" s="24" t="s">
        <v>284</v>
      </c>
      <c r="V12" s="24" t="s">
        <v>1465</v>
      </c>
      <c r="W12" s="55">
        <v>500000</v>
      </c>
      <c r="X12" s="55">
        <v>1295000</v>
      </c>
      <c r="Y12" s="55">
        <v>1795000</v>
      </c>
      <c r="Z12" s="57"/>
      <c r="AA12" s="56">
        <v>1795000</v>
      </c>
      <c r="AB12" s="56">
        <v>5000</v>
      </c>
      <c r="AC12" s="56">
        <v>26902</v>
      </c>
      <c r="AD12" s="56">
        <f>SUM(AA12:AC12)</f>
        <v>1826902</v>
      </c>
      <c r="AE12" s="24" t="s">
        <v>2156</v>
      </c>
      <c r="AG12" s="18" t="s">
        <v>21</v>
      </c>
      <c r="AH12" s="18" t="s">
        <v>2371</v>
      </c>
      <c r="AI12" s="18" t="s">
        <v>2357</v>
      </c>
      <c r="AJ12" s="18" t="s">
        <v>2373</v>
      </c>
      <c r="AK12" s="18" t="s">
        <v>2379</v>
      </c>
    </row>
    <row r="13" spans="1:37">
      <c r="A13" s="18">
        <v>401</v>
      </c>
      <c r="B13" s="23" t="s">
        <v>1209</v>
      </c>
      <c r="C13" s="24" t="s">
        <v>1210</v>
      </c>
      <c r="D13" s="24" t="s">
        <v>1211</v>
      </c>
      <c r="E13" s="24" t="s">
        <v>2143</v>
      </c>
      <c r="F13" s="25">
        <v>32874</v>
      </c>
      <c r="G13" s="21">
        <v>60646</v>
      </c>
      <c r="H13" s="26" t="s">
        <v>2390</v>
      </c>
      <c r="I13" s="24" t="s">
        <v>1477</v>
      </c>
      <c r="J13" s="24" t="s">
        <v>63</v>
      </c>
      <c r="K13" s="24"/>
      <c r="L13" s="27"/>
      <c r="M13" s="28">
        <v>4.5443016281062551E-2</v>
      </c>
      <c r="N13" s="28">
        <v>0.46886360093530788</v>
      </c>
      <c r="O13" s="28">
        <v>-2.4224665037814617E-3</v>
      </c>
      <c r="P13" s="26" t="s">
        <v>2150</v>
      </c>
      <c r="Q13" s="29">
        <v>41243</v>
      </c>
      <c r="R13" s="39">
        <v>12534426</v>
      </c>
      <c r="S13" s="24" t="s">
        <v>1212</v>
      </c>
      <c r="T13" s="30" t="s">
        <v>2234</v>
      </c>
      <c r="U13" s="24" t="s">
        <v>284</v>
      </c>
      <c r="V13" s="24" t="s">
        <v>2253</v>
      </c>
      <c r="W13" s="55">
        <v>305008</v>
      </c>
      <c r="X13" s="55">
        <v>166130</v>
      </c>
      <c r="Y13" s="55">
        <v>471138</v>
      </c>
      <c r="Z13" s="55">
        <v>8200</v>
      </c>
      <c r="AA13" s="56">
        <v>479338</v>
      </c>
      <c r="AB13" s="56">
        <v>42372</v>
      </c>
      <c r="AC13" s="56">
        <v>15227</v>
      </c>
      <c r="AD13" s="56">
        <f>SUM(AA13:AC13)</f>
        <v>536937</v>
      </c>
      <c r="AE13" s="24" t="s">
        <v>2156</v>
      </c>
      <c r="AG13" s="18" t="s">
        <v>17</v>
      </c>
      <c r="AK13" s="18" t="s">
        <v>2379</v>
      </c>
    </row>
    <row r="14" spans="1:37">
      <c r="A14" s="18">
        <v>549</v>
      </c>
      <c r="B14" s="23" t="s">
        <v>289</v>
      </c>
      <c r="C14" s="24" t="s">
        <v>290</v>
      </c>
      <c r="D14" s="24" t="s">
        <v>291</v>
      </c>
      <c r="E14" s="24" t="s">
        <v>1997</v>
      </c>
      <c r="F14" s="25">
        <v>37257</v>
      </c>
      <c r="G14" s="21">
        <v>20036</v>
      </c>
      <c r="H14" s="26" t="s">
        <v>2151</v>
      </c>
      <c r="I14" s="24" t="s">
        <v>2403</v>
      </c>
      <c r="J14" s="24" t="s">
        <v>2403</v>
      </c>
      <c r="K14" s="24"/>
      <c r="L14" s="27"/>
      <c r="M14" s="28">
        <v>6.7632473193165302E-2</v>
      </c>
      <c r="N14" s="28">
        <v>0.43294370962780682</v>
      </c>
      <c r="O14" s="28">
        <v>0.41171517016211739</v>
      </c>
      <c r="P14" s="26" t="s">
        <v>2150</v>
      </c>
      <c r="Q14" s="29">
        <v>41274</v>
      </c>
      <c r="R14" s="39">
        <v>36018513</v>
      </c>
      <c r="S14" s="24" t="s">
        <v>291</v>
      </c>
      <c r="T14" s="30" t="str">
        <f>IF(S14=D14, E14, "")</f>
        <v>female</v>
      </c>
      <c r="U14" s="24" t="s">
        <v>284</v>
      </c>
      <c r="V14" s="24" t="s">
        <v>2253</v>
      </c>
      <c r="W14" s="55">
        <v>355654</v>
      </c>
      <c r="X14" s="55">
        <v>222000</v>
      </c>
      <c r="Y14" s="55">
        <v>577654</v>
      </c>
      <c r="Z14" s="55">
        <v>22500</v>
      </c>
      <c r="AA14" s="56">
        <v>600154</v>
      </c>
      <c r="AB14" s="56">
        <v>114000</v>
      </c>
      <c r="AC14" s="56">
        <v>10966</v>
      </c>
      <c r="AD14" s="56">
        <f>SUM(AA14:AC14)</f>
        <v>725120</v>
      </c>
      <c r="AE14" s="24" t="s">
        <v>2156</v>
      </c>
      <c r="AF14" s="24" t="s">
        <v>292</v>
      </c>
      <c r="AG14" s="18" t="s">
        <v>21</v>
      </c>
      <c r="AK14" s="18" t="s">
        <v>2379</v>
      </c>
    </row>
    <row r="15" spans="1:37">
      <c r="A15" s="18">
        <v>639</v>
      </c>
      <c r="B15" s="23" t="s">
        <v>817</v>
      </c>
      <c r="C15" s="24" t="s">
        <v>818</v>
      </c>
      <c r="D15" s="24" t="s">
        <v>819</v>
      </c>
      <c r="E15" s="24" t="s">
        <v>2143</v>
      </c>
      <c r="F15" s="25">
        <v>41122</v>
      </c>
      <c r="G15" s="21">
        <v>10460</v>
      </c>
      <c r="H15" s="26" t="s">
        <v>2362</v>
      </c>
      <c r="I15" s="24" t="s">
        <v>2363</v>
      </c>
      <c r="J15" s="24" t="s">
        <v>2363</v>
      </c>
      <c r="K15" s="24"/>
      <c r="L15" s="27"/>
      <c r="M15" s="28">
        <v>1.4975031729275149E-2</v>
      </c>
      <c r="N15" s="28">
        <v>0.41209323785190038</v>
      </c>
      <c r="O15" s="28">
        <v>0.28937463424170451</v>
      </c>
      <c r="P15" s="26" t="s">
        <v>2150</v>
      </c>
      <c r="Q15" s="29">
        <v>41090</v>
      </c>
      <c r="R15" s="39">
        <v>230042654</v>
      </c>
      <c r="S15" s="24" t="s">
        <v>820</v>
      </c>
      <c r="T15" s="30" t="s">
        <v>2299</v>
      </c>
      <c r="U15" s="24" t="s">
        <v>283</v>
      </c>
      <c r="V15" s="24" t="s">
        <v>2161</v>
      </c>
      <c r="W15" s="55">
        <v>513417</v>
      </c>
      <c r="X15" s="55">
        <v>215000</v>
      </c>
      <c r="Y15" s="55">
        <v>728417</v>
      </c>
      <c r="Z15" s="55">
        <v>287284</v>
      </c>
      <c r="AA15" s="56">
        <v>1015701</v>
      </c>
      <c r="AB15" s="56">
        <v>126188</v>
      </c>
      <c r="AC15" s="56">
        <v>21777</v>
      </c>
      <c r="AD15" s="56">
        <f>SUM(AA15:AC15)</f>
        <v>1163666</v>
      </c>
      <c r="AE15" s="24" t="s">
        <v>2156</v>
      </c>
      <c r="AF15" s="24" t="s">
        <v>821</v>
      </c>
      <c r="AG15" s="18" t="s">
        <v>25</v>
      </c>
      <c r="AI15" s="18" t="s">
        <v>2357</v>
      </c>
      <c r="AJ15" s="18" t="s">
        <v>2373</v>
      </c>
      <c r="AK15" s="18" t="s">
        <v>2379</v>
      </c>
    </row>
    <row r="16" spans="1:37">
      <c r="A16" s="18">
        <v>565</v>
      </c>
      <c r="B16" s="23" t="s">
        <v>810</v>
      </c>
      <c r="C16" s="24" t="s">
        <v>811</v>
      </c>
      <c r="D16" s="24" t="s">
        <v>812</v>
      </c>
      <c r="E16" s="24" t="s">
        <v>2143</v>
      </c>
      <c r="F16" s="25">
        <v>40558</v>
      </c>
      <c r="G16" s="21">
        <v>19073</v>
      </c>
      <c r="H16" s="26" t="s">
        <v>2151</v>
      </c>
      <c r="I16" s="24" t="s">
        <v>2178</v>
      </c>
      <c r="J16" s="24" t="s">
        <v>212</v>
      </c>
      <c r="K16" s="24"/>
      <c r="L16" s="27"/>
      <c r="M16" s="28">
        <v>8.2675569011191011E-2</v>
      </c>
      <c r="N16" s="28">
        <v>0.40705249499918905</v>
      </c>
      <c r="O16" s="28">
        <v>-0.58056954995077836</v>
      </c>
      <c r="P16" s="26" t="s">
        <v>2150</v>
      </c>
      <c r="Q16" s="29">
        <v>41274</v>
      </c>
      <c r="R16" s="39">
        <v>160797472</v>
      </c>
      <c r="S16" s="24" t="s">
        <v>812</v>
      </c>
      <c r="T16" s="30" t="str">
        <f>IF(S16=D16, E16, "")</f>
        <v>male</v>
      </c>
      <c r="U16" s="24" t="s">
        <v>284</v>
      </c>
      <c r="V16" s="24" t="s">
        <v>2396</v>
      </c>
      <c r="W16" s="55">
        <v>480630</v>
      </c>
      <c r="X16" s="55">
        <v>144000</v>
      </c>
      <c r="Y16" s="55">
        <v>624630</v>
      </c>
      <c r="Z16" s="55">
        <v>12760</v>
      </c>
      <c r="AA16" s="56">
        <v>637390</v>
      </c>
      <c r="AB16" s="56">
        <v>295070</v>
      </c>
      <c r="AC16" s="56">
        <v>41660</v>
      </c>
      <c r="AD16" s="56">
        <f>SUM(AA16:AC16)</f>
        <v>974120</v>
      </c>
      <c r="AE16" s="24" t="s">
        <v>2156</v>
      </c>
      <c r="AF16" s="24" t="s">
        <v>813</v>
      </c>
      <c r="AG16" s="18" t="s">
        <v>25</v>
      </c>
      <c r="AK16" s="18" t="s">
        <v>2379</v>
      </c>
    </row>
    <row r="17" spans="1:37">
      <c r="A17" s="18">
        <v>9</v>
      </c>
      <c r="B17" s="23" t="s">
        <v>2087</v>
      </c>
      <c r="C17" s="24" t="s">
        <v>2088</v>
      </c>
      <c r="D17" s="24" t="s">
        <v>2089</v>
      </c>
      <c r="E17" s="24" t="s">
        <v>2143</v>
      </c>
      <c r="F17" s="25">
        <v>38568</v>
      </c>
      <c r="G17" s="21">
        <v>20004</v>
      </c>
      <c r="H17" s="26" t="s">
        <v>2390</v>
      </c>
      <c r="I17" s="24" t="s">
        <v>2403</v>
      </c>
      <c r="J17" s="24" t="s">
        <v>2403</v>
      </c>
      <c r="K17" s="24"/>
      <c r="L17" s="27"/>
      <c r="M17" s="28">
        <v>9.3151259758601501E-2</v>
      </c>
      <c r="N17" s="28">
        <v>0.40236432630651897</v>
      </c>
      <c r="O17" s="28">
        <v>0.39182256998355136</v>
      </c>
      <c r="P17" s="26" t="s">
        <v>2150</v>
      </c>
      <c r="Q17" s="29">
        <v>41274</v>
      </c>
      <c r="R17" s="39">
        <v>30615049</v>
      </c>
      <c r="S17" s="24" t="s">
        <v>2089</v>
      </c>
      <c r="T17" s="30" t="str">
        <f>IF(S17=D17, E17, "")</f>
        <v>male</v>
      </c>
      <c r="U17" s="24" t="s">
        <v>284</v>
      </c>
      <c r="V17" s="24" t="s">
        <v>2146</v>
      </c>
      <c r="W17" s="55">
        <v>1047240</v>
      </c>
      <c r="X17" s="55">
        <v>721844</v>
      </c>
      <c r="Y17" s="55">
        <v>1769084</v>
      </c>
      <c r="Z17" s="55">
        <v>41705</v>
      </c>
      <c r="AA17" s="56">
        <v>1810789</v>
      </c>
      <c r="AB17" s="56">
        <v>29197</v>
      </c>
      <c r="AC17" s="56">
        <v>18356</v>
      </c>
      <c r="AD17" s="56">
        <f>SUM(AA17:AC17)</f>
        <v>1858342</v>
      </c>
      <c r="AE17" s="24" t="s">
        <v>2156</v>
      </c>
      <c r="AG17" s="18" t="s">
        <v>21</v>
      </c>
      <c r="AH17" s="18" t="s">
        <v>2371</v>
      </c>
      <c r="AI17" s="18" t="s">
        <v>2357</v>
      </c>
      <c r="AJ17" s="18" t="s">
        <v>2373</v>
      </c>
      <c r="AK17" s="18" t="s">
        <v>2379</v>
      </c>
    </row>
    <row r="18" spans="1:37">
      <c r="A18" s="18">
        <v>167</v>
      </c>
      <c r="B18" s="23" t="s">
        <v>1972</v>
      </c>
      <c r="C18" s="24" t="s">
        <v>1973</v>
      </c>
      <c r="D18" s="24" t="s">
        <v>1974</v>
      </c>
      <c r="E18" s="24" t="s">
        <v>2143</v>
      </c>
      <c r="F18" s="25">
        <v>38018</v>
      </c>
      <c r="G18" s="21">
        <v>22313</v>
      </c>
      <c r="H18" s="26" t="s">
        <v>2151</v>
      </c>
      <c r="I18" s="24" t="s">
        <v>2152</v>
      </c>
      <c r="J18" s="24" t="s">
        <v>60</v>
      </c>
      <c r="K18" s="24"/>
      <c r="L18" s="27" t="s">
        <v>2440</v>
      </c>
      <c r="M18" s="28">
        <v>0.16243616008690401</v>
      </c>
      <c r="N18" s="28">
        <v>0.39749974444813574</v>
      </c>
      <c r="O18" s="28">
        <v>0.39357346025847423</v>
      </c>
      <c r="P18" s="26" t="s">
        <v>2150</v>
      </c>
      <c r="Q18" s="29">
        <v>41274</v>
      </c>
      <c r="R18" s="39">
        <v>30433260</v>
      </c>
      <c r="S18" s="24" t="s">
        <v>1974</v>
      </c>
      <c r="T18" s="30" t="str">
        <f>IF(S18=D18, E18, "")</f>
        <v>male</v>
      </c>
      <c r="U18" s="24" t="s">
        <v>284</v>
      </c>
      <c r="V18" s="24" t="s">
        <v>2389</v>
      </c>
      <c r="W18" s="55">
        <v>440876</v>
      </c>
      <c r="X18" s="55">
        <v>434093</v>
      </c>
      <c r="Y18" s="55">
        <v>874969</v>
      </c>
      <c r="Z18" s="55">
        <v>1048</v>
      </c>
      <c r="AA18" s="56">
        <v>876017</v>
      </c>
      <c r="AB18" s="56">
        <v>7350</v>
      </c>
      <c r="AC18" s="56">
        <v>12019</v>
      </c>
      <c r="AD18" s="56">
        <f>SUM(AA18:AC18)</f>
        <v>895386</v>
      </c>
      <c r="AE18" s="24" t="s">
        <v>2156</v>
      </c>
      <c r="AG18" s="18" t="s">
        <v>21</v>
      </c>
      <c r="AK18" s="18" t="s">
        <v>2379</v>
      </c>
    </row>
    <row r="19" spans="1:37">
      <c r="A19" s="18">
        <v>422</v>
      </c>
      <c r="B19" s="23" t="s">
        <v>1135</v>
      </c>
      <c r="C19" s="24" t="s">
        <v>74</v>
      </c>
      <c r="D19" s="24" t="s">
        <v>1136</v>
      </c>
      <c r="E19" s="24" t="s">
        <v>2143</v>
      </c>
      <c r="F19" s="25">
        <v>38260</v>
      </c>
      <c r="G19" s="21">
        <v>22314</v>
      </c>
      <c r="H19" s="26" t="s">
        <v>2390</v>
      </c>
      <c r="I19" s="24" t="s">
        <v>1477</v>
      </c>
      <c r="J19" s="24" t="s">
        <v>63</v>
      </c>
      <c r="K19" s="24"/>
      <c r="L19" s="27" t="s">
        <v>2440</v>
      </c>
      <c r="M19" s="28">
        <v>0.39711875152620368</v>
      </c>
      <c r="N19" s="28">
        <v>0.39711875152620368</v>
      </c>
      <c r="O19" s="28">
        <v>0.39711875152620368</v>
      </c>
      <c r="P19" s="26" t="s">
        <v>2150</v>
      </c>
      <c r="Q19" s="29">
        <v>41274</v>
      </c>
      <c r="R19" s="39">
        <v>28698307</v>
      </c>
      <c r="S19" s="24" t="s">
        <v>1136</v>
      </c>
      <c r="T19" s="30" t="str">
        <f>IF(S19=D19, E19, "")</f>
        <v>male</v>
      </c>
      <c r="U19" s="24" t="s">
        <v>284</v>
      </c>
      <c r="V19" s="24" t="s">
        <v>2389</v>
      </c>
      <c r="W19" s="55">
        <v>2494522</v>
      </c>
      <c r="X19" s="57"/>
      <c r="Y19" s="55">
        <v>2494522</v>
      </c>
      <c r="Z19" s="57"/>
      <c r="AA19" s="56">
        <v>2494522</v>
      </c>
      <c r="AB19" s="56">
        <v>33000</v>
      </c>
      <c r="AC19" s="56">
        <v>28166</v>
      </c>
      <c r="AD19" s="56">
        <f>SUM(AA19:AC19)</f>
        <v>2555688</v>
      </c>
      <c r="AE19" s="24" t="s">
        <v>2156</v>
      </c>
      <c r="AG19" s="18" t="s">
        <v>19</v>
      </c>
      <c r="AH19" s="18" t="s">
        <v>2371</v>
      </c>
      <c r="AI19" s="18" t="s">
        <v>2357</v>
      </c>
      <c r="AJ19" s="18" t="s">
        <v>2373</v>
      </c>
      <c r="AK19" s="18" t="s">
        <v>2379</v>
      </c>
    </row>
    <row r="20" spans="1:37">
      <c r="A20" s="18">
        <v>345</v>
      </c>
      <c r="B20" s="23" t="s">
        <v>1348</v>
      </c>
      <c r="C20" s="24" t="s">
        <v>1349</v>
      </c>
      <c r="D20" s="24" t="s">
        <v>1350</v>
      </c>
      <c r="E20" s="24" t="s">
        <v>2143</v>
      </c>
      <c r="F20" s="25">
        <v>36892</v>
      </c>
      <c r="G20" s="21">
        <v>20005</v>
      </c>
      <c r="H20" s="26" t="s">
        <v>2151</v>
      </c>
      <c r="I20" s="24" t="s">
        <v>2403</v>
      </c>
      <c r="J20" s="24" t="s">
        <v>2403</v>
      </c>
      <c r="K20" s="24"/>
      <c r="L20" s="27" t="s">
        <v>2440</v>
      </c>
      <c r="M20" s="28">
        <v>0.42368163542612036</v>
      </c>
      <c r="N20" s="28">
        <v>0.39559484830468022</v>
      </c>
      <c r="O20" s="28">
        <v>0.36711361613764459</v>
      </c>
      <c r="P20" s="26" t="s">
        <v>2150</v>
      </c>
      <c r="Q20" s="29">
        <v>41182</v>
      </c>
      <c r="R20" s="39">
        <v>16985557</v>
      </c>
      <c r="S20" s="24" t="s">
        <v>1351</v>
      </c>
      <c r="T20" s="30" t="s">
        <v>2158</v>
      </c>
      <c r="U20" s="24" t="s">
        <v>284</v>
      </c>
      <c r="V20" s="24" t="s">
        <v>2271</v>
      </c>
      <c r="W20" s="55">
        <v>561594</v>
      </c>
      <c r="X20" s="55">
        <v>105037</v>
      </c>
      <c r="Y20" s="55">
        <v>666631</v>
      </c>
      <c r="Z20" s="55">
        <v>24650</v>
      </c>
      <c r="AA20" s="56">
        <v>691281</v>
      </c>
      <c r="AB20" s="56">
        <v>42905</v>
      </c>
      <c r="AC20" s="56">
        <v>4199</v>
      </c>
      <c r="AD20" s="56">
        <f>SUM(AA20:AC20)</f>
        <v>738385</v>
      </c>
      <c r="AE20" s="24" t="s">
        <v>2156</v>
      </c>
      <c r="AG20" s="18" t="s">
        <v>17</v>
      </c>
      <c r="AK20" s="18" t="s">
        <v>2379</v>
      </c>
    </row>
    <row r="21" spans="1:37">
      <c r="A21" s="18">
        <v>153</v>
      </c>
      <c r="B21" s="23" t="s">
        <v>1797</v>
      </c>
      <c r="C21" s="24" t="s">
        <v>1798</v>
      </c>
      <c r="D21" s="24" t="s">
        <v>1799</v>
      </c>
      <c r="E21" s="24" t="s">
        <v>2143</v>
      </c>
      <c r="F21" s="25">
        <v>37622</v>
      </c>
      <c r="G21" s="21">
        <v>20002</v>
      </c>
      <c r="H21" s="26" t="s">
        <v>2151</v>
      </c>
      <c r="I21" s="24" t="s">
        <v>2403</v>
      </c>
      <c r="J21" s="24" t="s">
        <v>2403</v>
      </c>
      <c r="K21" s="24"/>
      <c r="L21" s="27"/>
      <c r="M21" s="28">
        <v>2.9999371740905948E-2</v>
      </c>
      <c r="N21" s="28">
        <v>0.39469316483951683</v>
      </c>
      <c r="O21" s="28">
        <v>0.37792443289801753</v>
      </c>
      <c r="P21" s="26" t="s">
        <v>2150</v>
      </c>
      <c r="Q21" s="29">
        <v>41274</v>
      </c>
      <c r="R21" s="39">
        <v>118809697</v>
      </c>
      <c r="S21" s="24" t="s">
        <v>1799</v>
      </c>
      <c r="T21" s="30" t="str">
        <f>IF(S21=D21, E21, "")</f>
        <v>male</v>
      </c>
      <c r="U21" s="24" t="s">
        <v>284</v>
      </c>
      <c r="V21" s="24" t="s">
        <v>2271</v>
      </c>
      <c r="W21" s="55">
        <v>491835</v>
      </c>
      <c r="X21" s="55">
        <v>282931</v>
      </c>
      <c r="Y21" s="55">
        <v>774766</v>
      </c>
      <c r="Z21" s="55">
        <v>15515</v>
      </c>
      <c r="AA21" s="56">
        <v>790281</v>
      </c>
      <c r="AB21" s="56">
        <v>74490</v>
      </c>
      <c r="AC21" s="56">
        <v>20193</v>
      </c>
      <c r="AD21" s="56">
        <f>SUM(AA21:AC21)</f>
        <v>884964</v>
      </c>
      <c r="AE21" s="24" t="s">
        <v>2156</v>
      </c>
      <c r="AG21" s="18" t="s">
        <v>25</v>
      </c>
      <c r="AK21" s="18" t="s">
        <v>2379</v>
      </c>
    </row>
    <row r="22" spans="1:37">
      <c r="A22" s="18">
        <v>568</v>
      </c>
      <c r="B22" s="23" t="s">
        <v>980</v>
      </c>
      <c r="C22" s="24" t="s">
        <v>981</v>
      </c>
      <c r="D22" s="24" t="s">
        <v>982</v>
      </c>
      <c r="E22" s="24" t="s">
        <v>2143</v>
      </c>
      <c r="F22" s="25">
        <v>39329</v>
      </c>
      <c r="G22" s="21">
        <v>60631</v>
      </c>
      <c r="H22" s="26" t="s">
        <v>2390</v>
      </c>
      <c r="I22" s="24" t="s">
        <v>1763</v>
      </c>
      <c r="J22" s="24" t="s">
        <v>117</v>
      </c>
      <c r="K22" s="24"/>
      <c r="L22" s="27"/>
      <c r="M22" s="28">
        <v>2.8571428571428571E-2</v>
      </c>
      <c r="N22" s="28">
        <v>0.38481807282970854</v>
      </c>
      <c r="O22" s="28">
        <v>0.36378431215778112</v>
      </c>
      <c r="P22" s="26" t="s">
        <v>2150</v>
      </c>
      <c r="Q22" s="29">
        <v>41274</v>
      </c>
      <c r="R22" s="39">
        <v>40269164</v>
      </c>
      <c r="S22" s="24" t="s">
        <v>982</v>
      </c>
      <c r="T22" s="30" t="str">
        <f>IF(S22=D22, E22, "")</f>
        <v>male</v>
      </c>
      <c r="U22" s="24" t="s">
        <v>284</v>
      </c>
      <c r="V22" s="24" t="s">
        <v>2389</v>
      </c>
      <c r="W22" s="55">
        <v>900000</v>
      </c>
      <c r="X22" s="55">
        <v>606250</v>
      </c>
      <c r="Y22" s="55">
        <v>1506250</v>
      </c>
      <c r="Z22" s="55">
        <v>80078</v>
      </c>
      <c r="AA22" s="56">
        <v>1586328</v>
      </c>
      <c r="AB22" s="56">
        <v>27000</v>
      </c>
      <c r="AC22" s="56">
        <v>26680</v>
      </c>
      <c r="AD22" s="56">
        <f>SUM(AA22:AC22)</f>
        <v>1640008</v>
      </c>
      <c r="AE22" s="24" t="s">
        <v>2156</v>
      </c>
      <c r="AG22" s="18" t="s">
        <v>21</v>
      </c>
      <c r="AH22" s="18" t="s">
        <v>2371</v>
      </c>
      <c r="AI22" s="18" t="s">
        <v>2357</v>
      </c>
      <c r="AJ22" s="18" t="s">
        <v>2373</v>
      </c>
      <c r="AK22" s="18" t="s">
        <v>2379</v>
      </c>
    </row>
    <row r="23" spans="1:37">
      <c r="A23" s="18">
        <v>97</v>
      </c>
      <c r="B23" s="23" t="s">
        <v>2121</v>
      </c>
      <c r="C23" s="24" t="s">
        <v>1976</v>
      </c>
      <c r="D23" s="24" t="s">
        <v>1977</v>
      </c>
      <c r="E23" s="24" t="s">
        <v>2143</v>
      </c>
      <c r="F23" s="25">
        <v>36538</v>
      </c>
      <c r="G23" s="21">
        <v>20024</v>
      </c>
      <c r="H23" s="26" t="s">
        <v>2390</v>
      </c>
      <c r="I23" s="24" t="s">
        <v>1908</v>
      </c>
      <c r="J23" s="24" t="s">
        <v>64</v>
      </c>
      <c r="K23" s="24"/>
      <c r="L23" s="27" t="s">
        <v>2440</v>
      </c>
      <c r="M23" s="28">
        <v>0.38162218530599379</v>
      </c>
      <c r="N23" s="28">
        <v>0.38162218530599379</v>
      </c>
      <c r="O23" s="28">
        <v>0.38162218530599379</v>
      </c>
      <c r="P23" s="26" t="s">
        <v>2150</v>
      </c>
      <c r="Q23" s="29">
        <v>41243</v>
      </c>
      <c r="R23" s="39">
        <v>26826609</v>
      </c>
      <c r="S23" s="24" t="s">
        <v>1977</v>
      </c>
      <c r="T23" s="30" t="str">
        <f>IF(S23=D23, E23, "")</f>
        <v>male</v>
      </c>
      <c r="U23" s="24" t="s">
        <v>284</v>
      </c>
      <c r="V23" s="24" t="s">
        <v>2162</v>
      </c>
      <c r="W23" s="55">
        <v>683646</v>
      </c>
      <c r="X23" s="57"/>
      <c r="Y23" s="55">
        <v>683646</v>
      </c>
      <c r="Z23" s="57"/>
      <c r="AA23" s="56">
        <v>683646</v>
      </c>
      <c r="AB23" s="56">
        <v>210000</v>
      </c>
      <c r="AC23" s="56">
        <v>12806</v>
      </c>
      <c r="AD23" s="56">
        <f>SUM(AA23:AC23)</f>
        <v>906452</v>
      </c>
      <c r="AE23" s="24" t="s">
        <v>2156</v>
      </c>
      <c r="AF23" s="24" t="s">
        <v>1978</v>
      </c>
      <c r="AG23" s="18" t="s">
        <v>19</v>
      </c>
      <c r="AK23" s="18" t="s">
        <v>2379</v>
      </c>
    </row>
    <row r="24" spans="1:37">
      <c r="A24" s="18">
        <v>274</v>
      </c>
      <c r="B24" s="23" t="s">
        <v>1498</v>
      </c>
      <c r="C24" s="24" t="s">
        <v>1499</v>
      </c>
      <c r="D24" s="24" t="s">
        <v>1500</v>
      </c>
      <c r="E24" s="24" t="s">
        <v>2143</v>
      </c>
      <c r="F24" s="25">
        <v>36902</v>
      </c>
      <c r="G24" s="21">
        <v>10703</v>
      </c>
      <c r="H24" s="26" t="s">
        <v>2362</v>
      </c>
      <c r="I24" s="24" t="s">
        <v>2363</v>
      </c>
      <c r="J24" s="24" t="s">
        <v>2363</v>
      </c>
      <c r="K24" s="24"/>
      <c r="L24" s="27" t="s">
        <v>2440</v>
      </c>
      <c r="M24" s="28">
        <v>0.15384796513370266</v>
      </c>
      <c r="N24" s="28">
        <v>0.37807713055167869</v>
      </c>
      <c r="O24" s="28">
        <v>0.39493257304586699</v>
      </c>
      <c r="P24" s="26" t="s">
        <v>2150</v>
      </c>
      <c r="Q24" s="29">
        <v>41060</v>
      </c>
      <c r="R24" s="39">
        <v>263268350</v>
      </c>
      <c r="S24" s="24" t="s">
        <v>1501</v>
      </c>
      <c r="T24" s="30" t="s">
        <v>2158</v>
      </c>
      <c r="U24" s="24" t="s">
        <v>284</v>
      </c>
      <c r="V24" s="24" t="s">
        <v>2396</v>
      </c>
      <c r="W24" s="55">
        <v>539027</v>
      </c>
      <c r="X24" s="55">
        <v>104750</v>
      </c>
      <c r="Y24" s="55">
        <v>643777</v>
      </c>
      <c r="Z24" s="55">
        <v>26516</v>
      </c>
      <c r="AA24" s="56">
        <v>670293</v>
      </c>
      <c r="AB24" s="56">
        <v>80208</v>
      </c>
      <c r="AC24" s="56">
        <v>34515</v>
      </c>
      <c r="AD24" s="56">
        <f>SUM(AA24:AC24)</f>
        <v>785016</v>
      </c>
      <c r="AE24" s="24" t="s">
        <v>2156</v>
      </c>
      <c r="AG24" s="18" t="s">
        <v>25</v>
      </c>
      <c r="AK24" s="18" t="s">
        <v>2379</v>
      </c>
    </row>
    <row r="25" spans="1:37">
      <c r="A25" s="18">
        <v>93</v>
      </c>
      <c r="B25" s="23" t="s">
        <v>2107</v>
      </c>
      <c r="C25" s="24" t="s">
        <v>2108</v>
      </c>
      <c r="D25" s="24" t="s">
        <v>1963</v>
      </c>
      <c r="E25" s="24" t="s">
        <v>2143</v>
      </c>
      <c r="F25" s="25">
        <v>31413</v>
      </c>
      <c r="G25" s="21">
        <v>20005</v>
      </c>
      <c r="H25" s="26" t="s">
        <v>2151</v>
      </c>
      <c r="I25" s="24" t="s">
        <v>2403</v>
      </c>
      <c r="J25" s="24" t="s">
        <v>2403</v>
      </c>
      <c r="K25" s="24"/>
      <c r="L25" s="27"/>
      <c r="M25" s="28">
        <v>0.11039433567399318</v>
      </c>
      <c r="N25" s="28">
        <v>0.37597662585614056</v>
      </c>
      <c r="O25" s="28">
        <v>0.37597662585614056</v>
      </c>
      <c r="P25" s="26" t="s">
        <v>2150</v>
      </c>
      <c r="Q25" s="29">
        <v>41090</v>
      </c>
      <c r="R25" s="39">
        <v>21470749</v>
      </c>
      <c r="S25" s="24" t="s">
        <v>1963</v>
      </c>
      <c r="T25" s="30" t="str">
        <f>IF(S25=D25, E25, "")</f>
        <v>male</v>
      </c>
      <c r="U25" s="24" t="s">
        <v>284</v>
      </c>
      <c r="V25" s="24" t="s">
        <v>2253</v>
      </c>
      <c r="W25" s="55">
        <v>418099</v>
      </c>
      <c r="X25" s="55">
        <v>175756</v>
      </c>
      <c r="Y25" s="55">
        <v>593855</v>
      </c>
      <c r="Z25" s="57"/>
      <c r="AA25" s="56">
        <v>593855</v>
      </c>
      <c r="AB25" s="56">
        <v>24500</v>
      </c>
      <c r="AC25" s="56">
        <v>13153</v>
      </c>
      <c r="AD25" s="56">
        <f>SUM(AA25:AC25)</f>
        <v>631508</v>
      </c>
      <c r="AE25" s="24" t="s">
        <v>2156</v>
      </c>
      <c r="AG25" s="18" t="s">
        <v>19</v>
      </c>
      <c r="AK25" s="18" t="s">
        <v>2379</v>
      </c>
    </row>
    <row r="26" spans="1:37">
      <c r="A26" s="18">
        <v>337</v>
      </c>
      <c r="B26" s="23" t="s">
        <v>1323</v>
      </c>
      <c r="C26" s="24" t="s">
        <v>1324</v>
      </c>
      <c r="D26" s="24" t="s">
        <v>1325</v>
      </c>
      <c r="E26" s="24" t="s">
        <v>2143</v>
      </c>
      <c r="F26" s="25">
        <v>34881</v>
      </c>
      <c r="G26" s="21">
        <v>22102</v>
      </c>
      <c r="H26" s="26" t="s">
        <v>2390</v>
      </c>
      <c r="I26" s="24" t="s">
        <v>2152</v>
      </c>
      <c r="J26" s="24" t="s">
        <v>67</v>
      </c>
      <c r="K26" s="24"/>
      <c r="L26" s="27" t="s">
        <v>2440</v>
      </c>
      <c r="M26" s="28">
        <v>0.35789473684210527</v>
      </c>
      <c r="N26" s="28">
        <v>0.34771886559802712</v>
      </c>
      <c r="O26" s="28">
        <v>1.2928673320332666</v>
      </c>
      <c r="P26" s="26" t="s">
        <v>2150</v>
      </c>
      <c r="Q26" s="29">
        <v>41274</v>
      </c>
      <c r="R26" s="39">
        <v>125146849</v>
      </c>
      <c r="S26" s="24" t="s">
        <v>1325</v>
      </c>
      <c r="T26" s="30" t="str">
        <f>IF(S26=D26, E26, "")</f>
        <v>male</v>
      </c>
      <c r="U26" s="24" t="s">
        <v>2236</v>
      </c>
      <c r="V26" s="24" t="s">
        <v>2396</v>
      </c>
      <c r="W26" s="55">
        <v>645000</v>
      </c>
      <c r="X26" s="55">
        <v>448000</v>
      </c>
      <c r="Y26" s="55">
        <v>1093000</v>
      </c>
      <c r="Z26" s="55">
        <v>781176</v>
      </c>
      <c r="AA26" s="56">
        <v>1874176</v>
      </c>
      <c r="AB26" s="56">
        <v>25000</v>
      </c>
      <c r="AC26" s="56">
        <v>15669</v>
      </c>
      <c r="AD26" s="56">
        <f>SUM(AA26:AC26)</f>
        <v>1914845</v>
      </c>
      <c r="AE26" s="24" t="s">
        <v>2156</v>
      </c>
      <c r="AF26" s="24" t="s">
        <v>1175</v>
      </c>
      <c r="AG26" s="18" t="s">
        <v>25</v>
      </c>
      <c r="AH26" s="18" t="s">
        <v>2371</v>
      </c>
      <c r="AI26" s="18" t="s">
        <v>2357</v>
      </c>
      <c r="AJ26" s="18" t="s">
        <v>2373</v>
      </c>
      <c r="AK26" s="18" t="s">
        <v>2379</v>
      </c>
    </row>
    <row r="27" spans="1:37">
      <c r="A27" s="18">
        <v>365</v>
      </c>
      <c r="B27" s="23" t="s">
        <v>1088</v>
      </c>
      <c r="C27" s="24" t="s">
        <v>1089</v>
      </c>
      <c r="D27" s="24" t="s">
        <v>1090</v>
      </c>
      <c r="E27" s="24" t="s">
        <v>2143</v>
      </c>
      <c r="F27" s="25">
        <v>39909</v>
      </c>
      <c r="G27" s="21">
        <v>8854</v>
      </c>
      <c r="H27" s="26" t="s">
        <v>2151</v>
      </c>
      <c r="I27" s="24" t="s">
        <v>2385</v>
      </c>
      <c r="J27" s="24" t="s">
        <v>65</v>
      </c>
      <c r="K27" s="24"/>
      <c r="L27" s="27" t="s">
        <v>2440</v>
      </c>
      <c r="M27" s="28">
        <v>0.43690502882463145</v>
      </c>
      <c r="N27" s="28">
        <v>0.34723875598505966</v>
      </c>
      <c r="O27" s="28">
        <v>0.32924034951158276</v>
      </c>
      <c r="P27" s="26" t="s">
        <v>2150</v>
      </c>
      <c r="Q27" s="29">
        <v>41274</v>
      </c>
      <c r="R27" s="39">
        <v>406832670</v>
      </c>
      <c r="S27" s="24" t="s">
        <v>1090</v>
      </c>
      <c r="T27" s="30" t="str">
        <f>IF(S27=D27, E27, "")</f>
        <v>male</v>
      </c>
      <c r="U27" s="24" t="s">
        <v>284</v>
      </c>
      <c r="V27" s="24" t="s">
        <v>2253</v>
      </c>
      <c r="W27" s="55">
        <v>756223</v>
      </c>
      <c r="X27" s="55">
        <v>165000</v>
      </c>
      <c r="Y27" s="55">
        <v>921223</v>
      </c>
      <c r="Z27" s="55">
        <v>48729</v>
      </c>
      <c r="AA27" s="56">
        <v>969952</v>
      </c>
      <c r="AB27" s="56">
        <v>26875</v>
      </c>
      <c r="AC27" s="56">
        <v>10892</v>
      </c>
      <c r="AD27" s="56">
        <f>SUM(AA27:AC27)</f>
        <v>1007719</v>
      </c>
      <c r="AE27" s="24" t="s">
        <v>2156</v>
      </c>
      <c r="AG27" s="18" t="s">
        <v>25</v>
      </c>
      <c r="AI27" s="18" t="s">
        <v>2357</v>
      </c>
      <c r="AK27" s="18" t="s">
        <v>2379</v>
      </c>
    </row>
    <row r="28" spans="1:37">
      <c r="A28" s="18">
        <v>11</v>
      </c>
      <c r="B28" s="23" t="s">
        <v>2091</v>
      </c>
      <c r="C28" s="24" t="s">
        <v>2092</v>
      </c>
      <c r="D28" s="24" t="s">
        <v>2093</v>
      </c>
      <c r="E28" s="24" t="s">
        <v>2143</v>
      </c>
      <c r="F28" s="25">
        <v>37257</v>
      </c>
      <c r="G28" s="21">
        <v>20036</v>
      </c>
      <c r="H28" s="26" t="s">
        <v>2362</v>
      </c>
      <c r="I28" s="24" t="s">
        <v>2363</v>
      </c>
      <c r="J28" s="24" t="s">
        <v>2363</v>
      </c>
      <c r="K28" s="24"/>
      <c r="L28" s="27"/>
      <c r="M28" s="28">
        <v>3.2296527587153444E-3</v>
      </c>
      <c r="N28" s="28">
        <v>0.3463534518254186</v>
      </c>
      <c r="O28" s="28">
        <v>0.3463534518254186</v>
      </c>
      <c r="P28" s="26" t="s">
        <v>2150</v>
      </c>
      <c r="Q28" s="29">
        <v>41090</v>
      </c>
      <c r="R28" s="39">
        <v>19711708</v>
      </c>
      <c r="S28" s="24" t="s">
        <v>2094</v>
      </c>
      <c r="T28" s="30" t="s">
        <v>2299</v>
      </c>
      <c r="U28" s="24" t="s">
        <v>284</v>
      </c>
      <c r="V28" s="24" t="s">
        <v>2062</v>
      </c>
      <c r="W28" s="55">
        <v>233905</v>
      </c>
      <c r="X28" s="55">
        <v>80000</v>
      </c>
      <c r="Y28" s="55">
        <v>313905</v>
      </c>
      <c r="Z28" s="57"/>
      <c r="AA28" s="56">
        <v>313905</v>
      </c>
      <c r="AB28" s="56">
        <v>23391</v>
      </c>
      <c r="AC28" s="56">
        <v>4651</v>
      </c>
      <c r="AD28" s="56">
        <f>SUM(AA28:AC28)</f>
        <v>341947</v>
      </c>
      <c r="AE28" s="24" t="s">
        <v>2156</v>
      </c>
      <c r="AG28" s="18" t="s">
        <v>17</v>
      </c>
      <c r="AK28" s="18" t="s">
        <v>2381</v>
      </c>
    </row>
    <row r="29" spans="1:37">
      <c r="A29" s="18">
        <v>42</v>
      </c>
      <c r="B29" s="23" t="s">
        <v>1851</v>
      </c>
      <c r="C29" s="24" t="s">
        <v>1852</v>
      </c>
      <c r="D29" s="24" t="s">
        <v>1853</v>
      </c>
      <c r="E29" s="24" t="s">
        <v>2143</v>
      </c>
      <c r="F29" s="25">
        <v>37210</v>
      </c>
      <c r="G29" s="21">
        <v>20005</v>
      </c>
      <c r="H29" s="26" t="s">
        <v>2151</v>
      </c>
      <c r="I29" s="24" t="s">
        <v>2152</v>
      </c>
      <c r="J29" s="24" t="s">
        <v>67</v>
      </c>
      <c r="K29" s="24"/>
      <c r="L29" s="27"/>
      <c r="M29" s="28">
        <v>2.6720604264857149E-2</v>
      </c>
      <c r="N29" s="28">
        <v>0.34496043994261616</v>
      </c>
      <c r="O29" s="28">
        <v>0.3380618552317578</v>
      </c>
      <c r="P29" s="26" t="s">
        <v>2150</v>
      </c>
      <c r="Q29" s="29">
        <v>41274</v>
      </c>
      <c r="R29" s="39">
        <v>97560704</v>
      </c>
      <c r="S29" s="24" t="s">
        <v>1853</v>
      </c>
      <c r="T29" s="30" t="str">
        <f>IF(S29=D29, E29, "")</f>
        <v>male</v>
      </c>
      <c r="U29" s="24" t="s">
        <v>284</v>
      </c>
      <c r="V29" s="24" t="s">
        <v>2271</v>
      </c>
      <c r="W29" s="55">
        <v>535020</v>
      </c>
      <c r="X29" s="55">
        <v>455000</v>
      </c>
      <c r="Y29" s="55">
        <v>990020</v>
      </c>
      <c r="Z29" s="55">
        <v>17000</v>
      </c>
      <c r="AA29" s="56">
        <v>1007020</v>
      </c>
      <c r="AB29" s="56">
        <v>30000</v>
      </c>
      <c r="AC29" s="56">
        <v>3499</v>
      </c>
      <c r="AD29" s="56">
        <f>SUM(AA29:AC29)</f>
        <v>1040519</v>
      </c>
      <c r="AE29" s="24" t="s">
        <v>2156</v>
      </c>
      <c r="AG29" s="18" t="s">
        <v>23</v>
      </c>
      <c r="AI29" s="18" t="s">
        <v>2357</v>
      </c>
      <c r="AJ29" s="18" t="s">
        <v>2373</v>
      </c>
      <c r="AK29" s="18" t="s">
        <v>2379</v>
      </c>
    </row>
    <row r="30" spans="1:37">
      <c r="A30" s="18">
        <v>125</v>
      </c>
      <c r="B30" s="23" t="s">
        <v>485</v>
      </c>
      <c r="C30" s="24" t="s">
        <v>486</v>
      </c>
      <c r="D30" s="24" t="s">
        <v>487</v>
      </c>
      <c r="E30" s="24" t="s">
        <v>1997</v>
      </c>
      <c r="F30" s="25">
        <v>39845</v>
      </c>
      <c r="G30" s="21">
        <v>20037</v>
      </c>
      <c r="H30" s="26" t="s">
        <v>2390</v>
      </c>
      <c r="I30" s="24" t="s">
        <v>1763</v>
      </c>
      <c r="J30" s="24" t="s">
        <v>117</v>
      </c>
      <c r="K30" s="24"/>
      <c r="L30" s="27"/>
      <c r="M30" s="28">
        <v>1.6177927333728241E-4</v>
      </c>
      <c r="N30" s="28">
        <v>0.34483295115634471</v>
      </c>
      <c r="O30" s="28">
        <v>0.34483295115634471</v>
      </c>
      <c r="P30" s="26" t="s">
        <v>2150</v>
      </c>
      <c r="Q30" s="29">
        <v>41274</v>
      </c>
      <c r="R30" s="39">
        <v>17994852</v>
      </c>
      <c r="S30" s="24" t="s">
        <v>487</v>
      </c>
      <c r="T30" s="30" t="str">
        <f>IF(S30=D30, E30, "")</f>
        <v>female</v>
      </c>
      <c r="U30" s="24" t="s">
        <v>284</v>
      </c>
      <c r="V30" s="24" t="s">
        <v>2148</v>
      </c>
      <c r="W30" s="55">
        <v>803694</v>
      </c>
      <c r="X30" s="55">
        <v>320000</v>
      </c>
      <c r="Y30" s="55">
        <v>1123694</v>
      </c>
      <c r="Z30" s="57"/>
      <c r="AA30" s="56">
        <v>1123694</v>
      </c>
      <c r="AB30" s="56">
        <v>31145</v>
      </c>
      <c r="AC30" s="56">
        <v>20380</v>
      </c>
      <c r="AD30" s="56">
        <f>SUM(AA30:AC30)</f>
        <v>1175219</v>
      </c>
      <c r="AE30" s="24" t="s">
        <v>2156</v>
      </c>
      <c r="AG30" s="18" t="s">
        <v>17</v>
      </c>
      <c r="AI30" s="18" t="s">
        <v>2357</v>
      </c>
      <c r="AJ30" s="18" t="s">
        <v>2373</v>
      </c>
      <c r="AK30" s="18" t="s">
        <v>2379</v>
      </c>
    </row>
    <row r="31" spans="1:37">
      <c r="A31" s="18">
        <v>614</v>
      </c>
      <c r="B31" s="23" t="s">
        <v>765</v>
      </c>
      <c r="C31" s="24" t="s">
        <v>766</v>
      </c>
      <c r="D31" s="24" t="s">
        <v>602</v>
      </c>
      <c r="E31" s="24" t="s">
        <v>2143</v>
      </c>
      <c r="F31" s="25">
        <v>38355</v>
      </c>
      <c r="G31" s="21">
        <v>20005</v>
      </c>
      <c r="H31" s="26" t="s">
        <v>2390</v>
      </c>
      <c r="I31" s="24" t="s">
        <v>1477</v>
      </c>
      <c r="J31" s="24" t="s">
        <v>63</v>
      </c>
      <c r="K31" s="24"/>
      <c r="L31" s="27" t="s">
        <v>2440</v>
      </c>
      <c r="M31" s="28">
        <v>0.34583833423257759</v>
      </c>
      <c r="N31" s="28">
        <v>0.34441494165673203</v>
      </c>
      <c r="O31" s="28">
        <v>0.34441494165673203</v>
      </c>
      <c r="P31" s="26" t="s">
        <v>2150</v>
      </c>
      <c r="Q31" s="29">
        <v>41274</v>
      </c>
      <c r="R31" s="39">
        <v>23029315</v>
      </c>
      <c r="S31" s="24" t="s">
        <v>602</v>
      </c>
      <c r="T31" s="30" t="str">
        <f>IF(S31=D31, E31, "")</f>
        <v>male</v>
      </c>
      <c r="U31" s="24" t="s">
        <v>284</v>
      </c>
      <c r="V31" s="24" t="s">
        <v>2271</v>
      </c>
      <c r="W31" s="55">
        <v>1222250</v>
      </c>
      <c r="X31" s="55">
        <v>266340</v>
      </c>
      <c r="Y31" s="55">
        <v>1488590</v>
      </c>
      <c r="Z31" s="57"/>
      <c r="AA31" s="56">
        <v>1488590</v>
      </c>
      <c r="AB31" s="56">
        <v>154482</v>
      </c>
      <c r="AC31" s="56">
        <v>24159</v>
      </c>
      <c r="AD31" s="56">
        <f>SUM(AA31:AC31)</f>
        <v>1667231</v>
      </c>
      <c r="AE31" s="24" t="s">
        <v>2156</v>
      </c>
      <c r="AG31" s="18" t="s">
        <v>19</v>
      </c>
      <c r="AH31" s="18" t="s">
        <v>2371</v>
      </c>
      <c r="AI31" s="18" t="s">
        <v>2357</v>
      </c>
      <c r="AJ31" s="18" t="s">
        <v>2373</v>
      </c>
      <c r="AK31" s="18" t="s">
        <v>2379</v>
      </c>
    </row>
    <row r="32" spans="1:37">
      <c r="A32" s="18">
        <v>444</v>
      </c>
      <c r="B32" s="23" t="s">
        <v>1291</v>
      </c>
      <c r="C32" s="24" t="s">
        <v>1292</v>
      </c>
      <c r="D32" s="24" t="s">
        <v>1293</v>
      </c>
      <c r="E32" s="24" t="s">
        <v>2143</v>
      </c>
      <c r="F32" s="25">
        <v>41486</v>
      </c>
      <c r="G32" s="21">
        <v>22201</v>
      </c>
      <c r="H32" s="26" t="s">
        <v>2390</v>
      </c>
      <c r="I32" s="24" t="s">
        <v>2391</v>
      </c>
      <c r="J32" s="24" t="s">
        <v>2391</v>
      </c>
      <c r="K32" s="24"/>
      <c r="L32" s="27" t="s">
        <v>2440</v>
      </c>
      <c r="M32" s="28">
        <v>0.42819579981295508</v>
      </c>
      <c r="N32" s="28">
        <v>0.34199312610831106</v>
      </c>
      <c r="O32" s="28">
        <v>0.8447831965114404</v>
      </c>
      <c r="P32" s="26" t="s">
        <v>2150</v>
      </c>
      <c r="Q32" s="29">
        <v>41274</v>
      </c>
      <c r="R32" s="39">
        <v>12510733</v>
      </c>
      <c r="S32" s="24" t="s">
        <v>1143</v>
      </c>
      <c r="T32" s="30" t="s">
        <v>2158</v>
      </c>
      <c r="U32" s="24" t="s">
        <v>283</v>
      </c>
      <c r="V32" s="24" t="s">
        <v>2396</v>
      </c>
      <c r="W32" s="55">
        <v>583358</v>
      </c>
      <c r="X32" s="55">
        <v>126500</v>
      </c>
      <c r="Y32" s="55">
        <v>709858</v>
      </c>
      <c r="Z32" s="55">
        <v>331262</v>
      </c>
      <c r="AA32" s="56">
        <v>1041120</v>
      </c>
      <c r="AB32" s="56">
        <v>20000</v>
      </c>
      <c r="AC32" s="56">
        <v>20983</v>
      </c>
      <c r="AD32" s="56">
        <f>SUM(AA32:AC32)</f>
        <v>1082103</v>
      </c>
      <c r="AE32" s="24" t="s">
        <v>2156</v>
      </c>
      <c r="AF32" s="24" t="s">
        <v>1144</v>
      </c>
      <c r="AG32" s="18" t="s">
        <v>17</v>
      </c>
      <c r="AI32" s="18" t="s">
        <v>2357</v>
      </c>
      <c r="AJ32" s="18" t="s">
        <v>2373</v>
      </c>
      <c r="AK32" s="18" t="s">
        <v>2379</v>
      </c>
    </row>
    <row r="33" spans="1:37">
      <c r="A33" s="18">
        <v>86</v>
      </c>
      <c r="B33" s="23" t="s">
        <v>1950</v>
      </c>
      <c r="C33" s="24" t="s">
        <v>1951</v>
      </c>
      <c r="D33" s="24" t="s">
        <v>1952</v>
      </c>
      <c r="E33" s="24" t="s">
        <v>2143</v>
      </c>
      <c r="F33" s="25">
        <v>40485</v>
      </c>
      <c r="G33" s="21">
        <v>20001</v>
      </c>
      <c r="H33" s="26" t="s">
        <v>2390</v>
      </c>
      <c r="I33" s="24" t="s">
        <v>1763</v>
      </c>
      <c r="J33" s="24" t="s">
        <v>117</v>
      </c>
      <c r="K33" s="24"/>
      <c r="L33" s="27"/>
      <c r="M33" s="28">
        <v>2.7606735343041412E-2</v>
      </c>
      <c r="N33" s="28">
        <v>0.33626880313196594</v>
      </c>
      <c r="O33" s="28">
        <v>0.3418068186194414</v>
      </c>
      <c r="P33" s="26" t="s">
        <v>2150</v>
      </c>
      <c r="Q33" s="29">
        <v>41274</v>
      </c>
      <c r="R33" s="39">
        <v>54127809</v>
      </c>
      <c r="S33" s="24" t="s">
        <v>1952</v>
      </c>
      <c r="T33" s="30" t="str">
        <f>IF(S33=D33, E33, "")</f>
        <v>male</v>
      </c>
      <c r="U33" s="24" t="s">
        <v>284</v>
      </c>
      <c r="V33" s="24" t="s">
        <v>2389</v>
      </c>
      <c r="W33" s="55">
        <v>915538</v>
      </c>
      <c r="X33" s="55">
        <v>275000</v>
      </c>
      <c r="Y33" s="55">
        <v>1190538</v>
      </c>
      <c r="Z33" s="55">
        <v>28943</v>
      </c>
      <c r="AA33" s="56">
        <v>1219481</v>
      </c>
      <c r="AB33" s="56">
        <v>50369</v>
      </c>
      <c r="AC33" s="56">
        <v>52026</v>
      </c>
      <c r="AD33" s="56">
        <f>SUM(AA33:AC33)</f>
        <v>1321876</v>
      </c>
      <c r="AE33" s="24" t="s">
        <v>2156</v>
      </c>
      <c r="AF33" s="24" t="s">
        <v>1953</v>
      </c>
      <c r="AG33" s="18" t="s">
        <v>23</v>
      </c>
      <c r="AI33" s="18" t="s">
        <v>2357</v>
      </c>
      <c r="AJ33" s="18" t="s">
        <v>2373</v>
      </c>
      <c r="AK33" s="18" t="s">
        <v>2379</v>
      </c>
    </row>
    <row r="34" spans="1:37">
      <c r="A34" s="18">
        <v>319</v>
      </c>
      <c r="B34" s="23" t="s">
        <v>320</v>
      </c>
      <c r="C34" s="24" t="s">
        <v>321</v>
      </c>
      <c r="D34" s="24" t="s">
        <v>322</v>
      </c>
      <c r="E34" s="24" t="s">
        <v>1997</v>
      </c>
      <c r="F34" s="25">
        <v>41185</v>
      </c>
      <c r="G34" s="21">
        <v>80246</v>
      </c>
      <c r="H34" s="26" t="s">
        <v>2390</v>
      </c>
      <c r="I34" s="24" t="s">
        <v>2391</v>
      </c>
      <c r="J34" s="24" t="s">
        <v>2391</v>
      </c>
      <c r="K34" s="24"/>
      <c r="L34" s="27"/>
      <c r="M34" s="28">
        <v>0.24187750812597941</v>
      </c>
      <c r="N34" s="28">
        <v>0.334878703191336</v>
      </c>
      <c r="O34" s="28">
        <v>0.34303955805832104</v>
      </c>
      <c r="P34" s="26" t="s">
        <v>2150</v>
      </c>
      <c r="Q34" s="29">
        <v>41060</v>
      </c>
      <c r="R34" s="39">
        <v>10634742</v>
      </c>
      <c r="S34" s="24" t="s">
        <v>323</v>
      </c>
      <c r="T34" s="30" t="s">
        <v>2305</v>
      </c>
      <c r="U34" s="24" t="s">
        <v>283</v>
      </c>
      <c r="V34" s="24" t="s">
        <v>2082</v>
      </c>
      <c r="W34" s="55">
        <v>267067</v>
      </c>
      <c r="X34" s="55">
        <v>20000</v>
      </c>
      <c r="Y34" s="55">
        <v>287067</v>
      </c>
      <c r="Z34" s="55">
        <v>1755</v>
      </c>
      <c r="AA34" s="56">
        <v>288822</v>
      </c>
      <c r="AB34" s="56">
        <v>8226</v>
      </c>
      <c r="AC34" s="56">
        <v>13894</v>
      </c>
      <c r="AD34" s="56">
        <f>SUM(AA34:AC34)</f>
        <v>310942</v>
      </c>
      <c r="AE34" s="24" t="s">
        <v>2156</v>
      </c>
      <c r="AG34" s="18" t="s">
        <v>17</v>
      </c>
      <c r="AK34" s="18" t="s">
        <v>2381</v>
      </c>
    </row>
    <row r="35" spans="1:37">
      <c r="A35" s="18">
        <v>217</v>
      </c>
      <c r="B35" s="23" t="s">
        <v>1671</v>
      </c>
      <c r="C35" s="24" t="s">
        <v>1823</v>
      </c>
      <c r="D35" s="24" t="s">
        <v>1824</v>
      </c>
      <c r="E35" s="24" t="s">
        <v>2143</v>
      </c>
      <c r="F35" s="25">
        <v>37622</v>
      </c>
      <c r="G35" s="21">
        <v>10017</v>
      </c>
      <c r="H35" s="26" t="s">
        <v>2390</v>
      </c>
      <c r="I35" s="24" t="s">
        <v>1690</v>
      </c>
      <c r="J35" s="24" t="s">
        <v>1690</v>
      </c>
      <c r="K35" s="24"/>
      <c r="L35" s="27"/>
      <c r="M35" s="28">
        <v>3.8441229726003091E-2</v>
      </c>
      <c r="N35" s="28">
        <v>0.31937438470463131</v>
      </c>
      <c r="O35" s="28">
        <v>0.31937438470463131</v>
      </c>
      <c r="P35" s="26" t="s">
        <v>2150</v>
      </c>
      <c r="Q35" s="29">
        <v>41274</v>
      </c>
      <c r="R35" s="39">
        <v>22418670</v>
      </c>
      <c r="S35" s="24" t="s">
        <v>1824</v>
      </c>
      <c r="T35" s="30" t="str">
        <f>IF(S35=D35, E35, "")</f>
        <v>male</v>
      </c>
      <c r="U35" s="24" t="s">
        <v>284</v>
      </c>
      <c r="V35" s="24" t="s">
        <v>2146</v>
      </c>
      <c r="W35" s="55">
        <v>485761</v>
      </c>
      <c r="X35" s="55">
        <v>250000</v>
      </c>
      <c r="Y35" s="55">
        <v>735761</v>
      </c>
      <c r="Z35" s="57"/>
      <c r="AA35" s="56">
        <v>735761</v>
      </c>
      <c r="AB35" s="56">
        <v>14988</v>
      </c>
      <c r="AC35" s="56">
        <v>25972</v>
      </c>
      <c r="AD35" s="56">
        <f>SUM(AA35:AC35)</f>
        <v>776721</v>
      </c>
      <c r="AE35" s="24" t="s">
        <v>2156</v>
      </c>
      <c r="AF35" s="24"/>
      <c r="AG35" s="18" t="s">
        <v>19</v>
      </c>
      <c r="AK35" s="18" t="s">
        <v>2379</v>
      </c>
    </row>
    <row r="36" spans="1:37">
      <c r="A36" s="18">
        <v>439</v>
      </c>
      <c r="B36" s="23" t="s">
        <v>1281</v>
      </c>
      <c r="C36" s="24" t="s">
        <v>1133</v>
      </c>
      <c r="D36" s="24" t="s">
        <v>1134</v>
      </c>
      <c r="E36" s="24" t="s">
        <v>2143</v>
      </c>
      <c r="G36" s="21">
        <v>20814</v>
      </c>
      <c r="H36" s="26" t="s">
        <v>2390</v>
      </c>
      <c r="I36" s="24" t="s">
        <v>2403</v>
      </c>
      <c r="J36" s="24" t="s">
        <v>2403</v>
      </c>
      <c r="K36" s="24"/>
      <c r="L36" s="27"/>
      <c r="M36" s="28">
        <v>4.999530434549284E-2</v>
      </c>
      <c r="N36" s="28">
        <v>0.31439733051192315</v>
      </c>
      <c r="O36" s="28">
        <v>-0.36033701611603941</v>
      </c>
      <c r="P36" s="26" t="s">
        <v>2150</v>
      </c>
      <c r="Q36" s="29">
        <v>41090</v>
      </c>
      <c r="R36" s="39">
        <v>32527085</v>
      </c>
      <c r="S36" s="24" t="s">
        <v>1134</v>
      </c>
      <c r="T36" s="30" t="str">
        <f>IF(S36=D36, E36, "")</f>
        <v>male</v>
      </c>
      <c r="U36" s="24" t="s">
        <v>284</v>
      </c>
      <c r="V36" s="24" t="s">
        <v>2146</v>
      </c>
      <c r="W36" s="55">
        <v>626108</v>
      </c>
      <c r="X36" s="55">
        <v>310592</v>
      </c>
      <c r="Y36" s="55">
        <v>936700</v>
      </c>
      <c r="Z36" s="55">
        <v>111462</v>
      </c>
      <c r="AA36" s="56">
        <v>1048162</v>
      </c>
      <c r="AB36" s="56">
        <v>-130922</v>
      </c>
      <c r="AC36" s="56">
        <v>19918</v>
      </c>
      <c r="AD36" s="56">
        <f>SUM(AA36:AC36)</f>
        <v>937158</v>
      </c>
      <c r="AE36" s="24" t="s">
        <v>2156</v>
      </c>
      <c r="AG36" s="18" t="s">
        <v>21</v>
      </c>
      <c r="AI36" s="18" t="s">
        <v>2357</v>
      </c>
      <c r="AJ36" s="18" t="s">
        <v>2373</v>
      </c>
      <c r="AK36" s="18" t="s">
        <v>2379</v>
      </c>
    </row>
    <row r="37" spans="1:37">
      <c r="A37" s="18">
        <v>264</v>
      </c>
      <c r="B37" s="23" t="s">
        <v>433</v>
      </c>
      <c r="C37" s="24" t="s">
        <v>441</v>
      </c>
      <c r="D37" s="24" t="s">
        <v>442</v>
      </c>
      <c r="E37" s="24" t="s">
        <v>1997</v>
      </c>
      <c r="F37" s="25">
        <v>41479</v>
      </c>
      <c r="G37" s="21">
        <v>20036</v>
      </c>
      <c r="H37" s="26" t="s">
        <v>2151</v>
      </c>
      <c r="I37" s="24" t="s">
        <v>2403</v>
      </c>
      <c r="J37" s="24" t="s">
        <v>2403</v>
      </c>
      <c r="K37" s="24"/>
      <c r="L37" s="27" t="s">
        <v>2440</v>
      </c>
      <c r="M37" s="28">
        <v>0.2129623829594299</v>
      </c>
      <c r="N37" s="28">
        <v>0.31236668598857248</v>
      </c>
      <c r="O37" s="28">
        <v>0.47137861427799732</v>
      </c>
      <c r="P37" s="26" t="s">
        <v>2150</v>
      </c>
      <c r="Q37" s="29">
        <v>41274</v>
      </c>
      <c r="R37" s="39">
        <v>13713241</v>
      </c>
      <c r="S37" s="24" t="s">
        <v>443</v>
      </c>
      <c r="T37" s="30" t="s">
        <v>2159</v>
      </c>
      <c r="U37" s="24" t="s">
        <v>283</v>
      </c>
      <c r="V37" s="24" t="s">
        <v>2396</v>
      </c>
      <c r="W37" s="55">
        <v>406642</v>
      </c>
      <c r="X37" s="55">
        <v>52958</v>
      </c>
      <c r="Y37" s="55">
        <v>459600</v>
      </c>
      <c r="Z37" s="55">
        <v>57928</v>
      </c>
      <c r="AA37" s="56">
        <v>517528</v>
      </c>
      <c r="AB37" s="56">
        <v>364463</v>
      </c>
      <c r="AC37" s="56">
        <v>14424</v>
      </c>
      <c r="AD37" s="56">
        <f>SUM(AA37:AC37)</f>
        <v>896415</v>
      </c>
      <c r="AE37" s="24" t="s">
        <v>2156</v>
      </c>
      <c r="AF37" s="24" t="s">
        <v>2312</v>
      </c>
      <c r="AG37" s="18" t="s">
        <v>17</v>
      </c>
      <c r="AK37" s="18" t="s">
        <v>2379</v>
      </c>
    </row>
    <row r="38" spans="1:37">
      <c r="A38" s="18">
        <v>193</v>
      </c>
      <c r="B38" s="23" t="s">
        <v>1902</v>
      </c>
      <c r="C38" s="24" t="s">
        <v>1903</v>
      </c>
      <c r="D38" s="24" t="s">
        <v>1604</v>
      </c>
      <c r="E38" s="24" t="s">
        <v>2143</v>
      </c>
      <c r="F38" s="25">
        <v>38848</v>
      </c>
      <c r="G38" s="21">
        <v>60631</v>
      </c>
      <c r="H38" s="26" t="s">
        <v>2151</v>
      </c>
      <c r="I38" s="24" t="s">
        <v>2178</v>
      </c>
      <c r="J38" s="24" t="s">
        <v>212</v>
      </c>
      <c r="K38" s="24"/>
      <c r="L38" s="27"/>
      <c r="M38" s="28">
        <v>8.0775340780977756E-2</v>
      </c>
      <c r="N38" s="28">
        <v>0.29893666085887055</v>
      </c>
      <c r="O38" s="28">
        <v>0.29893666085887055</v>
      </c>
      <c r="P38" s="26" t="s">
        <v>2150</v>
      </c>
      <c r="Q38" s="29">
        <v>41274</v>
      </c>
      <c r="R38" s="39">
        <v>22246192</v>
      </c>
      <c r="S38" s="24" t="s">
        <v>1604</v>
      </c>
      <c r="T38" s="30" t="str">
        <f>IF(S38=D38, E38, "")</f>
        <v>male</v>
      </c>
      <c r="U38" s="24" t="s">
        <v>284</v>
      </c>
      <c r="V38" s="24" t="s">
        <v>2271</v>
      </c>
      <c r="W38" s="55">
        <v>421805</v>
      </c>
      <c r="X38" s="55">
        <v>85144</v>
      </c>
      <c r="Y38" s="55">
        <v>506949</v>
      </c>
      <c r="Z38" s="57"/>
      <c r="AA38" s="56">
        <v>506949</v>
      </c>
      <c r="AB38" s="56">
        <v>31000</v>
      </c>
      <c r="AC38" s="56">
        <v>24482</v>
      </c>
      <c r="AD38" s="56">
        <f>SUM(AA38:AC38)</f>
        <v>562431</v>
      </c>
      <c r="AE38" s="24" t="s">
        <v>2156</v>
      </c>
      <c r="AG38" s="18" t="s">
        <v>19</v>
      </c>
      <c r="AK38" s="18" t="s">
        <v>2379</v>
      </c>
    </row>
    <row r="39" spans="1:37">
      <c r="A39" s="18">
        <v>623</v>
      </c>
      <c r="B39" s="23" t="s">
        <v>467</v>
      </c>
      <c r="C39" s="24" t="s">
        <v>468</v>
      </c>
      <c r="D39" s="24" t="s">
        <v>469</v>
      </c>
      <c r="E39" s="24" t="s">
        <v>2143</v>
      </c>
      <c r="F39" s="25">
        <v>41640</v>
      </c>
      <c r="G39" s="21">
        <v>22201</v>
      </c>
      <c r="H39" s="26" t="s">
        <v>2362</v>
      </c>
      <c r="I39" s="24" t="s">
        <v>2363</v>
      </c>
      <c r="J39" s="24" t="s">
        <v>2363</v>
      </c>
      <c r="K39" s="24"/>
      <c r="L39" s="27" t="s">
        <v>2440</v>
      </c>
      <c r="M39" s="28">
        <v>0.25586468963492287</v>
      </c>
      <c r="N39" s="28">
        <v>0.28713204856658581</v>
      </c>
      <c r="O39" s="28">
        <v>0.27391410504915614</v>
      </c>
      <c r="P39" s="26" t="s">
        <v>2150</v>
      </c>
      <c r="Q39" s="29">
        <v>41274</v>
      </c>
      <c r="R39" s="39">
        <v>129530280</v>
      </c>
      <c r="S39" s="24" t="s">
        <v>470</v>
      </c>
      <c r="T39" s="30" t="s">
        <v>2158</v>
      </c>
      <c r="U39" s="24" t="s">
        <v>283</v>
      </c>
      <c r="V39" s="24" t="s">
        <v>2396</v>
      </c>
      <c r="W39" s="55">
        <v>367839</v>
      </c>
      <c r="X39" s="55">
        <v>125000</v>
      </c>
      <c r="Y39" s="55">
        <v>492839</v>
      </c>
      <c r="Z39" s="55">
        <v>18477</v>
      </c>
      <c r="AA39" s="56">
        <v>511316</v>
      </c>
      <c r="AB39" s="56">
        <v>25050</v>
      </c>
      <c r="AC39" s="56">
        <v>23035</v>
      </c>
      <c r="AD39" s="56">
        <f>SUM(AA39:AC39)</f>
        <v>559401</v>
      </c>
      <c r="AE39" s="24" t="s">
        <v>2156</v>
      </c>
      <c r="AG39" s="18" t="s">
        <v>25</v>
      </c>
      <c r="AK39" s="18" t="s">
        <v>2379</v>
      </c>
    </row>
    <row r="40" spans="1:37">
      <c r="A40" s="18">
        <v>371</v>
      </c>
      <c r="B40" s="23" t="s">
        <v>1104</v>
      </c>
      <c r="C40" s="24" t="s">
        <v>1105</v>
      </c>
      <c r="D40" s="24" t="s">
        <v>1259</v>
      </c>
      <c r="E40" s="24" t="s">
        <v>2143</v>
      </c>
      <c r="F40" s="25">
        <v>39115</v>
      </c>
      <c r="G40" s="21">
        <v>10016</v>
      </c>
      <c r="H40" s="26" t="s">
        <v>2390</v>
      </c>
      <c r="I40" s="24" t="s">
        <v>1690</v>
      </c>
      <c r="J40" s="24" t="s">
        <v>1690</v>
      </c>
      <c r="K40" s="24"/>
      <c r="L40" s="27" t="s">
        <v>2440</v>
      </c>
      <c r="M40" s="28">
        <v>-0.1013311987749491</v>
      </c>
      <c r="N40" s="28">
        <v>0.28670705286544218</v>
      </c>
      <c r="O40" s="28">
        <v>0.28670705286544218</v>
      </c>
      <c r="P40" s="26" t="s">
        <v>2150</v>
      </c>
      <c r="Q40" s="29">
        <v>41274</v>
      </c>
      <c r="R40" s="39">
        <v>17819059</v>
      </c>
      <c r="S40" s="24" t="s">
        <v>1259</v>
      </c>
      <c r="T40" s="30" t="str">
        <f>IF(S40=D40, E40, "")</f>
        <v>male</v>
      </c>
      <c r="U40" s="24" t="s">
        <v>284</v>
      </c>
      <c r="V40" s="24" t="s">
        <v>2396</v>
      </c>
      <c r="W40" s="55">
        <v>516438</v>
      </c>
      <c r="X40" s="55">
        <v>416000</v>
      </c>
      <c r="Y40" s="55">
        <v>932438</v>
      </c>
      <c r="Z40" s="57"/>
      <c r="AA40" s="56">
        <v>932438</v>
      </c>
      <c r="AB40" s="56">
        <v>12500</v>
      </c>
      <c r="AC40" s="56">
        <v>19896</v>
      </c>
      <c r="AD40" s="56">
        <f>SUM(AA40:AC40)</f>
        <v>964834</v>
      </c>
      <c r="AE40" s="24" t="s">
        <v>2156</v>
      </c>
      <c r="AG40" s="18" t="s">
        <v>17</v>
      </c>
      <c r="AK40" s="18" t="s">
        <v>2379</v>
      </c>
    </row>
    <row r="41" spans="1:37">
      <c r="A41" s="18">
        <v>62</v>
      </c>
      <c r="B41" s="23" t="s">
        <v>2048</v>
      </c>
      <c r="C41" s="24" t="s">
        <v>2049</v>
      </c>
      <c r="D41" s="24" t="s">
        <v>2050</v>
      </c>
      <c r="E41" s="24" t="s">
        <v>2143</v>
      </c>
      <c r="F41" s="25">
        <v>38899</v>
      </c>
      <c r="G41" s="21">
        <v>20009</v>
      </c>
      <c r="H41" s="26" t="s">
        <v>2151</v>
      </c>
      <c r="I41" s="24" t="s">
        <v>2152</v>
      </c>
      <c r="J41" s="24" t="s">
        <v>67</v>
      </c>
      <c r="K41" s="24"/>
      <c r="L41" s="27" t="s">
        <v>2440</v>
      </c>
      <c r="M41" s="28">
        <v>0.28626397465170195</v>
      </c>
      <c r="N41" s="28">
        <v>0.28626397465170195</v>
      </c>
      <c r="O41" s="28">
        <v>0.2624730623147698</v>
      </c>
      <c r="P41" s="26" t="s">
        <v>2150</v>
      </c>
      <c r="Q41" s="29">
        <v>41274</v>
      </c>
      <c r="R41" s="39">
        <v>12581712</v>
      </c>
      <c r="S41" s="24" t="s">
        <v>2051</v>
      </c>
      <c r="T41" s="30" t="s">
        <v>2158</v>
      </c>
      <c r="U41" s="24" t="s">
        <v>284</v>
      </c>
      <c r="V41" s="24" t="s">
        <v>2253</v>
      </c>
      <c r="W41" s="55">
        <v>293501</v>
      </c>
      <c r="X41" s="57"/>
      <c r="Y41" s="55">
        <v>293501</v>
      </c>
      <c r="Z41" s="57"/>
      <c r="AA41" s="56">
        <v>293501</v>
      </c>
      <c r="AB41" s="56">
        <v>26400</v>
      </c>
      <c r="AC41" s="56">
        <v>18073</v>
      </c>
      <c r="AD41" s="56">
        <f>SUM(AA41:AC41)</f>
        <v>337974</v>
      </c>
      <c r="AE41" s="24" t="s">
        <v>2156</v>
      </c>
      <c r="AG41" s="18" t="s">
        <v>17</v>
      </c>
      <c r="AK41" s="18" t="s">
        <v>2381</v>
      </c>
    </row>
    <row r="42" spans="1:37">
      <c r="A42" s="18">
        <v>251</v>
      </c>
      <c r="B42" s="23" t="s">
        <v>1748</v>
      </c>
      <c r="C42" s="24" t="s">
        <v>1749</v>
      </c>
      <c r="D42" s="24" t="s">
        <v>1750</v>
      </c>
      <c r="E42" s="24" t="s">
        <v>2143</v>
      </c>
      <c r="F42" s="25">
        <v>39203</v>
      </c>
      <c r="G42" s="21">
        <v>20005</v>
      </c>
      <c r="H42" s="26" t="s">
        <v>2151</v>
      </c>
      <c r="I42" s="24" t="s">
        <v>2391</v>
      </c>
      <c r="J42" s="24" t="s">
        <v>2391</v>
      </c>
      <c r="K42" s="24"/>
      <c r="L42" s="27" t="s">
        <v>2440</v>
      </c>
      <c r="M42" s="28">
        <v>0.28555742520605765</v>
      </c>
      <c r="N42" s="28">
        <v>0.28067839323545296</v>
      </c>
      <c r="O42" s="28">
        <v>9.5698178871803458E-2</v>
      </c>
      <c r="P42" s="26" t="s">
        <v>2150</v>
      </c>
      <c r="Q42" s="29">
        <v>41274</v>
      </c>
      <c r="R42" s="39">
        <v>26385611</v>
      </c>
      <c r="S42" s="24" t="s">
        <v>1750</v>
      </c>
      <c r="T42" s="30" t="str">
        <f>IF(S42=D42, E42, "")</f>
        <v>male</v>
      </c>
      <c r="U42" s="24" t="s">
        <v>284</v>
      </c>
      <c r="V42" s="24" t="s">
        <v>2062</v>
      </c>
      <c r="W42" s="55">
        <v>450755</v>
      </c>
      <c r="X42" s="55">
        <v>104186</v>
      </c>
      <c r="Y42" s="55">
        <v>554941</v>
      </c>
      <c r="Z42" s="55">
        <v>178000</v>
      </c>
      <c r="AA42" s="56">
        <v>732941</v>
      </c>
      <c r="AB42" s="56">
        <v>132000</v>
      </c>
      <c r="AC42" s="56">
        <v>23327</v>
      </c>
      <c r="AD42" s="56">
        <f>SUM(AA42:AC42)</f>
        <v>888268</v>
      </c>
      <c r="AE42" s="24" t="s">
        <v>2156</v>
      </c>
      <c r="AF42" s="24" t="s">
        <v>1751</v>
      </c>
      <c r="AG42" s="18" t="s">
        <v>19</v>
      </c>
      <c r="AK42" s="18" t="s">
        <v>2379</v>
      </c>
    </row>
    <row r="43" spans="1:37">
      <c r="A43" s="18">
        <v>242</v>
      </c>
      <c r="B43" s="23" t="s">
        <v>417</v>
      </c>
      <c r="C43" s="24" t="s">
        <v>418</v>
      </c>
      <c r="D43" s="24" t="s">
        <v>419</v>
      </c>
      <c r="E43" s="24" t="s">
        <v>1997</v>
      </c>
      <c r="F43" s="25">
        <v>38626</v>
      </c>
      <c r="G43" s="21">
        <v>20006</v>
      </c>
      <c r="H43" s="26" t="s">
        <v>2390</v>
      </c>
      <c r="I43" s="24" t="s">
        <v>2403</v>
      </c>
      <c r="J43" s="24" t="s">
        <v>2403</v>
      </c>
      <c r="K43" s="24"/>
      <c r="L43" s="27" t="s">
        <v>2440</v>
      </c>
      <c r="M43" s="28">
        <v>0.13322166616396919</v>
      </c>
      <c r="N43" s="28">
        <v>0.27128557159986422</v>
      </c>
      <c r="O43" s="28">
        <v>0.27578743676843309</v>
      </c>
      <c r="P43" s="26" t="s">
        <v>2150</v>
      </c>
      <c r="Q43" s="29">
        <v>41090</v>
      </c>
      <c r="R43" s="39">
        <v>18922810</v>
      </c>
      <c r="S43" s="24" t="s">
        <v>419</v>
      </c>
      <c r="T43" s="30" t="str">
        <f>IF(S43=D43, E43, "")</f>
        <v>female</v>
      </c>
      <c r="U43" s="24" t="s">
        <v>284</v>
      </c>
      <c r="V43" s="24" t="s">
        <v>2161</v>
      </c>
      <c r="W43" s="55">
        <v>773970</v>
      </c>
      <c r="X43" s="55">
        <v>267190</v>
      </c>
      <c r="Y43" s="55">
        <v>1041160</v>
      </c>
      <c r="Z43" s="55">
        <v>171948</v>
      </c>
      <c r="AA43" s="56">
        <v>1213108</v>
      </c>
      <c r="AC43" s="56">
        <v>13228</v>
      </c>
      <c r="AD43" s="56">
        <f>SUM(AA43:AC43)</f>
        <v>1226336</v>
      </c>
      <c r="AE43" s="24" t="s">
        <v>2156</v>
      </c>
      <c r="AF43" s="24" t="s">
        <v>420</v>
      </c>
      <c r="AG43" s="18" t="s">
        <v>17</v>
      </c>
      <c r="AI43" s="18" t="s">
        <v>2357</v>
      </c>
      <c r="AJ43" s="18" t="s">
        <v>2373</v>
      </c>
      <c r="AK43" s="18" t="s">
        <v>2379</v>
      </c>
    </row>
    <row r="44" spans="1:37">
      <c r="A44" s="18">
        <v>302</v>
      </c>
      <c r="B44" s="23" t="s">
        <v>2366</v>
      </c>
      <c r="C44" s="24" t="s">
        <v>2367</v>
      </c>
      <c r="D44" s="24" t="s">
        <v>2368</v>
      </c>
      <c r="E44" s="24" t="s">
        <v>2143</v>
      </c>
      <c r="F44" s="25">
        <v>40422</v>
      </c>
      <c r="G44" s="21">
        <v>94304</v>
      </c>
      <c r="H44" s="26" t="s">
        <v>2390</v>
      </c>
      <c r="I44" s="24" t="s">
        <v>2398</v>
      </c>
      <c r="J44" s="24" t="s">
        <v>69</v>
      </c>
      <c r="K44" s="24"/>
      <c r="L44" s="27"/>
      <c r="M44" s="28">
        <v>8.0026632309834062E-2</v>
      </c>
      <c r="N44" s="28">
        <v>0.24842336389225084</v>
      </c>
      <c r="O44" s="28">
        <v>0.25505029745808544</v>
      </c>
      <c r="P44" s="26" t="s">
        <v>2139</v>
      </c>
      <c r="Q44" s="29">
        <v>41274</v>
      </c>
      <c r="R44" s="39">
        <v>391213493</v>
      </c>
      <c r="S44" s="24" t="s">
        <v>2368</v>
      </c>
      <c r="T44" s="30" t="str">
        <f>IF(S44=D44, E44, "")</f>
        <v>male</v>
      </c>
      <c r="U44" s="24" t="s">
        <v>284</v>
      </c>
      <c r="V44" s="24" t="s">
        <v>2146</v>
      </c>
      <c r="W44" s="55">
        <v>499616</v>
      </c>
      <c r="X44" s="55">
        <v>577269</v>
      </c>
      <c r="Y44" s="55">
        <v>1076885</v>
      </c>
      <c r="Z44" s="55">
        <v>83409</v>
      </c>
      <c r="AA44" s="56">
        <v>1160294</v>
      </c>
      <c r="AB44" s="56">
        <v>42000</v>
      </c>
      <c r="AC44" s="56">
        <v>26185</v>
      </c>
      <c r="AD44" s="56">
        <f>SUM(AA44:AC44)</f>
        <v>1228479</v>
      </c>
      <c r="AE44" s="24" t="s">
        <v>2156</v>
      </c>
      <c r="AG44" s="18" t="s">
        <v>25</v>
      </c>
      <c r="AI44" s="18" t="s">
        <v>2357</v>
      </c>
      <c r="AJ44" s="18" t="s">
        <v>2373</v>
      </c>
      <c r="AK44" s="18" t="s">
        <v>2379</v>
      </c>
    </row>
    <row r="45" spans="1:37">
      <c r="A45" s="18">
        <v>379</v>
      </c>
      <c r="B45" s="23" t="s">
        <v>1437</v>
      </c>
      <c r="C45" s="24" t="s">
        <v>1282</v>
      </c>
      <c r="D45" s="24" t="s">
        <v>1283</v>
      </c>
      <c r="E45" s="24" t="s">
        <v>2143</v>
      </c>
      <c r="F45" s="25">
        <v>37825</v>
      </c>
      <c r="G45" s="21">
        <v>66101</v>
      </c>
      <c r="H45" s="26" t="s">
        <v>2414</v>
      </c>
      <c r="I45" s="24" t="s">
        <v>2415</v>
      </c>
      <c r="J45" s="24" t="s">
        <v>2415</v>
      </c>
      <c r="K45" s="24"/>
      <c r="L45" s="27" t="s">
        <v>2440</v>
      </c>
      <c r="M45" s="28">
        <v>0.24270293749169872</v>
      </c>
      <c r="N45" s="28">
        <v>0.24270293749169872</v>
      </c>
      <c r="O45" s="28">
        <v>7.4270409832235151E-2</v>
      </c>
      <c r="P45" s="26" t="s">
        <v>2150</v>
      </c>
      <c r="Q45" s="29">
        <v>41090</v>
      </c>
      <c r="R45" s="39">
        <v>41201127</v>
      </c>
      <c r="S45" s="24" t="s">
        <v>1284</v>
      </c>
      <c r="T45" s="30" t="s">
        <v>2158</v>
      </c>
      <c r="U45" s="24" t="s">
        <v>284</v>
      </c>
      <c r="V45" s="24" t="s">
        <v>2125</v>
      </c>
      <c r="W45" s="55">
        <v>346181</v>
      </c>
      <c r="X45" s="57"/>
      <c r="Y45" s="55">
        <v>346181</v>
      </c>
      <c r="Z45" s="55">
        <v>21632</v>
      </c>
      <c r="AA45" s="56">
        <v>367813</v>
      </c>
      <c r="AB45" s="56">
        <v>134300</v>
      </c>
      <c r="AC45" s="56">
        <v>22128</v>
      </c>
      <c r="AD45" s="56">
        <f>SUM(AA45:AC45)</f>
        <v>524241</v>
      </c>
      <c r="AE45" s="24" t="s">
        <v>2156</v>
      </c>
      <c r="AG45" s="18" t="s">
        <v>21</v>
      </c>
      <c r="AK45" s="18" t="s">
        <v>2381</v>
      </c>
    </row>
    <row r="46" spans="1:37">
      <c r="A46" s="18">
        <v>64</v>
      </c>
      <c r="B46" s="23" t="s">
        <v>2052</v>
      </c>
      <c r="C46" s="24" t="s">
        <v>1904</v>
      </c>
      <c r="D46" s="24" t="s">
        <v>1905</v>
      </c>
      <c r="E46" s="24" t="s">
        <v>2143</v>
      </c>
      <c r="F46" s="25">
        <v>33359</v>
      </c>
      <c r="G46" s="21">
        <v>22314</v>
      </c>
      <c r="H46" s="26" t="s">
        <v>2390</v>
      </c>
      <c r="I46" s="24" t="s">
        <v>2391</v>
      </c>
      <c r="J46" s="24" t="s">
        <v>2391</v>
      </c>
      <c r="K46" s="24"/>
      <c r="L46" s="27" t="s">
        <v>2440</v>
      </c>
      <c r="M46" s="28">
        <v>0.27180306559064071</v>
      </c>
      <c r="N46" s="28">
        <v>0.23693668913033511</v>
      </c>
      <c r="O46" s="28">
        <v>0.19021844617366293</v>
      </c>
      <c r="P46" s="26" t="s">
        <v>2150</v>
      </c>
      <c r="Q46" s="29">
        <v>41274</v>
      </c>
      <c r="R46" s="39">
        <v>10191337</v>
      </c>
      <c r="S46" s="24" t="s">
        <v>1905</v>
      </c>
      <c r="T46" s="30" t="str">
        <f>IF(S46=D46, E46, "")</f>
        <v>male</v>
      </c>
      <c r="U46" s="24" t="s">
        <v>284</v>
      </c>
      <c r="V46" s="24" t="s">
        <v>2253</v>
      </c>
      <c r="W46" s="55">
        <v>469626</v>
      </c>
      <c r="X46" s="55">
        <v>70000</v>
      </c>
      <c r="Y46" s="55">
        <v>539626</v>
      </c>
      <c r="Z46" s="57"/>
      <c r="AA46" s="56">
        <v>539626</v>
      </c>
      <c r="AB46" s="56">
        <v>110649</v>
      </c>
      <c r="AC46" s="56">
        <v>17774</v>
      </c>
      <c r="AD46" s="56">
        <f>SUM(AA46:AC46)</f>
        <v>668049</v>
      </c>
      <c r="AE46" s="24" t="s">
        <v>2156</v>
      </c>
      <c r="AF46" s="24"/>
      <c r="AG46" s="18" t="s">
        <v>17</v>
      </c>
      <c r="AK46" s="18" t="s">
        <v>2379</v>
      </c>
    </row>
    <row r="47" spans="1:37">
      <c r="A47" s="18">
        <v>290</v>
      </c>
      <c r="B47" s="23" t="s">
        <v>1380</v>
      </c>
      <c r="C47" s="24" t="s">
        <v>1381</v>
      </c>
      <c r="D47" s="24" t="s">
        <v>1382</v>
      </c>
      <c r="E47" s="24" t="s">
        <v>2143</v>
      </c>
      <c r="F47" s="25">
        <v>32509</v>
      </c>
      <c r="G47" s="21">
        <v>20005</v>
      </c>
      <c r="H47" s="26" t="s">
        <v>2390</v>
      </c>
      <c r="I47" s="24" t="s">
        <v>1908</v>
      </c>
      <c r="J47" s="24" t="s">
        <v>64</v>
      </c>
      <c r="K47" s="24"/>
      <c r="L47" s="27"/>
      <c r="M47" s="28">
        <v>1.3473004915632693E-2</v>
      </c>
      <c r="N47" s="28">
        <v>0.23175563329205295</v>
      </c>
      <c r="O47" s="28">
        <v>7.0939648971275731E-3</v>
      </c>
      <c r="P47" s="26" t="s">
        <v>2150</v>
      </c>
      <c r="Q47" s="29">
        <v>41274</v>
      </c>
      <c r="R47" s="39">
        <v>14705340</v>
      </c>
      <c r="S47" s="24" t="s">
        <v>1382</v>
      </c>
      <c r="T47" s="30" t="str">
        <f>IF(S47=D47, E47, "")</f>
        <v>male</v>
      </c>
      <c r="U47" s="24" t="s">
        <v>284</v>
      </c>
      <c r="V47" s="24" t="s">
        <v>2146</v>
      </c>
      <c r="W47" s="55">
        <v>495641</v>
      </c>
      <c r="X47" s="55">
        <v>253312</v>
      </c>
      <c r="Y47" s="55">
        <v>748953</v>
      </c>
      <c r="Z47" s="55">
        <v>11269</v>
      </c>
      <c r="AA47" s="56">
        <v>760222</v>
      </c>
      <c r="AB47" s="56">
        <v>143424</v>
      </c>
      <c r="AC47" s="56">
        <v>27147</v>
      </c>
      <c r="AD47" s="56">
        <f>SUM(AA47:AC47)</f>
        <v>930793</v>
      </c>
      <c r="AE47" s="24" t="s">
        <v>2156</v>
      </c>
      <c r="AF47" s="24" t="s">
        <v>34</v>
      </c>
      <c r="AG47" s="18" t="s">
        <v>17</v>
      </c>
      <c r="AK47" s="18" t="s">
        <v>2379</v>
      </c>
    </row>
    <row r="48" spans="1:37">
      <c r="A48" s="18">
        <v>545</v>
      </c>
      <c r="B48" s="23" t="s">
        <v>285</v>
      </c>
      <c r="C48" s="24" t="s">
        <v>286</v>
      </c>
      <c r="D48" s="24" t="s">
        <v>287</v>
      </c>
      <c r="E48" s="24" t="s">
        <v>1997</v>
      </c>
      <c r="G48" s="21">
        <v>20036</v>
      </c>
      <c r="H48" s="26" t="s">
        <v>2362</v>
      </c>
      <c r="I48" s="24" t="s">
        <v>2363</v>
      </c>
      <c r="J48" s="24" t="s">
        <v>2363</v>
      </c>
      <c r="K48" s="24"/>
      <c r="L48" s="27" t="s">
        <v>2440</v>
      </c>
      <c r="M48" s="28">
        <v>0.15858368226350664</v>
      </c>
      <c r="N48" s="28">
        <v>0.22748975525395693</v>
      </c>
      <c r="O48" s="28">
        <v>0.22081204947606081</v>
      </c>
      <c r="P48" s="26" t="s">
        <v>2150</v>
      </c>
      <c r="Q48" s="29">
        <v>41090</v>
      </c>
      <c r="R48" s="39">
        <v>21851502</v>
      </c>
      <c r="S48" s="24" t="s">
        <v>288</v>
      </c>
      <c r="T48" s="30" t="s">
        <v>2159</v>
      </c>
      <c r="U48" s="24" t="s">
        <v>283</v>
      </c>
      <c r="V48" s="24" t="s">
        <v>2396</v>
      </c>
      <c r="W48" s="55">
        <v>285000</v>
      </c>
      <c r="X48" s="55">
        <v>41500</v>
      </c>
      <c r="Y48" s="55">
        <v>326500</v>
      </c>
      <c r="Z48" s="55">
        <v>-990</v>
      </c>
      <c r="AA48" s="56">
        <v>325510</v>
      </c>
      <c r="AB48" s="56">
        <v>17100</v>
      </c>
      <c r="AC48" s="56">
        <v>19525</v>
      </c>
      <c r="AD48" s="56">
        <f>SUM(AA48:AC48)</f>
        <v>362135</v>
      </c>
      <c r="AE48" s="24" t="s">
        <v>2156</v>
      </c>
      <c r="AG48" s="18" t="s">
        <v>19</v>
      </c>
      <c r="AK48" s="18" t="s">
        <v>2381</v>
      </c>
    </row>
    <row r="49" spans="1:37">
      <c r="A49" s="18">
        <v>219</v>
      </c>
      <c r="B49" s="23" t="s">
        <v>1828</v>
      </c>
      <c r="C49" s="24" t="s">
        <v>1829</v>
      </c>
      <c r="D49" s="24" t="s">
        <v>1680</v>
      </c>
      <c r="E49" s="24" t="s">
        <v>2143</v>
      </c>
      <c r="F49" s="25">
        <v>38718</v>
      </c>
      <c r="G49" s="21">
        <v>20005</v>
      </c>
      <c r="H49" s="26" t="s">
        <v>2390</v>
      </c>
      <c r="I49" s="24" t="s">
        <v>2152</v>
      </c>
      <c r="J49" s="24" t="s">
        <v>67</v>
      </c>
      <c r="K49" s="24"/>
      <c r="L49" s="27"/>
      <c r="M49" s="28">
        <v>1.2054428940126741E-2</v>
      </c>
      <c r="N49" s="28">
        <v>0.22574334062249954</v>
      </c>
      <c r="O49" s="28">
        <v>0.21559967880867217</v>
      </c>
      <c r="P49" s="26" t="s">
        <v>2150</v>
      </c>
      <c r="Q49" s="29">
        <v>41274</v>
      </c>
      <c r="R49" s="39">
        <v>15778218</v>
      </c>
      <c r="S49" s="24" t="s">
        <v>1680</v>
      </c>
      <c r="T49" s="30" t="str">
        <f>IF(S49=D49, E49, "")</f>
        <v>male</v>
      </c>
      <c r="U49" s="24" t="s">
        <v>284</v>
      </c>
      <c r="V49" s="24" t="s">
        <v>2162</v>
      </c>
      <c r="W49" s="55">
        <v>426250</v>
      </c>
      <c r="X49" s="55">
        <v>90000</v>
      </c>
      <c r="Y49" s="55">
        <v>516250</v>
      </c>
      <c r="Z49" s="55">
        <v>83240</v>
      </c>
      <c r="AA49" s="56">
        <v>599490</v>
      </c>
      <c r="AB49" s="56">
        <v>42000</v>
      </c>
      <c r="AC49" s="56">
        <v>12870</v>
      </c>
      <c r="AD49" s="56">
        <f>SUM(AA49:AC49)</f>
        <v>654360</v>
      </c>
      <c r="AE49" s="24" t="s">
        <v>2156</v>
      </c>
      <c r="AG49" s="18" t="s">
        <v>17</v>
      </c>
      <c r="AK49" s="18" t="s">
        <v>2379</v>
      </c>
    </row>
    <row r="50" spans="1:37">
      <c r="A50" s="18">
        <v>294</v>
      </c>
      <c r="B50" s="23" t="s">
        <v>1240</v>
      </c>
      <c r="C50" s="24" t="s">
        <v>1241</v>
      </c>
      <c r="D50" s="24" t="s">
        <v>1242</v>
      </c>
      <c r="E50" s="24" t="s">
        <v>2143</v>
      </c>
      <c r="F50" s="25">
        <v>34700</v>
      </c>
      <c r="G50" s="21">
        <v>60018</v>
      </c>
      <c r="H50" s="26" t="s">
        <v>2390</v>
      </c>
      <c r="I50" s="24" t="s">
        <v>1908</v>
      </c>
      <c r="J50" s="24" t="s">
        <v>64</v>
      </c>
      <c r="K50" s="24"/>
      <c r="L50" s="27"/>
      <c r="M50" s="28">
        <v>9.7560975609756101E-2</v>
      </c>
      <c r="N50" s="28">
        <v>0.21951219512195122</v>
      </c>
      <c r="O50" s="28">
        <v>0.28230977940689878</v>
      </c>
      <c r="P50" s="26" t="s">
        <v>2150</v>
      </c>
      <c r="Q50" s="29">
        <v>41274</v>
      </c>
      <c r="R50" s="39">
        <v>127418177</v>
      </c>
      <c r="S50" s="24" t="s">
        <v>1242</v>
      </c>
      <c r="T50" s="30" t="str">
        <f>IF(S50=D50, E50, "")</f>
        <v>male</v>
      </c>
      <c r="U50" s="24" t="s">
        <v>284</v>
      </c>
      <c r="V50" s="24" t="s">
        <v>2271</v>
      </c>
      <c r="W50" s="55">
        <v>450000</v>
      </c>
      <c r="X50" s="55">
        <v>50000</v>
      </c>
      <c r="Y50" s="55">
        <v>500000</v>
      </c>
      <c r="Z50" s="55">
        <v>294464</v>
      </c>
      <c r="AA50" s="56">
        <v>794464</v>
      </c>
      <c r="AB50" s="56">
        <v>106250</v>
      </c>
      <c r="AC50" s="56">
        <v>10072</v>
      </c>
      <c r="AD50" s="56">
        <f>SUM(AA50:AC50)</f>
        <v>910786</v>
      </c>
      <c r="AE50" s="24" t="s">
        <v>2156</v>
      </c>
      <c r="AF50" s="24" t="s">
        <v>1243</v>
      </c>
      <c r="AG50" s="18" t="s">
        <v>25</v>
      </c>
      <c r="AK50" s="18" t="s">
        <v>2379</v>
      </c>
    </row>
    <row r="51" spans="1:37">
      <c r="A51" s="18">
        <v>458</v>
      </c>
      <c r="B51" s="23" t="s">
        <v>866</v>
      </c>
      <c r="C51" s="24" t="s">
        <v>867</v>
      </c>
      <c r="D51" s="24" t="s">
        <v>868</v>
      </c>
      <c r="E51" s="24" t="s">
        <v>2143</v>
      </c>
      <c r="F51" s="25">
        <v>41395</v>
      </c>
      <c r="G51" s="21">
        <v>20002</v>
      </c>
      <c r="H51" s="26" t="s">
        <v>2151</v>
      </c>
      <c r="I51" s="24" t="s">
        <v>2152</v>
      </c>
      <c r="J51" s="24" t="s">
        <v>68</v>
      </c>
      <c r="K51" s="24"/>
      <c r="L51" s="27"/>
      <c r="M51" s="28">
        <v>0.21623083801940624</v>
      </c>
      <c r="N51" s="28">
        <v>0.21623083801940624</v>
      </c>
      <c r="O51" s="28">
        <v>0.17602800458655976</v>
      </c>
      <c r="P51" s="26" t="s">
        <v>2150</v>
      </c>
      <c r="Q51" s="29">
        <v>41090</v>
      </c>
      <c r="R51" s="39">
        <v>17362577</v>
      </c>
      <c r="S51" s="24" t="s">
        <v>869</v>
      </c>
      <c r="T51" s="30" t="s">
        <v>2157</v>
      </c>
      <c r="U51" s="24" t="s">
        <v>283</v>
      </c>
      <c r="V51" s="24" t="s">
        <v>2062</v>
      </c>
      <c r="W51" s="55">
        <v>382175</v>
      </c>
      <c r="X51" s="57"/>
      <c r="Y51" s="55">
        <v>382175</v>
      </c>
      <c r="Z51" s="55">
        <v>25000</v>
      </c>
      <c r="AA51" s="56">
        <v>407175</v>
      </c>
      <c r="AB51" s="56">
        <v>23275</v>
      </c>
      <c r="AC51" s="56">
        <v>9703</v>
      </c>
      <c r="AD51" s="56">
        <f>SUM(AA51:AC51)</f>
        <v>440153</v>
      </c>
      <c r="AE51" s="24" t="s">
        <v>2156</v>
      </c>
      <c r="AG51" s="18" t="s">
        <v>17</v>
      </c>
      <c r="AK51" s="18" t="s">
        <v>2381</v>
      </c>
    </row>
    <row r="52" spans="1:37">
      <c r="A52" s="18">
        <v>435</v>
      </c>
      <c r="B52" s="23" t="s">
        <v>1118</v>
      </c>
      <c r="C52" s="24" t="s">
        <v>1119</v>
      </c>
      <c r="D52" s="24" t="s">
        <v>1120</v>
      </c>
      <c r="E52" s="24" t="s">
        <v>2143</v>
      </c>
      <c r="F52" s="25">
        <v>40118</v>
      </c>
      <c r="G52" s="21">
        <v>20036</v>
      </c>
      <c r="H52" s="26" t="s">
        <v>2390</v>
      </c>
      <c r="I52" s="24" t="s">
        <v>1690</v>
      </c>
      <c r="J52" s="24" t="s">
        <v>1690</v>
      </c>
      <c r="K52" s="24"/>
      <c r="L52" s="27" t="s">
        <v>2440</v>
      </c>
      <c r="M52" s="28">
        <v>0.24981875887413346</v>
      </c>
      <c r="N52" s="28">
        <v>0.21406140413654906</v>
      </c>
      <c r="O52" s="28">
        <v>0.22151322559252618</v>
      </c>
      <c r="P52" s="26" t="s">
        <v>2150</v>
      </c>
      <c r="Q52" s="29">
        <v>41364</v>
      </c>
      <c r="R52" s="39">
        <v>57000814</v>
      </c>
      <c r="S52" s="24" t="s">
        <v>1120</v>
      </c>
      <c r="T52" s="30" t="str">
        <f>IF(S52=D52, E52, "")</f>
        <v>male</v>
      </c>
      <c r="U52" s="24" t="s">
        <v>284</v>
      </c>
      <c r="V52" s="24" t="s">
        <v>2396</v>
      </c>
      <c r="W52" s="55">
        <v>1496408</v>
      </c>
      <c r="X52" s="55">
        <v>200000</v>
      </c>
      <c r="Y52" s="55">
        <v>1696408</v>
      </c>
      <c r="Z52" s="55">
        <v>33168</v>
      </c>
      <c r="AA52" s="56">
        <v>1729576</v>
      </c>
      <c r="AB52" s="56">
        <v>8500</v>
      </c>
      <c r="AC52" s="56">
        <v>14147</v>
      </c>
      <c r="AD52" s="56">
        <f>SUM(AA52:AC52)</f>
        <v>1752223</v>
      </c>
      <c r="AE52" s="24" t="s">
        <v>2156</v>
      </c>
      <c r="AG52" s="18" t="s">
        <v>23</v>
      </c>
      <c r="AH52" s="18" t="s">
        <v>2371</v>
      </c>
      <c r="AI52" s="18" t="s">
        <v>2357</v>
      </c>
      <c r="AJ52" s="18" t="s">
        <v>2373</v>
      </c>
      <c r="AK52" s="18" t="s">
        <v>2379</v>
      </c>
    </row>
    <row r="53" spans="1:37">
      <c r="A53" s="18">
        <v>170</v>
      </c>
      <c r="B53" s="23" t="s">
        <v>1540</v>
      </c>
      <c r="C53" s="24" t="s">
        <v>1541</v>
      </c>
      <c r="D53" s="24" t="s">
        <v>1542</v>
      </c>
      <c r="E53" s="24" t="s">
        <v>2143</v>
      </c>
      <c r="F53" s="25">
        <v>37561</v>
      </c>
      <c r="G53" s="21">
        <v>20191</v>
      </c>
      <c r="H53" s="26" t="s">
        <v>2151</v>
      </c>
      <c r="I53" s="24" t="s">
        <v>2273</v>
      </c>
      <c r="J53" s="24" t="s">
        <v>60</v>
      </c>
      <c r="K53" s="24"/>
      <c r="L53" s="27" t="s">
        <v>2440</v>
      </c>
      <c r="M53" s="28">
        <v>0.31956545277366732</v>
      </c>
      <c r="N53" s="28">
        <v>0.21327720403404102</v>
      </c>
      <c r="O53" s="28">
        <v>0.15789233503164879</v>
      </c>
      <c r="P53" s="26" t="s">
        <v>2150</v>
      </c>
      <c r="Q53" s="29">
        <v>41182</v>
      </c>
      <c r="R53" s="39">
        <v>50778075</v>
      </c>
      <c r="S53" s="24" t="s">
        <v>1542</v>
      </c>
      <c r="T53" s="30" t="str">
        <f>IF(S53=D53, E53, "")</f>
        <v>male</v>
      </c>
      <c r="U53" s="24" t="s">
        <v>284</v>
      </c>
      <c r="V53" s="24" t="s">
        <v>1543</v>
      </c>
      <c r="W53" s="55">
        <v>365612</v>
      </c>
      <c r="X53" s="55">
        <v>35000</v>
      </c>
      <c r="Y53" s="55">
        <v>400612</v>
      </c>
      <c r="Z53" s="55">
        <v>30733</v>
      </c>
      <c r="AA53" s="56">
        <v>431345</v>
      </c>
      <c r="AB53" s="56">
        <v>33497</v>
      </c>
      <c r="AC53" s="56">
        <v>18039</v>
      </c>
      <c r="AD53" s="56">
        <f>SUM(AA53:AC53)</f>
        <v>482881</v>
      </c>
      <c r="AE53" s="24" t="s">
        <v>2156</v>
      </c>
      <c r="AG53" s="18" t="s">
        <v>23</v>
      </c>
      <c r="AK53" s="18" t="s">
        <v>2381</v>
      </c>
    </row>
    <row r="54" spans="1:37">
      <c r="A54" s="18">
        <v>593</v>
      </c>
      <c r="B54" s="23" t="s">
        <v>701</v>
      </c>
      <c r="C54" s="24" t="s">
        <v>543</v>
      </c>
      <c r="D54" s="24" t="s">
        <v>544</v>
      </c>
      <c r="E54" s="24" t="s">
        <v>2143</v>
      </c>
      <c r="F54" s="25">
        <v>37257</v>
      </c>
      <c r="G54" s="21">
        <v>20005</v>
      </c>
      <c r="H54" s="26" t="s">
        <v>2151</v>
      </c>
      <c r="I54" s="24" t="s">
        <v>2403</v>
      </c>
      <c r="J54" s="24" t="s">
        <v>2403</v>
      </c>
      <c r="K54" s="24"/>
      <c r="L54" s="27"/>
      <c r="M54" s="28">
        <v>2.6413403682308302E-2</v>
      </c>
      <c r="N54" s="28">
        <v>0.20209278870398387</v>
      </c>
      <c r="O54" s="28">
        <v>0.19372840629576443</v>
      </c>
      <c r="P54" s="26" t="s">
        <v>2150</v>
      </c>
      <c r="Q54" s="29">
        <v>41090</v>
      </c>
      <c r="R54" s="39">
        <v>26542720</v>
      </c>
      <c r="S54" s="24" t="s">
        <v>544</v>
      </c>
      <c r="T54" s="30" t="str">
        <f>IF(S54=D54, E54, "")</f>
        <v>male</v>
      </c>
      <c r="U54" s="24" t="s">
        <v>284</v>
      </c>
      <c r="V54" s="24" t="s">
        <v>1465</v>
      </c>
      <c r="W54" s="55">
        <v>410085</v>
      </c>
      <c r="X54" s="55">
        <v>76200</v>
      </c>
      <c r="Y54" s="55">
        <v>486285</v>
      </c>
      <c r="Z54" s="55">
        <v>17466</v>
      </c>
      <c r="AA54" s="56">
        <v>503751</v>
      </c>
      <c r="AB54" s="56">
        <v>61250</v>
      </c>
      <c r="AC54" s="56">
        <v>13802</v>
      </c>
      <c r="AD54" s="56">
        <f>SUM(AA54:AC54)</f>
        <v>578803</v>
      </c>
      <c r="AE54" s="24" t="s">
        <v>2156</v>
      </c>
      <c r="AG54" s="18" t="s">
        <v>19</v>
      </c>
      <c r="AK54" s="18" t="s">
        <v>2379</v>
      </c>
    </row>
    <row r="55" spans="1:37">
      <c r="A55" s="18">
        <v>557</v>
      </c>
      <c r="B55" s="23" t="s">
        <v>629</v>
      </c>
      <c r="C55" s="24" t="s">
        <v>630</v>
      </c>
      <c r="D55" s="24" t="s">
        <v>631</v>
      </c>
      <c r="E55" s="24" t="s">
        <v>2143</v>
      </c>
      <c r="F55" s="25">
        <v>40422</v>
      </c>
      <c r="G55" s="21">
        <v>20004</v>
      </c>
      <c r="H55" s="26" t="s">
        <v>2390</v>
      </c>
      <c r="I55" s="24" t="s">
        <v>2403</v>
      </c>
      <c r="J55" s="24" t="s">
        <v>2403</v>
      </c>
      <c r="K55" s="24"/>
      <c r="L55" s="27"/>
      <c r="M55" s="28">
        <v>-1.541659885587591E-3</v>
      </c>
      <c r="N55" s="28">
        <v>0.20048881263907078</v>
      </c>
      <c r="O55" s="28">
        <v>0.21909341429972376</v>
      </c>
      <c r="P55" s="26" t="s">
        <v>2150</v>
      </c>
      <c r="Q55" s="29">
        <v>41274</v>
      </c>
      <c r="R55" s="39">
        <v>204219082</v>
      </c>
      <c r="S55" s="24" t="s">
        <v>631</v>
      </c>
      <c r="T55" s="30" t="str">
        <f>IF(S55=D55, E55, "")</f>
        <v>male</v>
      </c>
      <c r="U55" s="24" t="s">
        <v>284</v>
      </c>
      <c r="V55" s="24" t="s">
        <v>2389</v>
      </c>
      <c r="W55" s="55">
        <v>1466283</v>
      </c>
      <c r="X55" s="55">
        <v>644833</v>
      </c>
      <c r="Y55" s="55">
        <v>2111116</v>
      </c>
      <c r="Z55" s="55">
        <v>61879</v>
      </c>
      <c r="AA55" s="56">
        <v>2172995</v>
      </c>
      <c r="AB55" s="56">
        <v>806967</v>
      </c>
      <c r="AC55" s="56">
        <v>21633</v>
      </c>
      <c r="AD55" s="56">
        <f>SUM(AA55:AC55)</f>
        <v>3001595</v>
      </c>
      <c r="AE55" s="24" t="s">
        <v>2156</v>
      </c>
      <c r="AF55" s="24" t="s">
        <v>632</v>
      </c>
      <c r="AG55" s="18" t="s">
        <v>25</v>
      </c>
      <c r="AH55" s="18" t="s">
        <v>2371</v>
      </c>
      <c r="AI55" s="18" t="s">
        <v>2357</v>
      </c>
      <c r="AJ55" s="18" t="s">
        <v>2373</v>
      </c>
      <c r="AK55" s="18" t="s">
        <v>2379</v>
      </c>
    </row>
    <row r="56" spans="1:37">
      <c r="A56" s="18">
        <v>479</v>
      </c>
      <c r="B56" s="23" t="s">
        <v>246</v>
      </c>
      <c r="C56" s="24" t="s">
        <v>129</v>
      </c>
      <c r="D56" s="24" t="s">
        <v>247</v>
      </c>
      <c r="E56" s="24" t="s">
        <v>1997</v>
      </c>
      <c r="F56" s="25">
        <v>38140</v>
      </c>
      <c r="G56" s="21">
        <v>20006</v>
      </c>
      <c r="H56" s="26" t="s">
        <v>2151</v>
      </c>
      <c r="I56" s="24" t="s">
        <v>2403</v>
      </c>
      <c r="J56" s="24" t="s">
        <v>2403</v>
      </c>
      <c r="K56" s="24"/>
      <c r="L56" s="27" t="s">
        <v>2440</v>
      </c>
      <c r="M56" s="28">
        <v>0.12525252525252525</v>
      </c>
      <c r="N56" s="28">
        <v>0.19871441689623509</v>
      </c>
      <c r="O56" s="28">
        <v>0.19871441689623509</v>
      </c>
      <c r="P56" s="26" t="s">
        <v>2150</v>
      </c>
      <c r="Q56" s="29">
        <v>41182</v>
      </c>
      <c r="R56" s="39">
        <v>20574141</v>
      </c>
      <c r="S56" s="24" t="s">
        <v>247</v>
      </c>
      <c r="T56" s="30" t="str">
        <f>IF(S56=D56, E56, "")</f>
        <v>female</v>
      </c>
      <c r="U56" s="24" t="s">
        <v>284</v>
      </c>
      <c r="V56" s="24" t="s">
        <v>2396</v>
      </c>
      <c r="W56" s="55">
        <v>459525</v>
      </c>
      <c r="X56" s="55">
        <v>30000</v>
      </c>
      <c r="Y56" s="55">
        <v>489525</v>
      </c>
      <c r="Z56" s="57"/>
      <c r="AA56" s="56">
        <v>489525</v>
      </c>
      <c r="AB56" s="56">
        <v>32500</v>
      </c>
      <c r="AC56" s="56">
        <v>2565</v>
      </c>
      <c r="AD56" s="56">
        <f>SUM(AA56:AC56)</f>
        <v>524590</v>
      </c>
      <c r="AE56" s="24" t="s">
        <v>2156</v>
      </c>
      <c r="AG56" s="18" t="s">
        <v>19</v>
      </c>
      <c r="AK56" s="18" t="s">
        <v>2379</v>
      </c>
    </row>
    <row r="57" spans="1:37">
      <c r="A57" s="18">
        <v>504</v>
      </c>
      <c r="B57" s="23" t="s">
        <v>997</v>
      </c>
      <c r="C57" s="24" t="s">
        <v>998</v>
      </c>
      <c r="D57" s="24" t="s">
        <v>999</v>
      </c>
      <c r="E57" s="24" t="s">
        <v>2143</v>
      </c>
      <c r="F57" s="25">
        <v>41106</v>
      </c>
      <c r="G57" s="21">
        <v>23666</v>
      </c>
      <c r="H57" s="26" t="s">
        <v>2390</v>
      </c>
      <c r="I57" s="24" t="s">
        <v>2385</v>
      </c>
      <c r="J57" s="24" t="s">
        <v>58</v>
      </c>
      <c r="K57" s="24"/>
      <c r="L57" s="27"/>
      <c r="M57" s="28">
        <v>0.12864106409851594</v>
      </c>
      <c r="N57" s="28">
        <v>0.19537088201241976</v>
      </c>
      <c r="O57" s="28">
        <v>0.19537088201241976</v>
      </c>
      <c r="P57" s="26" t="s">
        <v>2150</v>
      </c>
      <c r="Q57" s="29">
        <v>41182</v>
      </c>
      <c r="R57" s="39">
        <v>30694740</v>
      </c>
      <c r="S57" s="24" t="s">
        <v>1000</v>
      </c>
      <c r="T57" s="30" t="s">
        <v>2234</v>
      </c>
      <c r="U57" s="24" t="s">
        <v>283</v>
      </c>
      <c r="V57" s="24" t="s">
        <v>846</v>
      </c>
      <c r="W57" s="55">
        <v>343143</v>
      </c>
      <c r="X57" s="55">
        <v>20288</v>
      </c>
      <c r="Y57" s="55">
        <v>363431</v>
      </c>
      <c r="Z57" s="57"/>
      <c r="AA57" s="56">
        <v>363431</v>
      </c>
      <c r="AB57" s="56">
        <v>34616</v>
      </c>
      <c r="AC57" s="56">
        <v>11003</v>
      </c>
      <c r="AD57" s="56">
        <f>SUM(AA57:AC57)</f>
        <v>409050</v>
      </c>
      <c r="AE57" s="24" t="s">
        <v>2156</v>
      </c>
      <c r="AG57" s="18" t="s">
        <v>21</v>
      </c>
      <c r="AK57" s="18" t="s">
        <v>2381</v>
      </c>
    </row>
    <row r="58" spans="1:37">
      <c r="A58" s="18">
        <v>232</v>
      </c>
      <c r="B58" s="23" t="s">
        <v>408</v>
      </c>
      <c r="C58" s="24" t="s">
        <v>124</v>
      </c>
      <c r="D58" s="24" t="s">
        <v>409</v>
      </c>
      <c r="E58" s="24" t="s">
        <v>1997</v>
      </c>
      <c r="F58" s="25">
        <v>40179</v>
      </c>
      <c r="G58" s="21">
        <v>20871</v>
      </c>
      <c r="H58" s="26" t="s">
        <v>2362</v>
      </c>
      <c r="I58" s="24" t="s">
        <v>2363</v>
      </c>
      <c r="J58" s="24" t="s">
        <v>2363</v>
      </c>
      <c r="K58" s="24"/>
      <c r="L58" s="27" t="s">
        <v>2440</v>
      </c>
      <c r="M58" s="28">
        <v>0.25248326405235305</v>
      </c>
      <c r="N58" s="28">
        <v>0.19499374569577377</v>
      </c>
      <c r="O58" s="28">
        <v>0.19839395701802945</v>
      </c>
      <c r="P58" s="26" t="s">
        <v>2150</v>
      </c>
      <c r="Q58" s="29">
        <v>41364</v>
      </c>
      <c r="R58" s="39">
        <v>24883030</v>
      </c>
      <c r="S58" s="24" t="s">
        <v>409</v>
      </c>
      <c r="T58" s="30" t="str">
        <f>IF(S58=D58, E58, "")</f>
        <v>female</v>
      </c>
      <c r="U58" s="24" t="s">
        <v>284</v>
      </c>
      <c r="V58" s="24" t="s">
        <v>2253</v>
      </c>
      <c r="W58" s="55">
        <v>300100</v>
      </c>
      <c r="X58" s="55">
        <v>40000</v>
      </c>
      <c r="Y58" s="55">
        <v>340100</v>
      </c>
      <c r="Z58" s="55">
        <v>1948</v>
      </c>
      <c r="AA58" s="56">
        <v>342048</v>
      </c>
      <c r="AB58" s="56">
        <v>25000</v>
      </c>
      <c r="AC58" s="56">
        <v>36835</v>
      </c>
      <c r="AD58" s="56">
        <f>SUM(AA58:AC58)</f>
        <v>403883</v>
      </c>
      <c r="AE58" s="24" t="s">
        <v>2156</v>
      </c>
      <c r="AG58" s="18" t="s">
        <v>19</v>
      </c>
      <c r="AK58" s="18" t="s">
        <v>2381</v>
      </c>
    </row>
    <row r="59" spans="1:37">
      <c r="A59" s="18">
        <v>207</v>
      </c>
      <c r="B59" s="23" t="s">
        <v>1649</v>
      </c>
      <c r="C59" s="24" t="s">
        <v>1650</v>
      </c>
      <c r="D59" s="24" t="s">
        <v>1651</v>
      </c>
      <c r="E59" s="24" t="s">
        <v>2143</v>
      </c>
      <c r="F59" s="25">
        <v>38353</v>
      </c>
      <c r="G59" s="21">
        <v>22042</v>
      </c>
      <c r="H59" s="26" t="s">
        <v>2390</v>
      </c>
      <c r="I59" s="24" t="s">
        <v>1763</v>
      </c>
      <c r="J59" s="24" t="s">
        <v>117</v>
      </c>
      <c r="K59" s="24"/>
      <c r="L59" s="27"/>
      <c r="M59" s="28">
        <v>3.6674374442908629E-2</v>
      </c>
      <c r="N59" s="28">
        <v>0.18710672247177021</v>
      </c>
      <c r="O59" s="28">
        <v>0.18710672247177021</v>
      </c>
      <c r="P59" s="26" t="s">
        <v>2150</v>
      </c>
      <c r="Q59" s="29">
        <v>41152</v>
      </c>
      <c r="R59" s="39">
        <v>10897554</v>
      </c>
      <c r="S59" s="24" t="s">
        <v>1651</v>
      </c>
      <c r="T59" s="30" t="str">
        <f>IF(S59=D59, E59, "")</f>
        <v>male</v>
      </c>
      <c r="U59" s="24" t="s">
        <v>284</v>
      </c>
      <c r="V59" s="24" t="s">
        <v>2271</v>
      </c>
      <c r="W59" s="55">
        <v>401250</v>
      </c>
      <c r="X59" s="55">
        <v>218485</v>
      </c>
      <c r="Y59" s="55">
        <v>619735</v>
      </c>
      <c r="Z59" s="57"/>
      <c r="AA59" s="56">
        <v>619735</v>
      </c>
      <c r="AB59" s="56">
        <v>26333</v>
      </c>
      <c r="AC59" s="56">
        <v>10013</v>
      </c>
      <c r="AD59" s="56">
        <f>SUM(AA59:AC59)</f>
        <v>656081</v>
      </c>
      <c r="AE59" s="24" t="s">
        <v>2156</v>
      </c>
      <c r="AG59" s="18" t="s">
        <v>17</v>
      </c>
      <c r="AK59" s="18" t="s">
        <v>2379</v>
      </c>
    </row>
    <row r="60" spans="1:37">
      <c r="A60" s="18">
        <v>559</v>
      </c>
      <c r="B60" s="23" t="s">
        <v>795</v>
      </c>
      <c r="C60" s="24" t="s">
        <v>796</v>
      </c>
      <c r="D60" s="24" t="s">
        <v>797</v>
      </c>
      <c r="E60" s="24" t="s">
        <v>2143</v>
      </c>
      <c r="F60" s="25">
        <v>40422</v>
      </c>
      <c r="G60" s="21">
        <v>22209</v>
      </c>
      <c r="H60" s="26" t="s">
        <v>2390</v>
      </c>
      <c r="I60" s="24" t="s">
        <v>2398</v>
      </c>
      <c r="J60" s="24" t="s">
        <v>69</v>
      </c>
      <c r="K60" s="24"/>
      <c r="L60" s="27"/>
      <c r="M60" s="28">
        <v>0.03</v>
      </c>
      <c r="N60" s="28">
        <v>0.18690548510151797</v>
      </c>
      <c r="O60" s="28">
        <v>0.18268840329057193</v>
      </c>
      <c r="P60" s="26" t="s">
        <v>2150</v>
      </c>
      <c r="Q60" s="29">
        <v>41274</v>
      </c>
      <c r="R60" s="39">
        <v>12827614</v>
      </c>
      <c r="S60" s="24" t="s">
        <v>797</v>
      </c>
      <c r="T60" s="30" t="str">
        <f>IF(S60=D60, E60, "")</f>
        <v>male</v>
      </c>
      <c r="U60" s="24" t="s">
        <v>284</v>
      </c>
      <c r="V60" s="24" t="s">
        <v>2162</v>
      </c>
      <c r="W60" s="55">
        <v>254616</v>
      </c>
      <c r="X60" s="55">
        <v>59946</v>
      </c>
      <c r="Y60" s="55">
        <v>314562</v>
      </c>
      <c r="Z60" s="57"/>
      <c r="AA60" s="56">
        <v>314562</v>
      </c>
      <c r="AB60" s="56">
        <v>17000</v>
      </c>
      <c r="AC60" s="56">
        <v>19166</v>
      </c>
      <c r="AD60" s="56">
        <f>SUM(AA60:AC60)</f>
        <v>350728</v>
      </c>
      <c r="AE60" s="24" t="s">
        <v>2156</v>
      </c>
      <c r="AG60" s="18" t="s">
        <v>17</v>
      </c>
      <c r="AK60" s="18" t="s">
        <v>2381</v>
      </c>
    </row>
    <row r="61" spans="1:37">
      <c r="A61" s="18">
        <v>331</v>
      </c>
      <c r="B61" s="23" t="s">
        <v>1159</v>
      </c>
      <c r="C61" s="24" t="s">
        <v>1160</v>
      </c>
      <c r="D61" s="24" t="s">
        <v>1161</v>
      </c>
      <c r="E61" s="24" t="s">
        <v>2143</v>
      </c>
      <c r="F61" s="25">
        <v>34700</v>
      </c>
      <c r="G61" s="21">
        <v>20009</v>
      </c>
      <c r="H61" s="24" t="s">
        <v>2287</v>
      </c>
      <c r="I61" s="24" t="s">
        <v>2287</v>
      </c>
      <c r="J61" s="24" t="s">
        <v>2287</v>
      </c>
      <c r="K61" s="24"/>
      <c r="L61" s="27" t="s">
        <v>2440</v>
      </c>
      <c r="M61" s="28">
        <v>0.18642459085300539</v>
      </c>
      <c r="N61" s="28">
        <v>0.18642459085300539</v>
      </c>
      <c r="O61" s="28">
        <v>0.18642459085300539</v>
      </c>
      <c r="P61" s="26" t="s">
        <v>2150</v>
      </c>
      <c r="Q61" s="29">
        <v>41060</v>
      </c>
      <c r="R61" s="39">
        <v>29523143</v>
      </c>
      <c r="S61" s="24" t="s">
        <v>1161</v>
      </c>
      <c r="T61" s="30" t="str">
        <f>IF(S61=D61, E61, "")</f>
        <v>male</v>
      </c>
      <c r="U61" s="24" t="s">
        <v>284</v>
      </c>
      <c r="V61" s="24" t="s">
        <v>2162</v>
      </c>
      <c r="W61" s="55">
        <v>525000</v>
      </c>
      <c r="X61" s="57"/>
      <c r="Y61" s="55">
        <v>525000</v>
      </c>
      <c r="Z61" s="57"/>
      <c r="AA61" s="56">
        <v>525000</v>
      </c>
      <c r="AB61" s="56">
        <v>29840</v>
      </c>
      <c r="AC61" s="56">
        <v>17118</v>
      </c>
      <c r="AD61" s="56">
        <f>SUM(AA61:AC61)</f>
        <v>571958</v>
      </c>
      <c r="AE61" s="24" t="s">
        <v>2156</v>
      </c>
      <c r="AG61" s="18" t="s">
        <v>19</v>
      </c>
      <c r="AK61" s="18" t="s">
        <v>2379</v>
      </c>
    </row>
    <row r="62" spans="1:37">
      <c r="A62" s="18">
        <v>505</v>
      </c>
      <c r="B62" s="23" t="s">
        <v>847</v>
      </c>
      <c r="C62" s="24" t="s">
        <v>848</v>
      </c>
      <c r="D62" s="24" t="s">
        <v>849</v>
      </c>
      <c r="E62" s="24" t="s">
        <v>2143</v>
      </c>
      <c r="F62" s="25">
        <v>39623</v>
      </c>
      <c r="G62" s="21">
        <v>20005</v>
      </c>
      <c r="H62" s="26" t="s">
        <v>2151</v>
      </c>
      <c r="I62" s="24" t="s">
        <v>2273</v>
      </c>
      <c r="J62" s="24" t="s">
        <v>66</v>
      </c>
      <c r="K62" s="24"/>
      <c r="L62" s="27"/>
      <c r="M62" s="28">
        <v>0.18462732210507096</v>
      </c>
      <c r="N62" s="28">
        <v>0.18462732210507096</v>
      </c>
      <c r="O62" s="28">
        <v>0.18462732210507096</v>
      </c>
      <c r="P62" s="26" t="s">
        <v>2150</v>
      </c>
      <c r="Q62" s="29">
        <v>41182</v>
      </c>
      <c r="R62" s="39">
        <v>21127468</v>
      </c>
      <c r="S62" s="24" t="s">
        <v>849</v>
      </c>
      <c r="T62" s="30" t="str">
        <f>IF(S62=D62, E62, "")</f>
        <v>male</v>
      </c>
      <c r="U62" s="24" t="s">
        <v>284</v>
      </c>
      <c r="V62" s="24" t="s">
        <v>2162</v>
      </c>
      <c r="W62" s="55">
        <v>259540</v>
      </c>
      <c r="X62" s="57"/>
      <c r="Y62" s="55">
        <v>259540</v>
      </c>
      <c r="Z62" s="57"/>
      <c r="AA62" s="56">
        <v>259540</v>
      </c>
      <c r="AB62" s="56">
        <v>22440</v>
      </c>
      <c r="AC62" s="56">
        <v>31061</v>
      </c>
      <c r="AD62" s="56">
        <f>SUM(AA62:AC62)</f>
        <v>313041</v>
      </c>
      <c r="AE62" s="24" t="s">
        <v>2156</v>
      </c>
      <c r="AG62" s="18" t="s">
        <v>19</v>
      </c>
      <c r="AK62" s="18" t="s">
        <v>2381</v>
      </c>
    </row>
    <row r="63" spans="1:37">
      <c r="A63" s="18">
        <v>490</v>
      </c>
      <c r="B63" s="23" t="s">
        <v>958</v>
      </c>
      <c r="C63" s="24" t="s">
        <v>959</v>
      </c>
      <c r="D63" s="24" t="s">
        <v>960</v>
      </c>
      <c r="E63" s="24" t="s">
        <v>2143</v>
      </c>
      <c r="F63" s="25">
        <v>38596</v>
      </c>
      <c r="G63" s="21">
        <v>22209</v>
      </c>
      <c r="H63" s="26" t="s">
        <v>2390</v>
      </c>
      <c r="I63" s="24" t="s">
        <v>2385</v>
      </c>
      <c r="J63" s="24" t="s">
        <v>59</v>
      </c>
      <c r="K63" s="24"/>
      <c r="L63" s="27" t="s">
        <v>2440</v>
      </c>
      <c r="M63" s="28"/>
      <c r="N63" s="28">
        <v>0.18432735015471355</v>
      </c>
      <c r="O63" s="28">
        <v>0.16676995928520108</v>
      </c>
      <c r="P63" s="26" t="s">
        <v>2150</v>
      </c>
      <c r="Q63" s="29">
        <v>41274</v>
      </c>
      <c r="R63" s="39">
        <v>24734714</v>
      </c>
      <c r="S63" s="24" t="s">
        <v>960</v>
      </c>
      <c r="T63" s="30" t="str">
        <f>IF(S63=D63, E63, "")</f>
        <v>male</v>
      </c>
      <c r="U63" s="24" t="s">
        <v>284</v>
      </c>
      <c r="V63" s="24" t="s">
        <v>2162</v>
      </c>
      <c r="W63" s="55">
        <v>474775</v>
      </c>
      <c r="X63" s="55">
        <v>553670</v>
      </c>
      <c r="Y63" s="55">
        <v>1028445</v>
      </c>
      <c r="Z63" s="55">
        <v>82306</v>
      </c>
      <c r="AA63" s="56">
        <v>1110751</v>
      </c>
      <c r="AB63" s="56">
        <v>21250</v>
      </c>
      <c r="AC63" s="56">
        <v>17377</v>
      </c>
      <c r="AD63" s="56">
        <f>SUM(AA63:AC63)</f>
        <v>1149378</v>
      </c>
      <c r="AE63" s="24" t="s">
        <v>2156</v>
      </c>
      <c r="AG63" s="18" t="s">
        <v>19</v>
      </c>
      <c r="AI63" s="18" t="s">
        <v>2357</v>
      </c>
      <c r="AJ63" s="18" t="s">
        <v>2373</v>
      </c>
      <c r="AK63" s="18" t="s">
        <v>2379</v>
      </c>
    </row>
    <row r="64" spans="1:37">
      <c r="A64" s="18">
        <v>613</v>
      </c>
      <c r="B64" s="23" t="s">
        <v>761</v>
      </c>
      <c r="C64" s="24" t="s">
        <v>762</v>
      </c>
      <c r="D64" s="24" t="s">
        <v>763</v>
      </c>
      <c r="E64" s="24" t="s">
        <v>2143</v>
      </c>
      <c r="F64" s="25">
        <v>41671</v>
      </c>
      <c r="G64" s="21">
        <v>20852</v>
      </c>
      <c r="H64" s="26" t="s">
        <v>2390</v>
      </c>
      <c r="I64" s="24" t="s">
        <v>2403</v>
      </c>
      <c r="J64" s="24" t="s">
        <v>2403</v>
      </c>
      <c r="K64" s="24"/>
      <c r="L64" s="27"/>
      <c r="M64" s="28">
        <v>0.12691531589567723</v>
      </c>
      <c r="N64" s="28">
        <v>0.18225505883358045</v>
      </c>
      <c r="O64" s="28">
        <v>0.18225505883358045</v>
      </c>
      <c r="P64" s="26" t="s">
        <v>2150</v>
      </c>
      <c r="Q64" s="29">
        <v>41090</v>
      </c>
      <c r="R64" s="39">
        <v>162710337</v>
      </c>
      <c r="S64" s="24" t="s">
        <v>764</v>
      </c>
      <c r="T64" s="30" t="s">
        <v>2301</v>
      </c>
      <c r="U64" s="24" t="s">
        <v>283</v>
      </c>
      <c r="V64" s="24" t="s">
        <v>2271</v>
      </c>
      <c r="W64" s="55">
        <v>594769</v>
      </c>
      <c r="X64" s="55">
        <v>69468</v>
      </c>
      <c r="Y64" s="55">
        <v>664237</v>
      </c>
      <c r="Z64" s="57"/>
      <c r="AA64" s="56">
        <v>664237</v>
      </c>
      <c r="AB64" s="56">
        <v>24500</v>
      </c>
      <c r="AC64" s="56">
        <v>4365</v>
      </c>
      <c r="AD64" s="56">
        <f>SUM(AA64:AC64)</f>
        <v>693102</v>
      </c>
      <c r="AE64" s="24" t="s">
        <v>2156</v>
      </c>
      <c r="AG64" s="18" t="s">
        <v>25</v>
      </c>
      <c r="AK64" s="18" t="s">
        <v>2379</v>
      </c>
    </row>
    <row r="65" spans="1:37">
      <c r="A65" s="18">
        <v>32</v>
      </c>
      <c r="B65" s="23" t="s">
        <v>396</v>
      </c>
      <c r="C65" s="24" t="s">
        <v>397</v>
      </c>
      <c r="D65" s="24" t="s">
        <v>398</v>
      </c>
      <c r="E65" s="24" t="s">
        <v>1997</v>
      </c>
      <c r="F65" s="25">
        <v>37756</v>
      </c>
      <c r="G65" s="21">
        <v>60018</v>
      </c>
      <c r="H65" s="26" t="s">
        <v>2151</v>
      </c>
      <c r="I65" s="24" t="s">
        <v>2403</v>
      </c>
      <c r="J65" s="24" t="s">
        <v>2403</v>
      </c>
      <c r="K65" s="24"/>
      <c r="L65" s="27"/>
      <c r="M65" s="28">
        <v>2.2922830673715866E-2</v>
      </c>
      <c r="N65" s="28">
        <v>0.1816874517609782</v>
      </c>
      <c r="O65" s="28">
        <v>0.18763405612348139</v>
      </c>
      <c r="P65" s="26" t="s">
        <v>2150</v>
      </c>
      <c r="Q65" s="29">
        <v>41274</v>
      </c>
      <c r="R65" s="39">
        <v>46232309</v>
      </c>
      <c r="S65" s="24" t="s">
        <v>398</v>
      </c>
      <c r="T65" s="30" t="str">
        <f>IF(S65=D65, E65, "")</f>
        <v>female</v>
      </c>
      <c r="U65" s="24" t="s">
        <v>284</v>
      </c>
      <c r="V65" s="24" t="s">
        <v>2271</v>
      </c>
      <c r="W65" s="55">
        <v>421792</v>
      </c>
      <c r="X65" s="55">
        <v>160000</v>
      </c>
      <c r="Y65" s="55">
        <v>581792</v>
      </c>
      <c r="Z65" s="55">
        <v>5132</v>
      </c>
      <c r="AA65" s="56">
        <v>586924</v>
      </c>
      <c r="AB65" s="56">
        <v>41500</v>
      </c>
      <c r="AC65" s="56">
        <v>10912</v>
      </c>
      <c r="AD65" s="56">
        <f>SUM(AA65:AC65)</f>
        <v>639336</v>
      </c>
      <c r="AE65" s="24" t="s">
        <v>2156</v>
      </c>
      <c r="AG65" s="18" t="s">
        <v>21</v>
      </c>
      <c r="AK65" s="18" t="s">
        <v>2379</v>
      </c>
    </row>
    <row r="66" spans="1:37">
      <c r="A66" s="18">
        <v>136</v>
      </c>
      <c r="B66" s="23" t="s">
        <v>492</v>
      </c>
      <c r="C66" s="24" t="s">
        <v>493</v>
      </c>
      <c r="D66" s="24" t="s">
        <v>494</v>
      </c>
      <c r="E66" s="24" t="s">
        <v>1997</v>
      </c>
      <c r="F66" s="25">
        <v>39622</v>
      </c>
      <c r="G66" s="21">
        <v>20006</v>
      </c>
      <c r="H66" s="26" t="s">
        <v>2362</v>
      </c>
      <c r="I66" s="24" t="s">
        <v>2363</v>
      </c>
      <c r="J66" s="24" t="s">
        <v>2363</v>
      </c>
      <c r="K66" s="24"/>
      <c r="L66" s="27"/>
      <c r="M66" s="28">
        <v>0</v>
      </c>
      <c r="N66" s="28">
        <v>0.18043303929430635</v>
      </c>
      <c r="O66" s="28">
        <v>0.17959698436708027</v>
      </c>
      <c r="P66" s="26" t="s">
        <v>2150</v>
      </c>
      <c r="Q66" s="29">
        <v>41090</v>
      </c>
      <c r="R66" s="39">
        <v>3154538043</v>
      </c>
      <c r="S66" s="24" t="s">
        <v>495</v>
      </c>
      <c r="T66" s="30" t="s">
        <v>2309</v>
      </c>
      <c r="U66" s="24" t="s">
        <v>284</v>
      </c>
      <c r="V66" s="24" t="s">
        <v>2396</v>
      </c>
      <c r="W66" s="55">
        <v>498800</v>
      </c>
      <c r="X66" s="55">
        <v>90000</v>
      </c>
      <c r="Y66" s="55">
        <v>588800</v>
      </c>
      <c r="Z66" s="55">
        <v>2322</v>
      </c>
      <c r="AA66" s="56">
        <v>591122</v>
      </c>
      <c r="AB66" s="56">
        <v>29243</v>
      </c>
      <c r="AC66" s="56">
        <v>8143</v>
      </c>
      <c r="AD66" s="56">
        <f>SUM(AA66:AC66)</f>
        <v>628508</v>
      </c>
      <c r="AE66" s="24" t="s">
        <v>2156</v>
      </c>
      <c r="AG66" s="18" t="s">
        <v>25</v>
      </c>
      <c r="AK66" s="18" t="s">
        <v>2379</v>
      </c>
    </row>
    <row r="67" spans="1:37">
      <c r="A67" s="18">
        <v>386</v>
      </c>
      <c r="B67" s="23" t="s">
        <v>1154</v>
      </c>
      <c r="C67" s="24" t="s">
        <v>1155</v>
      </c>
      <c r="D67" s="24" t="s">
        <v>1156</v>
      </c>
      <c r="E67" s="24" t="s">
        <v>2143</v>
      </c>
      <c r="F67" s="25">
        <v>39966</v>
      </c>
      <c r="G67" s="21">
        <v>20006</v>
      </c>
      <c r="H67" s="26" t="s">
        <v>2362</v>
      </c>
      <c r="I67" s="24" t="s">
        <v>2363</v>
      </c>
      <c r="J67" s="24" t="s">
        <v>2363</v>
      </c>
      <c r="K67" s="24"/>
      <c r="L67" s="27" t="s">
        <v>2440</v>
      </c>
      <c r="M67" s="28">
        <v>0.2092</v>
      </c>
      <c r="N67" s="28">
        <v>0.17469841269841269</v>
      </c>
      <c r="O67" s="28">
        <v>0.28481187771564404</v>
      </c>
      <c r="P67" s="26" t="s">
        <v>2150</v>
      </c>
      <c r="Q67" s="29">
        <v>41182</v>
      </c>
      <c r="R67" s="39">
        <v>87774915</v>
      </c>
      <c r="S67" s="24" t="s">
        <v>1156</v>
      </c>
      <c r="T67" s="30" t="str">
        <f>IF(S67=D67, E67, "")</f>
        <v>male</v>
      </c>
      <c r="U67" s="24" t="s">
        <v>284</v>
      </c>
      <c r="V67" s="24" t="s">
        <v>2162</v>
      </c>
      <c r="W67" s="55">
        <v>266024</v>
      </c>
      <c r="X67" s="55">
        <v>30000</v>
      </c>
      <c r="Y67" s="55">
        <v>296024</v>
      </c>
      <c r="Z67" s="55">
        <v>33678</v>
      </c>
      <c r="AA67" s="56">
        <v>329702</v>
      </c>
      <c r="AB67" s="56">
        <v>33678</v>
      </c>
      <c r="AD67" s="56">
        <f>SUM(AA67:AC67)</f>
        <v>363380</v>
      </c>
      <c r="AE67" s="24" t="s">
        <v>2156</v>
      </c>
      <c r="AG67" s="18" t="s">
        <v>23</v>
      </c>
      <c r="AK67" s="18" t="s">
        <v>2381</v>
      </c>
    </row>
    <row r="68" spans="1:37">
      <c r="A68" s="18">
        <v>61</v>
      </c>
      <c r="B68" s="23" t="s">
        <v>2041</v>
      </c>
      <c r="C68" s="24" t="s">
        <v>2045</v>
      </c>
      <c r="D68" s="24" t="s">
        <v>2046</v>
      </c>
      <c r="E68" s="24" t="s">
        <v>2143</v>
      </c>
      <c r="F68" s="25">
        <v>40940</v>
      </c>
      <c r="G68" s="21">
        <v>20001</v>
      </c>
      <c r="H68" s="26" t="s">
        <v>2151</v>
      </c>
      <c r="I68" s="24" t="s">
        <v>2152</v>
      </c>
      <c r="J68" s="24" t="s">
        <v>68</v>
      </c>
      <c r="K68" s="24"/>
      <c r="L68" s="27" t="s">
        <v>2440</v>
      </c>
      <c r="M68" s="28">
        <v>0.2019394949188951</v>
      </c>
      <c r="N68" s="28">
        <v>0.1722850731890698</v>
      </c>
      <c r="O68" s="28">
        <v>0.21799763227606256</v>
      </c>
      <c r="P68" s="26" t="s">
        <v>2150</v>
      </c>
      <c r="Q68" s="29">
        <v>41090</v>
      </c>
      <c r="R68" s="39">
        <v>63080361</v>
      </c>
      <c r="S68" s="24" t="s">
        <v>2047</v>
      </c>
      <c r="T68" s="30" t="s">
        <v>2158</v>
      </c>
      <c r="U68" s="24" t="s">
        <v>283</v>
      </c>
      <c r="V68" s="24" t="s">
        <v>2253</v>
      </c>
      <c r="W68" s="55">
        <v>349149</v>
      </c>
      <c r="X68" s="55">
        <v>50000</v>
      </c>
      <c r="Y68" s="55">
        <v>399149</v>
      </c>
      <c r="Z68" s="55">
        <v>16500</v>
      </c>
      <c r="AA68" s="56">
        <v>415649</v>
      </c>
      <c r="AC68" s="56">
        <v>11532</v>
      </c>
      <c r="AD68" s="56">
        <f>SUM(AA68:AC68)</f>
        <v>427181</v>
      </c>
      <c r="AE68" s="24" t="s">
        <v>2156</v>
      </c>
      <c r="AG68" s="18" t="s">
        <v>23</v>
      </c>
      <c r="AK68" s="18" t="s">
        <v>2381</v>
      </c>
    </row>
    <row r="69" spans="1:37">
      <c r="A69" s="18">
        <v>501</v>
      </c>
      <c r="B69" s="23" t="s">
        <v>990</v>
      </c>
      <c r="C69" s="24" t="s">
        <v>991</v>
      </c>
      <c r="D69" s="24" t="s">
        <v>1141</v>
      </c>
      <c r="E69" s="24" t="s">
        <v>2143</v>
      </c>
      <c r="F69" s="25">
        <v>37532</v>
      </c>
      <c r="G69" s="21">
        <v>22314</v>
      </c>
      <c r="H69" s="26" t="s">
        <v>2151</v>
      </c>
      <c r="I69" s="24" t="s">
        <v>2403</v>
      </c>
      <c r="J69" s="24" t="s">
        <v>2403</v>
      </c>
      <c r="K69" s="24"/>
      <c r="L69" s="27"/>
      <c r="M69" s="28">
        <v>0.10167555306387181</v>
      </c>
      <c r="N69" s="28">
        <v>0.17100363124132784</v>
      </c>
      <c r="O69" s="28">
        <v>0.17100363124132784</v>
      </c>
      <c r="P69" s="26" t="s">
        <v>2150</v>
      </c>
      <c r="Q69" s="29">
        <v>41274</v>
      </c>
      <c r="R69" s="39">
        <v>12229430</v>
      </c>
      <c r="S69" s="24" t="s">
        <v>1141</v>
      </c>
      <c r="T69" s="30" t="str">
        <f>IF(S69=D69, E69, "")</f>
        <v>male</v>
      </c>
      <c r="U69" s="24" t="s">
        <v>284</v>
      </c>
      <c r="V69" s="24" t="s">
        <v>2162</v>
      </c>
      <c r="W69" s="55">
        <v>469652</v>
      </c>
      <c r="X69" s="55">
        <v>85659</v>
      </c>
      <c r="Y69" s="55">
        <v>555311</v>
      </c>
      <c r="Z69" s="57"/>
      <c r="AA69" s="56">
        <v>555311</v>
      </c>
      <c r="AB69" s="56">
        <v>17500</v>
      </c>
      <c r="AC69" s="56">
        <v>17842</v>
      </c>
      <c r="AD69" s="56">
        <f>SUM(AA69:AC69)</f>
        <v>590653</v>
      </c>
      <c r="AE69" s="24" t="s">
        <v>2156</v>
      </c>
      <c r="AG69" s="18" t="s">
        <v>17</v>
      </c>
      <c r="AK69" s="18" t="s">
        <v>2379</v>
      </c>
    </row>
    <row r="70" spans="1:37">
      <c r="A70" s="18">
        <v>69</v>
      </c>
      <c r="B70" s="23" t="s">
        <v>221</v>
      </c>
      <c r="C70" s="24" t="s">
        <v>367</v>
      </c>
      <c r="D70" s="24" t="s">
        <v>368</v>
      </c>
      <c r="E70" s="24" t="s">
        <v>2143</v>
      </c>
      <c r="F70" s="25">
        <v>33604</v>
      </c>
      <c r="G70" s="21">
        <v>30329</v>
      </c>
      <c r="H70" s="26" t="s">
        <v>2362</v>
      </c>
      <c r="I70" s="24" t="s">
        <v>2363</v>
      </c>
      <c r="J70" s="24" t="s">
        <v>2363</v>
      </c>
      <c r="K70" s="24"/>
      <c r="L70" s="27"/>
      <c r="M70" s="28">
        <v>6.9138156315831575E-2</v>
      </c>
      <c r="N70" s="28">
        <v>0.17076377963254313</v>
      </c>
      <c r="O70" s="28">
        <v>0.15013442762133861</v>
      </c>
      <c r="P70" s="26" t="s">
        <v>2150</v>
      </c>
      <c r="Q70" s="29">
        <v>41152</v>
      </c>
      <c r="R70" s="39">
        <v>376286455</v>
      </c>
      <c r="S70" s="24" t="s">
        <v>369</v>
      </c>
      <c r="T70" s="30" t="s">
        <v>2299</v>
      </c>
      <c r="U70" s="24" t="s">
        <v>284</v>
      </c>
      <c r="V70" s="24" t="s">
        <v>2062</v>
      </c>
      <c r="W70" s="55">
        <v>641500</v>
      </c>
      <c r="X70" s="55">
        <v>60977</v>
      </c>
      <c r="Y70" s="55">
        <v>702477</v>
      </c>
      <c r="Z70" s="55">
        <v>85939</v>
      </c>
      <c r="AA70" s="56">
        <v>788416</v>
      </c>
      <c r="AB70" s="56">
        <v>30797</v>
      </c>
      <c r="AC70" s="56">
        <v>13142</v>
      </c>
      <c r="AD70" s="56">
        <f>SUM(AA70:AC70)</f>
        <v>832355</v>
      </c>
      <c r="AE70" s="24" t="s">
        <v>2156</v>
      </c>
      <c r="AF70" s="24"/>
      <c r="AG70" s="18" t="s">
        <v>25</v>
      </c>
      <c r="AK70" s="18" t="s">
        <v>2379</v>
      </c>
    </row>
    <row r="71" spans="1:37">
      <c r="A71" s="18">
        <v>154</v>
      </c>
      <c r="B71" s="23" t="s">
        <v>1800</v>
      </c>
      <c r="C71" s="24" t="s">
        <v>1801</v>
      </c>
      <c r="D71" s="24" t="s">
        <v>1802</v>
      </c>
      <c r="E71" s="24" t="s">
        <v>2143</v>
      </c>
      <c r="F71" s="25">
        <v>37588</v>
      </c>
      <c r="G71" s="21">
        <v>20001</v>
      </c>
      <c r="H71" s="26" t="s">
        <v>2390</v>
      </c>
      <c r="I71" s="24" t="s">
        <v>2403</v>
      </c>
      <c r="J71" s="24" t="s">
        <v>2403</v>
      </c>
      <c r="K71" s="24"/>
      <c r="L71" s="27"/>
      <c r="M71" s="28">
        <v>0.12372768386686198</v>
      </c>
      <c r="N71" s="28">
        <v>0.17007519986142439</v>
      </c>
      <c r="O71" s="28">
        <v>0.17636430282542773</v>
      </c>
      <c r="P71" s="26" t="s">
        <v>2150</v>
      </c>
      <c r="Q71" s="29">
        <v>41455</v>
      </c>
      <c r="R71" s="39">
        <v>17873113</v>
      </c>
      <c r="S71" s="24" t="s">
        <v>1802</v>
      </c>
      <c r="T71" s="30" t="str">
        <f>IF(S71=D71, E71, "")</f>
        <v>male</v>
      </c>
      <c r="U71" s="24" t="s">
        <v>284</v>
      </c>
      <c r="V71" s="24" t="s">
        <v>2253</v>
      </c>
      <c r="W71" s="55">
        <v>298416</v>
      </c>
      <c r="X71" s="55">
        <v>12308</v>
      </c>
      <c r="Y71" s="55">
        <v>310724</v>
      </c>
      <c r="Z71" s="55">
        <v>6992</v>
      </c>
      <c r="AA71" s="56">
        <v>317716</v>
      </c>
      <c r="AB71" s="56">
        <v>20000</v>
      </c>
      <c r="AC71" s="56">
        <v>21206</v>
      </c>
      <c r="AD71" s="56">
        <f>SUM(AA71:AC71)</f>
        <v>358922</v>
      </c>
      <c r="AE71" s="24" t="s">
        <v>2156</v>
      </c>
      <c r="AG71" s="18" t="s">
        <v>17</v>
      </c>
      <c r="AK71" s="18" t="s">
        <v>2381</v>
      </c>
    </row>
    <row r="72" spans="1:37">
      <c r="A72" s="18">
        <v>165</v>
      </c>
      <c r="B72" s="23" t="s">
        <v>1820</v>
      </c>
      <c r="C72" s="24" t="s">
        <v>1821</v>
      </c>
      <c r="D72" s="24" t="s">
        <v>1822</v>
      </c>
      <c r="E72" s="24" t="s">
        <v>2143</v>
      </c>
      <c r="G72" s="21">
        <v>20036</v>
      </c>
      <c r="H72" s="26" t="s">
        <v>2151</v>
      </c>
      <c r="I72" s="24" t="s">
        <v>2403</v>
      </c>
      <c r="J72" s="24" t="s">
        <v>2403</v>
      </c>
      <c r="K72" s="24"/>
      <c r="L72" s="27" t="s">
        <v>2440</v>
      </c>
      <c r="M72" s="28">
        <v>0.16823959030146179</v>
      </c>
      <c r="N72" s="28">
        <v>0.16823959030146179</v>
      </c>
      <c r="O72" s="28">
        <v>0.16823959030146179</v>
      </c>
      <c r="P72" s="26" t="s">
        <v>2150</v>
      </c>
      <c r="Q72" s="29">
        <v>41274</v>
      </c>
      <c r="R72" s="39">
        <v>46568172</v>
      </c>
      <c r="S72" s="24" t="s">
        <v>1971</v>
      </c>
      <c r="T72" s="30" t="s">
        <v>2158</v>
      </c>
      <c r="U72" s="24" t="s">
        <v>284</v>
      </c>
      <c r="V72" s="24" t="s">
        <v>2253</v>
      </c>
      <c r="W72" s="55">
        <v>532653</v>
      </c>
      <c r="X72" s="57"/>
      <c r="Y72" s="55">
        <v>532653</v>
      </c>
      <c r="Z72" s="57"/>
      <c r="AA72" s="56">
        <v>532653</v>
      </c>
      <c r="AB72" s="56">
        <v>33162</v>
      </c>
      <c r="AC72" s="56">
        <v>21945</v>
      </c>
      <c r="AD72" s="56">
        <f>SUM(AA72:AC72)</f>
        <v>587760</v>
      </c>
      <c r="AE72" s="24" t="s">
        <v>2156</v>
      </c>
      <c r="AG72" s="18" t="s">
        <v>21</v>
      </c>
      <c r="AK72" s="18" t="s">
        <v>2379</v>
      </c>
    </row>
    <row r="73" spans="1:37">
      <c r="A73" s="18">
        <v>123</v>
      </c>
      <c r="B73" s="23" t="s">
        <v>1866</v>
      </c>
      <c r="C73" s="24" t="s">
        <v>1867</v>
      </c>
      <c r="D73" s="24" t="s">
        <v>1868</v>
      </c>
      <c r="E73" s="24" t="s">
        <v>2143</v>
      </c>
      <c r="F73" s="25">
        <v>39129</v>
      </c>
      <c r="G73" s="21">
        <v>20740</v>
      </c>
      <c r="H73" s="26" t="s">
        <v>2151</v>
      </c>
      <c r="I73" s="24" t="s">
        <v>2152</v>
      </c>
      <c r="J73" s="24" t="s">
        <v>67</v>
      </c>
      <c r="K73" s="24"/>
      <c r="L73" s="27"/>
      <c r="M73" s="28">
        <v>0.10486512103563099</v>
      </c>
      <c r="N73" s="28">
        <v>0.16722247858024769</v>
      </c>
      <c r="O73" s="28">
        <v>0.17499826615998679</v>
      </c>
      <c r="P73" s="26" t="s">
        <v>2150</v>
      </c>
      <c r="Q73" s="29">
        <v>41274</v>
      </c>
      <c r="R73" s="39">
        <v>79303687</v>
      </c>
      <c r="S73" s="24" t="s">
        <v>1868</v>
      </c>
      <c r="T73" s="30" t="str">
        <f>IF(S73=D73, E73, "")</f>
        <v>male</v>
      </c>
      <c r="U73" s="24" t="s">
        <v>284</v>
      </c>
      <c r="V73" s="24" t="s">
        <v>2082</v>
      </c>
      <c r="W73" s="55">
        <v>442957</v>
      </c>
      <c r="X73" s="55">
        <v>25000</v>
      </c>
      <c r="Y73" s="55">
        <v>467957</v>
      </c>
      <c r="Z73" s="55">
        <v>23365</v>
      </c>
      <c r="AA73" s="56">
        <v>491322</v>
      </c>
      <c r="AB73" s="56">
        <v>25000</v>
      </c>
      <c r="AC73" s="56">
        <v>24420</v>
      </c>
      <c r="AD73" s="56">
        <f>SUM(AA73:AC73)</f>
        <v>540742</v>
      </c>
      <c r="AE73" s="24" t="s">
        <v>2156</v>
      </c>
      <c r="AG73" s="18" t="s">
        <v>23</v>
      </c>
      <c r="AK73" s="18" t="s">
        <v>2379</v>
      </c>
    </row>
    <row r="74" spans="1:37">
      <c r="A74" s="18">
        <v>227</v>
      </c>
      <c r="B74" s="23" t="s">
        <v>1391</v>
      </c>
      <c r="C74" s="24" t="s">
        <v>1392</v>
      </c>
      <c r="D74" s="24" t="s">
        <v>1393</v>
      </c>
      <c r="E74" s="24" t="s">
        <v>2143</v>
      </c>
      <c r="F74" s="25">
        <v>38204</v>
      </c>
      <c r="G74" s="21">
        <v>20024</v>
      </c>
      <c r="H74" s="26" t="s">
        <v>2390</v>
      </c>
      <c r="I74" s="24" t="s">
        <v>2403</v>
      </c>
      <c r="J74" s="24" t="s">
        <v>2403</v>
      </c>
      <c r="K74" s="24"/>
      <c r="L74" s="27"/>
      <c r="M74" s="28">
        <v>-1.6797178074083553E-4</v>
      </c>
      <c r="N74" s="28">
        <v>0.167213095315733</v>
      </c>
      <c r="O74" s="28">
        <v>-0.33484664519875418</v>
      </c>
      <c r="P74" s="26" t="s">
        <v>2150</v>
      </c>
      <c r="Q74" s="29">
        <v>41274</v>
      </c>
      <c r="R74" s="39">
        <v>62287423</v>
      </c>
      <c r="S74" s="24" t="s">
        <v>1393</v>
      </c>
      <c r="T74" s="30" t="str">
        <f>IF(S74=D74, E74, "")</f>
        <v>male</v>
      </c>
      <c r="U74" s="24" t="s">
        <v>284</v>
      </c>
      <c r="V74" s="24" t="s">
        <v>2389</v>
      </c>
      <c r="W74" s="55">
        <v>1000000</v>
      </c>
      <c r="X74" s="55">
        <v>575000</v>
      </c>
      <c r="Y74" s="55">
        <v>1575000</v>
      </c>
      <c r="Z74" s="57"/>
      <c r="AA74" s="56">
        <v>1575000</v>
      </c>
      <c r="AB74" s="56">
        <v>26232</v>
      </c>
      <c r="AC74" s="56">
        <v>69349</v>
      </c>
      <c r="AD74" s="56">
        <f>SUM(AA74:AC74)</f>
        <v>1670581</v>
      </c>
      <c r="AE74" s="24" t="s">
        <v>2156</v>
      </c>
      <c r="AG74" s="18" t="s">
        <v>23</v>
      </c>
      <c r="AH74" s="18" t="s">
        <v>2371</v>
      </c>
      <c r="AI74" s="18" t="s">
        <v>2357</v>
      </c>
      <c r="AJ74" s="18" t="s">
        <v>2373</v>
      </c>
      <c r="AK74" s="18" t="s">
        <v>2379</v>
      </c>
    </row>
    <row r="75" spans="1:37">
      <c r="A75" s="18">
        <v>41</v>
      </c>
      <c r="B75" s="23" t="s">
        <v>1848</v>
      </c>
      <c r="C75" s="24" t="s">
        <v>1849</v>
      </c>
      <c r="D75" s="24" t="s">
        <v>1850</v>
      </c>
      <c r="E75" s="24" t="s">
        <v>2143</v>
      </c>
      <c r="F75" s="25">
        <v>35156</v>
      </c>
      <c r="G75" s="21">
        <v>21704</v>
      </c>
      <c r="H75" s="26" t="s">
        <v>2390</v>
      </c>
      <c r="I75" s="24" t="s">
        <v>2152</v>
      </c>
      <c r="J75" s="24" t="s">
        <v>67</v>
      </c>
      <c r="K75" s="24"/>
      <c r="L75" s="27"/>
      <c r="M75" s="28">
        <v>0.16650776564662464</v>
      </c>
      <c r="N75" s="28">
        <v>0.16650776564662464</v>
      </c>
      <c r="O75" s="28">
        <v>0.16650776564662464</v>
      </c>
      <c r="P75" s="26" t="s">
        <v>2150</v>
      </c>
      <c r="Q75" s="29">
        <v>41274</v>
      </c>
      <c r="R75" s="39">
        <v>12685819</v>
      </c>
      <c r="S75" s="24" t="s">
        <v>1850</v>
      </c>
      <c r="T75" s="30" t="str">
        <f>IF(S75=D75, E75, "")</f>
        <v>male</v>
      </c>
      <c r="U75" s="24" t="s">
        <v>284</v>
      </c>
      <c r="V75" s="24" t="s">
        <v>2162</v>
      </c>
      <c r="W75" s="55">
        <v>265503</v>
      </c>
      <c r="X75" s="57"/>
      <c r="Y75" s="55">
        <v>265503</v>
      </c>
      <c r="Z75" s="57"/>
      <c r="AA75" s="56">
        <v>265503</v>
      </c>
      <c r="AB75" s="56">
        <v>23383</v>
      </c>
      <c r="AD75" s="56">
        <f>SUM(AA75:AC75)</f>
        <v>288886</v>
      </c>
      <c r="AE75" s="24" t="s">
        <v>2156</v>
      </c>
      <c r="AG75" s="18" t="s">
        <v>17</v>
      </c>
      <c r="AK75" s="18" t="s">
        <v>2381</v>
      </c>
    </row>
    <row r="76" spans="1:37">
      <c r="A76" s="18">
        <v>87</v>
      </c>
      <c r="B76" s="23" t="s">
        <v>600</v>
      </c>
      <c r="C76" s="24" t="s">
        <v>601</v>
      </c>
      <c r="D76" s="24" t="s">
        <v>447</v>
      </c>
      <c r="E76" s="24" t="s">
        <v>1997</v>
      </c>
      <c r="F76" s="25">
        <v>39569</v>
      </c>
      <c r="G76" s="21">
        <v>20036</v>
      </c>
      <c r="H76" s="26" t="s">
        <v>2390</v>
      </c>
      <c r="I76" s="24" t="s">
        <v>2152</v>
      </c>
      <c r="J76" s="24" t="s">
        <v>67</v>
      </c>
      <c r="K76" s="24"/>
      <c r="L76" s="27"/>
      <c r="M76" s="28">
        <v>5.2752238112972111E-2</v>
      </c>
      <c r="N76" s="28">
        <v>0.16483925729956134</v>
      </c>
      <c r="O76" s="28">
        <v>0.15045778117284975</v>
      </c>
      <c r="P76" s="26" t="s">
        <v>2150</v>
      </c>
      <c r="Q76" s="29">
        <v>41182</v>
      </c>
      <c r="R76" s="39">
        <v>52733849</v>
      </c>
      <c r="S76" s="24" t="s">
        <v>447</v>
      </c>
      <c r="T76" s="30" t="str">
        <f>IF(S76=D76, E76, "")</f>
        <v>female</v>
      </c>
      <c r="U76" s="24" t="s">
        <v>284</v>
      </c>
      <c r="V76" s="24" t="s">
        <v>2162</v>
      </c>
      <c r="W76" s="57">
        <v>435332</v>
      </c>
      <c r="X76" s="57">
        <v>46350</v>
      </c>
      <c r="Y76" s="55">
        <v>481682</v>
      </c>
      <c r="Z76" s="57">
        <v>37905</v>
      </c>
      <c r="AA76" s="56">
        <v>519587</v>
      </c>
      <c r="AB76" s="58">
        <v>69400</v>
      </c>
      <c r="AC76" s="58">
        <v>221211</v>
      </c>
      <c r="AD76" s="56">
        <f>SUM(AA76:AC76)</f>
        <v>810198</v>
      </c>
      <c r="AE76" s="24" t="s">
        <v>2156</v>
      </c>
      <c r="AF76" s="24" t="s">
        <v>932</v>
      </c>
      <c r="AG76" s="18" t="s">
        <v>23</v>
      </c>
      <c r="AK76" s="18" t="s">
        <v>2379</v>
      </c>
    </row>
    <row r="77" spans="1:37">
      <c r="A77" s="18">
        <v>455</v>
      </c>
      <c r="B77" s="23" t="s">
        <v>862</v>
      </c>
      <c r="C77" s="24" t="s">
        <v>863</v>
      </c>
      <c r="D77" s="24" t="s">
        <v>864</v>
      </c>
      <c r="E77" s="24" t="s">
        <v>2143</v>
      </c>
      <c r="F77" s="25">
        <v>36398</v>
      </c>
      <c r="G77" s="21">
        <v>20005</v>
      </c>
      <c r="H77" s="26" t="s">
        <v>2151</v>
      </c>
      <c r="I77" s="24" t="s">
        <v>2398</v>
      </c>
      <c r="J77" s="24" t="s">
        <v>69</v>
      </c>
      <c r="K77" s="24"/>
      <c r="L77" s="27"/>
      <c r="M77" s="28">
        <v>0.17462776558862445</v>
      </c>
      <c r="N77" s="28">
        <v>0.16430811415604268</v>
      </c>
      <c r="O77" s="28">
        <v>0.16430811415604268</v>
      </c>
      <c r="P77" s="26" t="s">
        <v>2150</v>
      </c>
      <c r="Q77" s="29">
        <v>41090</v>
      </c>
      <c r="R77" s="39">
        <v>10122798</v>
      </c>
      <c r="S77" s="24" t="s">
        <v>865</v>
      </c>
      <c r="T77" s="30" t="s">
        <v>2158</v>
      </c>
      <c r="U77" s="24" t="s">
        <v>284</v>
      </c>
      <c r="V77" s="24" t="s">
        <v>2253</v>
      </c>
      <c r="W77" s="55">
        <v>280534</v>
      </c>
      <c r="X77" s="55">
        <v>15000</v>
      </c>
      <c r="Y77" s="55">
        <v>295534</v>
      </c>
      <c r="Z77" s="57"/>
      <c r="AA77" s="56">
        <v>295534</v>
      </c>
      <c r="AB77" s="56">
        <v>36750</v>
      </c>
      <c r="AC77" s="56">
        <v>17027</v>
      </c>
      <c r="AD77" s="56">
        <f>SUM(AA77:AC77)</f>
        <v>349311</v>
      </c>
      <c r="AE77" s="24" t="s">
        <v>2156</v>
      </c>
      <c r="AG77" s="18" t="s">
        <v>17</v>
      </c>
      <c r="AK77" s="18" t="s">
        <v>2381</v>
      </c>
    </row>
    <row r="78" spans="1:37">
      <c r="A78" s="18">
        <v>483</v>
      </c>
      <c r="B78" s="23" t="s">
        <v>251</v>
      </c>
      <c r="C78" s="24" t="s">
        <v>103</v>
      </c>
      <c r="D78" s="24" t="s">
        <v>104</v>
      </c>
      <c r="E78" s="24" t="s">
        <v>1997</v>
      </c>
      <c r="F78" s="25">
        <v>37043</v>
      </c>
      <c r="G78" s="21">
        <v>60601</v>
      </c>
      <c r="H78" s="26" t="s">
        <v>2151</v>
      </c>
      <c r="I78" s="24" t="s">
        <v>2403</v>
      </c>
      <c r="J78" s="24" t="s">
        <v>2403</v>
      </c>
      <c r="K78" s="24"/>
      <c r="L78" s="27"/>
      <c r="M78" s="28">
        <v>0.16125927351882838</v>
      </c>
      <c r="N78" s="28">
        <v>0.16125927351882838</v>
      </c>
      <c r="O78" s="28">
        <v>0.16125927351882838</v>
      </c>
      <c r="P78" s="26" t="s">
        <v>2150</v>
      </c>
      <c r="Q78" s="29">
        <v>41182</v>
      </c>
      <c r="R78" s="39">
        <v>69427130</v>
      </c>
      <c r="S78" s="24" t="s">
        <v>104</v>
      </c>
      <c r="T78" s="30" t="str">
        <f>IF(S78=D78, E78, "")</f>
        <v>female</v>
      </c>
      <c r="U78" s="24" t="s">
        <v>284</v>
      </c>
      <c r="V78" s="24" t="s">
        <v>2271</v>
      </c>
      <c r="W78" s="55">
        <v>313684</v>
      </c>
      <c r="X78" s="57"/>
      <c r="Y78" s="55">
        <v>313684</v>
      </c>
      <c r="Z78" s="57"/>
      <c r="AA78" s="56">
        <v>313684</v>
      </c>
      <c r="AB78" s="56">
        <v>35214</v>
      </c>
      <c r="AC78" s="56">
        <v>15759</v>
      </c>
      <c r="AD78" s="56">
        <f>SUM(AA78:AC78)</f>
        <v>364657</v>
      </c>
      <c r="AE78" s="24" t="s">
        <v>2156</v>
      </c>
      <c r="AG78" s="18" t="s">
        <v>23</v>
      </c>
      <c r="AK78" s="18" t="s">
        <v>2381</v>
      </c>
    </row>
    <row r="79" spans="1:37">
      <c r="A79" s="18">
        <v>412</v>
      </c>
      <c r="B79" s="23" t="s">
        <v>1078</v>
      </c>
      <c r="C79" s="24" t="s">
        <v>1079</v>
      </c>
      <c r="D79" s="24" t="s">
        <v>1080</v>
      </c>
      <c r="E79" s="24" t="s">
        <v>2143</v>
      </c>
      <c r="G79" s="21">
        <v>20850</v>
      </c>
      <c r="H79" s="26" t="s">
        <v>2390</v>
      </c>
      <c r="I79" s="24" t="s">
        <v>2273</v>
      </c>
      <c r="J79" s="24" t="s">
        <v>66</v>
      </c>
      <c r="K79" s="24"/>
      <c r="L79" s="27"/>
      <c r="M79" s="28">
        <v>0.06</v>
      </c>
      <c r="N79" s="28">
        <v>0.15777777777777777</v>
      </c>
      <c r="O79" s="28">
        <v>0.14453833134295019</v>
      </c>
      <c r="P79" s="26" t="s">
        <v>2150</v>
      </c>
      <c r="Q79" s="29">
        <v>41274</v>
      </c>
      <c r="R79" s="39">
        <v>12575103</v>
      </c>
      <c r="S79" s="24" t="s">
        <v>1080</v>
      </c>
      <c r="T79" s="30" t="str">
        <f>IF(S79=D79, E79, "")</f>
        <v>male</v>
      </c>
      <c r="U79" s="24" t="s">
        <v>284</v>
      </c>
      <c r="V79" s="24" t="s">
        <v>2407</v>
      </c>
      <c r="W79" s="55">
        <v>371000</v>
      </c>
      <c r="X79" s="55">
        <v>150000</v>
      </c>
      <c r="Y79" s="55">
        <v>521000</v>
      </c>
      <c r="Z79" s="55">
        <v>11865</v>
      </c>
      <c r="AA79" s="56">
        <v>532865</v>
      </c>
      <c r="AB79" s="56">
        <v>107000</v>
      </c>
      <c r="AC79" s="56">
        <v>19917</v>
      </c>
      <c r="AD79" s="56">
        <f>SUM(AA79:AC79)</f>
        <v>659782</v>
      </c>
      <c r="AE79" s="24" t="s">
        <v>2156</v>
      </c>
      <c r="AF79" s="24" t="s">
        <v>932</v>
      </c>
      <c r="AG79" s="18" t="s">
        <v>17</v>
      </c>
      <c r="AK79" s="18" t="s">
        <v>2379</v>
      </c>
    </row>
    <row r="80" spans="1:37">
      <c r="A80" s="18">
        <v>48</v>
      </c>
      <c r="B80" s="23" t="s">
        <v>574</v>
      </c>
      <c r="C80" s="24" t="s">
        <v>739</v>
      </c>
      <c r="D80" s="24" t="s">
        <v>740</v>
      </c>
      <c r="E80" s="24" t="s">
        <v>1997</v>
      </c>
      <c r="F80" s="25">
        <v>37336</v>
      </c>
      <c r="G80" s="21">
        <v>22314</v>
      </c>
      <c r="H80" s="26" t="s">
        <v>2390</v>
      </c>
      <c r="I80" s="24" t="s">
        <v>2152</v>
      </c>
      <c r="J80" s="24" t="s">
        <v>67</v>
      </c>
      <c r="K80" s="24"/>
      <c r="L80" s="27"/>
      <c r="M80" s="28">
        <v>0.15612378462979493</v>
      </c>
      <c r="N80" s="28">
        <v>0.15612378462979493</v>
      </c>
      <c r="O80" s="28">
        <v>8.5755529825722154E-2</v>
      </c>
      <c r="P80" s="26" t="s">
        <v>2150</v>
      </c>
      <c r="Q80" s="29">
        <v>41455</v>
      </c>
      <c r="R80" s="39">
        <v>13132633</v>
      </c>
      <c r="S80" s="24" t="s">
        <v>740</v>
      </c>
      <c r="T80" s="30" t="str">
        <f>IF(S80=D80, E80, "")</f>
        <v>female</v>
      </c>
      <c r="U80" s="24" t="s">
        <v>284</v>
      </c>
      <c r="V80" s="24" t="s">
        <v>2402</v>
      </c>
      <c r="W80" s="55">
        <v>288824</v>
      </c>
      <c r="X80" s="57"/>
      <c r="Y80" s="55">
        <v>288824</v>
      </c>
      <c r="Z80" s="57"/>
      <c r="AA80" s="56">
        <v>288824</v>
      </c>
      <c r="AB80" s="56">
        <v>29315</v>
      </c>
      <c r="AC80" s="56">
        <v>13486</v>
      </c>
      <c r="AD80" s="56">
        <f>SUM(AA80:AC80)</f>
        <v>331625</v>
      </c>
      <c r="AE80" s="24" t="s">
        <v>2156</v>
      </c>
      <c r="AG80" s="18" t="s">
        <v>17</v>
      </c>
      <c r="AK80" s="18" t="s">
        <v>2381</v>
      </c>
    </row>
    <row r="81" spans="1:37">
      <c r="A81" s="18">
        <v>189</v>
      </c>
      <c r="B81" s="23" t="s">
        <v>82</v>
      </c>
      <c r="C81" s="24" t="s">
        <v>83</v>
      </c>
      <c r="D81" s="24" t="s">
        <v>84</v>
      </c>
      <c r="E81" s="24" t="s">
        <v>2143</v>
      </c>
      <c r="F81" s="25">
        <v>38749</v>
      </c>
      <c r="G81" s="21">
        <v>20036</v>
      </c>
      <c r="H81" s="26" t="s">
        <v>2287</v>
      </c>
      <c r="I81" s="24" t="s">
        <v>2287</v>
      </c>
      <c r="J81" s="24" t="s">
        <v>2287</v>
      </c>
      <c r="K81" s="24"/>
      <c r="L81" s="27"/>
      <c r="M81" s="28">
        <v>4.0600144613159798E-2</v>
      </c>
      <c r="N81" s="28">
        <v>0.15611199557001454</v>
      </c>
      <c r="O81" s="28">
        <v>0.15611199557001454</v>
      </c>
      <c r="P81" s="26" t="s">
        <v>2150</v>
      </c>
      <c r="Q81" s="29">
        <v>41274</v>
      </c>
      <c r="R81" s="39">
        <v>115126635</v>
      </c>
      <c r="S81" s="24" t="s">
        <v>84</v>
      </c>
      <c r="T81" s="30" t="str">
        <f>IF(S81=D81, E81, "")</f>
        <v>male</v>
      </c>
      <c r="U81" s="24" t="s">
        <v>284</v>
      </c>
      <c r="V81" s="24" t="s">
        <v>2162</v>
      </c>
      <c r="W81" s="55">
        <v>259047</v>
      </c>
      <c r="X81" s="55">
        <v>75000</v>
      </c>
      <c r="Y81" s="55">
        <v>334047</v>
      </c>
      <c r="Z81" s="57"/>
      <c r="AA81" s="56">
        <v>334047</v>
      </c>
      <c r="AB81" s="56">
        <v>10021</v>
      </c>
      <c r="AC81" s="56">
        <v>5061</v>
      </c>
      <c r="AD81" s="56">
        <f>SUM(AA81:AC81)</f>
        <v>349129</v>
      </c>
      <c r="AE81" s="24" t="s">
        <v>2156</v>
      </c>
      <c r="AG81" s="18" t="s">
        <v>25</v>
      </c>
      <c r="AK81" s="18" t="s">
        <v>2381</v>
      </c>
    </row>
    <row r="82" spans="1:37">
      <c r="A82" s="18">
        <v>175</v>
      </c>
      <c r="B82" s="23" t="s">
        <v>525</v>
      </c>
      <c r="C82" s="24" t="s">
        <v>375</v>
      </c>
      <c r="D82" s="24" t="s">
        <v>376</v>
      </c>
      <c r="E82" s="24" t="s">
        <v>1997</v>
      </c>
      <c r="F82" s="25">
        <v>36759</v>
      </c>
      <c r="G82" s="21">
        <v>20001</v>
      </c>
      <c r="H82" s="26" t="s">
        <v>2151</v>
      </c>
      <c r="I82" s="24" t="s">
        <v>2273</v>
      </c>
      <c r="J82" s="24" t="s">
        <v>60</v>
      </c>
      <c r="K82" s="24"/>
      <c r="L82" s="27"/>
      <c r="M82" s="28">
        <v>0.15425598162268381</v>
      </c>
      <c r="N82" s="28">
        <v>0.15425598162268381</v>
      </c>
      <c r="O82" s="28">
        <v>0.15425598162268381</v>
      </c>
      <c r="P82" s="26" t="s">
        <v>2150</v>
      </c>
      <c r="Q82" s="29">
        <v>41274</v>
      </c>
      <c r="R82" s="39">
        <v>10756494</v>
      </c>
      <c r="S82" s="24" t="s">
        <v>376</v>
      </c>
      <c r="T82" s="30" t="str">
        <f>IF(S82=D82, E82, "")</f>
        <v>female</v>
      </c>
      <c r="U82" s="24" t="s">
        <v>284</v>
      </c>
      <c r="V82" s="24" t="s">
        <v>2407</v>
      </c>
      <c r="W82" s="55">
        <v>250230</v>
      </c>
      <c r="X82" s="57"/>
      <c r="Y82" s="55">
        <v>250230</v>
      </c>
      <c r="Z82" s="57"/>
      <c r="AA82" s="56">
        <v>250230</v>
      </c>
      <c r="AB82" s="56">
        <v>22500</v>
      </c>
      <c r="AC82" s="56">
        <v>8110</v>
      </c>
      <c r="AD82" s="56">
        <f>SUM(AA82:AC82)</f>
        <v>280840</v>
      </c>
      <c r="AE82" s="24" t="s">
        <v>2156</v>
      </c>
      <c r="AG82" s="18" t="s">
        <v>17</v>
      </c>
      <c r="AK82" s="18" t="s">
        <v>2381</v>
      </c>
    </row>
    <row r="83" spans="1:37">
      <c r="A83" s="18">
        <v>252</v>
      </c>
      <c r="B83" s="23" t="s">
        <v>1752</v>
      </c>
      <c r="C83" s="24" t="s">
        <v>1753</v>
      </c>
      <c r="D83" s="24" t="s">
        <v>1754</v>
      </c>
      <c r="E83" s="24" t="s">
        <v>2143</v>
      </c>
      <c r="F83" s="25">
        <v>39814</v>
      </c>
      <c r="G83" s="21">
        <v>22903</v>
      </c>
      <c r="H83" s="26" t="s">
        <v>2151</v>
      </c>
      <c r="I83" s="24" t="s">
        <v>2391</v>
      </c>
      <c r="J83" s="24" t="s">
        <v>2391</v>
      </c>
      <c r="K83" s="24"/>
      <c r="L83" s="27"/>
      <c r="M83" s="28">
        <v>-2.8301028607623084E-4</v>
      </c>
      <c r="N83" s="28">
        <v>0.15280557936416242</v>
      </c>
      <c r="O83" s="28">
        <v>0.15304848647200642</v>
      </c>
      <c r="P83" s="26" t="s">
        <v>2150</v>
      </c>
      <c r="Q83" s="29">
        <v>41152</v>
      </c>
      <c r="R83" s="39">
        <v>231242116</v>
      </c>
      <c r="S83" s="24" t="s">
        <v>1754</v>
      </c>
      <c r="T83" s="30" t="str">
        <f>IF(S83=D83, E83, "")</f>
        <v>male</v>
      </c>
      <c r="U83" s="24" t="s">
        <v>284</v>
      </c>
      <c r="V83" s="24" t="s">
        <v>2146</v>
      </c>
      <c r="W83" s="55">
        <v>593450</v>
      </c>
      <c r="X83" s="55">
        <v>693707</v>
      </c>
      <c r="Y83" s="55">
        <v>1287157</v>
      </c>
      <c r="Z83" s="55">
        <v>4142</v>
      </c>
      <c r="AA83" s="56">
        <v>1291299</v>
      </c>
      <c r="AB83" s="56">
        <v>69400</v>
      </c>
      <c r="AC83" s="56">
        <v>16816</v>
      </c>
      <c r="AD83" s="56">
        <f>SUM(AA83:AC83)</f>
        <v>1377515</v>
      </c>
      <c r="AE83" s="24" t="s">
        <v>2156</v>
      </c>
      <c r="AG83" s="18" t="s">
        <v>25</v>
      </c>
      <c r="AI83" s="18" t="s">
        <v>2357</v>
      </c>
      <c r="AJ83" s="18" t="s">
        <v>2373</v>
      </c>
      <c r="AK83" s="18" t="s">
        <v>2379</v>
      </c>
    </row>
    <row r="84" spans="1:37">
      <c r="A84" s="18">
        <v>33</v>
      </c>
      <c r="B84" s="23" t="s">
        <v>1838</v>
      </c>
      <c r="C84" s="24" t="s">
        <v>1839</v>
      </c>
      <c r="D84" s="24" t="s">
        <v>1840</v>
      </c>
      <c r="E84" s="24" t="s">
        <v>2143</v>
      </c>
      <c r="F84" s="25">
        <v>38139</v>
      </c>
      <c r="G84" s="21">
        <v>60007</v>
      </c>
      <c r="H84" s="26" t="s">
        <v>2151</v>
      </c>
      <c r="I84" s="24" t="s">
        <v>2403</v>
      </c>
      <c r="J84" s="24" t="s">
        <v>2403</v>
      </c>
      <c r="K84" s="24"/>
      <c r="L84" s="27"/>
      <c r="M84" s="28">
        <v>6.3585745582279599E-2</v>
      </c>
      <c r="N84" s="28">
        <v>0.15250698261573048</v>
      </c>
      <c r="O84" s="28">
        <v>0.159470273136676</v>
      </c>
      <c r="P84" s="26" t="s">
        <v>2150</v>
      </c>
      <c r="Q84" s="29">
        <v>41090</v>
      </c>
      <c r="R84" s="39">
        <v>104368887</v>
      </c>
      <c r="S84" s="24" t="s">
        <v>1840</v>
      </c>
      <c r="T84" s="30" t="str">
        <f>IF(S84=D84, E84, "")</f>
        <v>male</v>
      </c>
      <c r="U84" s="24" t="s">
        <v>284</v>
      </c>
      <c r="V84" s="24" t="s">
        <v>2253</v>
      </c>
      <c r="W84" s="55">
        <v>455387</v>
      </c>
      <c r="X84" s="55">
        <v>98781</v>
      </c>
      <c r="Y84" s="55">
        <v>554168</v>
      </c>
      <c r="Z84" s="55">
        <v>27442</v>
      </c>
      <c r="AA84" s="56">
        <v>581610</v>
      </c>
      <c r="AB84" s="56">
        <v>45850</v>
      </c>
      <c r="AC84" s="56">
        <v>11272</v>
      </c>
      <c r="AD84" s="56">
        <f>SUM(AA84:AC84)</f>
        <v>638732</v>
      </c>
      <c r="AE84" s="24" t="s">
        <v>2156</v>
      </c>
      <c r="AG84" s="18" t="s">
        <v>25</v>
      </c>
      <c r="AK84" s="18" t="s">
        <v>2379</v>
      </c>
    </row>
    <row r="85" spans="1:37">
      <c r="A85" s="18">
        <v>263</v>
      </c>
      <c r="B85" s="23" t="s">
        <v>1311</v>
      </c>
      <c r="C85" s="24" t="s">
        <v>1312</v>
      </c>
      <c r="D85" s="24" t="s">
        <v>1313</v>
      </c>
      <c r="E85" s="24" t="s">
        <v>2143</v>
      </c>
      <c r="F85" s="25">
        <v>37368</v>
      </c>
      <c r="G85" s="21">
        <v>22314</v>
      </c>
      <c r="H85" s="26" t="s">
        <v>2390</v>
      </c>
      <c r="I85" s="24" t="s">
        <v>2273</v>
      </c>
      <c r="J85" s="24" t="s">
        <v>61</v>
      </c>
      <c r="K85" s="24"/>
      <c r="L85" s="27" t="s">
        <v>2440</v>
      </c>
      <c r="M85" s="28">
        <v>0.29354065247402455</v>
      </c>
      <c r="N85" s="28">
        <v>0.15106624932016385</v>
      </c>
      <c r="O85" s="28">
        <v>0.11159225469023168</v>
      </c>
      <c r="P85" s="26" t="s">
        <v>2150</v>
      </c>
      <c r="Q85" s="29">
        <v>41090</v>
      </c>
      <c r="R85" s="39">
        <v>11178477</v>
      </c>
      <c r="S85" s="24" t="s">
        <v>1313</v>
      </c>
      <c r="T85" s="30" t="str">
        <f>IF(S85=D85, E85, "")</f>
        <v>male</v>
      </c>
      <c r="U85" s="24" t="s">
        <v>284</v>
      </c>
      <c r="V85" s="24" t="s">
        <v>2062</v>
      </c>
      <c r="W85" s="55">
        <v>302651</v>
      </c>
      <c r="X85" s="57"/>
      <c r="Y85" s="55">
        <v>302651</v>
      </c>
      <c r="Z85" s="57"/>
      <c r="AA85" s="56">
        <v>302651</v>
      </c>
      <c r="AB85" s="56">
        <v>22000</v>
      </c>
      <c r="AC85" s="56">
        <v>1460</v>
      </c>
      <c r="AD85" s="56">
        <f>SUM(AA85:AC85)</f>
        <v>326111</v>
      </c>
      <c r="AE85" s="24" t="s">
        <v>2156</v>
      </c>
      <c r="AG85" s="18" t="s">
        <v>17</v>
      </c>
      <c r="AK85" s="18" t="s">
        <v>2381</v>
      </c>
    </row>
    <row r="86" spans="1:37">
      <c r="A86" s="18">
        <v>539</v>
      </c>
      <c r="B86" s="23" t="s">
        <v>757</v>
      </c>
      <c r="C86" s="24" t="s">
        <v>916</v>
      </c>
      <c r="D86" s="24" t="s">
        <v>917</v>
      </c>
      <c r="E86" s="24" t="s">
        <v>2143</v>
      </c>
      <c r="F86" s="25">
        <v>39630</v>
      </c>
      <c r="G86" s="21">
        <v>22203</v>
      </c>
      <c r="H86" s="26" t="s">
        <v>2362</v>
      </c>
      <c r="I86" s="24" t="s">
        <v>2363</v>
      </c>
      <c r="J86" s="24" t="s">
        <v>2363</v>
      </c>
      <c r="K86" s="24"/>
      <c r="L86" s="27"/>
      <c r="M86" s="28">
        <v>0.10072197222602594</v>
      </c>
      <c r="N86" s="28">
        <v>0.1508420240680218</v>
      </c>
      <c r="O86" s="28">
        <v>0.1377307776507504</v>
      </c>
      <c r="P86" s="26" t="s">
        <v>2150</v>
      </c>
      <c r="Q86" s="29">
        <v>41090</v>
      </c>
      <c r="R86" s="39">
        <v>949132306</v>
      </c>
      <c r="S86" s="24" t="s">
        <v>917</v>
      </c>
      <c r="T86" s="30" t="str">
        <f>IF(S86=D86, E86, "")</f>
        <v>male</v>
      </c>
      <c r="U86" s="24" t="s">
        <v>284</v>
      </c>
      <c r="V86" s="24" t="s">
        <v>2396</v>
      </c>
      <c r="W86" s="55">
        <v>466224</v>
      </c>
      <c r="X86" s="55">
        <v>50000</v>
      </c>
      <c r="Y86" s="55">
        <v>516224</v>
      </c>
      <c r="Z86" s="55">
        <v>45055</v>
      </c>
      <c r="AA86" s="56">
        <v>561279</v>
      </c>
      <c r="AB86" s="56">
        <v>17769</v>
      </c>
      <c r="AC86" s="56">
        <v>11690</v>
      </c>
      <c r="AD86" s="56">
        <f>SUM(AA86:AC86)</f>
        <v>590738</v>
      </c>
      <c r="AE86" s="24" t="s">
        <v>2156</v>
      </c>
      <c r="AG86" s="18" t="s">
        <v>25</v>
      </c>
      <c r="AK86" s="18" t="s">
        <v>2379</v>
      </c>
    </row>
    <row r="87" spans="1:37">
      <c r="A87" s="18">
        <v>228</v>
      </c>
      <c r="B87" s="23" t="s">
        <v>1394</v>
      </c>
      <c r="C87" s="24" t="s">
        <v>1395</v>
      </c>
      <c r="D87" s="24" t="s">
        <v>1396</v>
      </c>
      <c r="E87" s="24" t="s">
        <v>2143</v>
      </c>
      <c r="G87" s="21">
        <v>20005</v>
      </c>
      <c r="H87" s="26" t="s">
        <v>2287</v>
      </c>
      <c r="I87" s="24" t="s">
        <v>2287</v>
      </c>
      <c r="J87" s="24" t="s">
        <v>2287</v>
      </c>
      <c r="K87" s="24"/>
      <c r="L87" s="27" t="s">
        <v>2440</v>
      </c>
      <c r="M87" s="28">
        <v>0.14972083877542233</v>
      </c>
      <c r="N87" s="28">
        <v>0.14972083877542233</v>
      </c>
      <c r="O87" s="28">
        <v>0.14972083877542233</v>
      </c>
      <c r="P87" s="26" t="s">
        <v>2150</v>
      </c>
      <c r="Q87" s="29">
        <v>41274</v>
      </c>
      <c r="R87" s="39">
        <v>22119298</v>
      </c>
      <c r="S87" s="24" t="s">
        <v>1396</v>
      </c>
      <c r="T87" s="30" t="str">
        <f>IF(S87=D87, E87, "")</f>
        <v>male</v>
      </c>
      <c r="U87" s="24" t="s">
        <v>284</v>
      </c>
      <c r="V87" s="24" t="s">
        <v>2396</v>
      </c>
      <c r="W87" s="55">
        <v>480627</v>
      </c>
      <c r="X87" s="57"/>
      <c r="Y87" s="55">
        <v>480627</v>
      </c>
      <c r="Z87" s="57"/>
      <c r="AA87" s="56">
        <v>480627</v>
      </c>
      <c r="AB87" s="56">
        <v>29687</v>
      </c>
      <c r="AC87" s="56">
        <v>19021</v>
      </c>
      <c r="AD87" s="56">
        <f>SUM(AA87:AC87)</f>
        <v>529335</v>
      </c>
      <c r="AE87" s="24" t="s">
        <v>2156</v>
      </c>
      <c r="AG87" s="18" t="s">
        <v>19</v>
      </c>
      <c r="AK87" s="18" t="s">
        <v>2379</v>
      </c>
    </row>
    <row r="88" spans="1:37">
      <c r="A88" s="18">
        <v>560</v>
      </c>
      <c r="B88" s="23" t="s">
        <v>798</v>
      </c>
      <c r="C88" s="24" t="s">
        <v>799</v>
      </c>
      <c r="D88" s="24" t="s">
        <v>800</v>
      </c>
      <c r="E88" s="24" t="s">
        <v>2314</v>
      </c>
      <c r="F88" s="25">
        <v>38736</v>
      </c>
      <c r="G88" s="21">
        <v>10001</v>
      </c>
      <c r="H88" s="26" t="s">
        <v>2362</v>
      </c>
      <c r="I88" s="24" t="s">
        <v>2363</v>
      </c>
      <c r="J88" s="24" t="s">
        <v>2363</v>
      </c>
      <c r="K88" s="24"/>
      <c r="L88" s="27" t="s">
        <v>2440</v>
      </c>
      <c r="M88" s="28">
        <v>0.14926727317432997</v>
      </c>
      <c r="N88" s="28">
        <v>0.14926727317432997</v>
      </c>
      <c r="O88" s="28">
        <v>0.14921373374533914</v>
      </c>
      <c r="P88" s="26" t="s">
        <v>2150</v>
      </c>
      <c r="Q88" s="29">
        <v>41090</v>
      </c>
      <c r="R88" s="39">
        <v>159461880</v>
      </c>
      <c r="S88" s="24" t="s">
        <v>800</v>
      </c>
      <c r="T88" s="30" t="str">
        <f>IF(S88=D88, E88, "")</f>
        <v>female</v>
      </c>
      <c r="U88" s="24" t="s">
        <v>284</v>
      </c>
      <c r="V88" s="24" t="s">
        <v>2162</v>
      </c>
      <c r="W88" s="55">
        <v>467407</v>
      </c>
      <c r="X88" s="57"/>
      <c r="Y88" s="55">
        <v>467407</v>
      </c>
      <c r="Z88" s="55">
        <v>454</v>
      </c>
      <c r="AA88" s="56">
        <v>467861</v>
      </c>
      <c r="AB88" s="56">
        <v>113995</v>
      </c>
      <c r="AC88" s="56">
        <v>1467</v>
      </c>
      <c r="AD88" s="56">
        <f>SUM(AA88:AC88)</f>
        <v>583323</v>
      </c>
      <c r="AE88" s="24" t="s">
        <v>2156</v>
      </c>
      <c r="AF88" s="24" t="s">
        <v>801</v>
      </c>
      <c r="AG88" s="18" t="s">
        <v>25</v>
      </c>
      <c r="AK88" s="18" t="s">
        <v>2379</v>
      </c>
    </row>
    <row r="89" spans="1:37">
      <c r="A89" s="18">
        <v>596</v>
      </c>
      <c r="B89" s="23" t="s">
        <v>545</v>
      </c>
      <c r="C89" s="24" t="s">
        <v>546</v>
      </c>
      <c r="D89" s="24" t="s">
        <v>547</v>
      </c>
      <c r="E89" s="24" t="s">
        <v>2143</v>
      </c>
      <c r="F89" s="25">
        <v>37490</v>
      </c>
      <c r="G89" s="21">
        <v>60611</v>
      </c>
      <c r="H89" s="26" t="s">
        <v>2151</v>
      </c>
      <c r="I89" s="24" t="s">
        <v>2403</v>
      </c>
      <c r="J89" s="24" t="s">
        <v>2403</v>
      </c>
      <c r="K89" s="24"/>
      <c r="L89" s="27"/>
      <c r="M89" s="28">
        <v>8.4343409051817045E-2</v>
      </c>
      <c r="N89" s="28">
        <v>0.14781570535937985</v>
      </c>
      <c r="O89" s="28">
        <v>-3.1168972654973308E-2</v>
      </c>
      <c r="P89" s="26" t="s">
        <v>2150</v>
      </c>
      <c r="Q89" s="29">
        <v>41274</v>
      </c>
      <c r="R89" s="39">
        <v>19177542</v>
      </c>
      <c r="S89" s="24" t="s">
        <v>547</v>
      </c>
      <c r="T89" s="30" t="str">
        <f>IF(S89=D89, E89, "")</f>
        <v>male</v>
      </c>
      <c r="U89" s="24" t="s">
        <v>284</v>
      </c>
      <c r="V89" s="24" t="s">
        <v>548</v>
      </c>
      <c r="W89" s="55">
        <v>498027</v>
      </c>
      <c r="X89" s="55">
        <v>106702</v>
      </c>
      <c r="Y89" s="55">
        <v>604729</v>
      </c>
      <c r="Z89" s="55">
        <v>17774</v>
      </c>
      <c r="AA89" s="56">
        <v>622503</v>
      </c>
      <c r="AB89" s="56">
        <v>62500</v>
      </c>
      <c r="AC89" s="56">
        <v>29869</v>
      </c>
      <c r="AD89" s="56">
        <f>SUM(AA89:AC89)</f>
        <v>714872</v>
      </c>
      <c r="AE89" s="24" t="s">
        <v>2156</v>
      </c>
      <c r="AG89" s="18" t="s">
        <v>17</v>
      </c>
      <c r="AK89" s="18" t="s">
        <v>2379</v>
      </c>
    </row>
    <row r="90" spans="1:37">
      <c r="A90" s="18">
        <v>402</v>
      </c>
      <c r="B90" s="23" t="s">
        <v>2078</v>
      </c>
      <c r="C90" s="24" t="s">
        <v>2239</v>
      </c>
      <c r="D90" s="24" t="s">
        <v>2240</v>
      </c>
      <c r="E90" s="24" t="s">
        <v>2143</v>
      </c>
      <c r="F90" s="25">
        <v>39448</v>
      </c>
      <c r="G90" s="21">
        <v>60181</v>
      </c>
      <c r="H90" s="26" t="s">
        <v>2151</v>
      </c>
      <c r="I90" s="24" t="s">
        <v>2403</v>
      </c>
      <c r="J90" s="24" t="s">
        <v>2403</v>
      </c>
      <c r="K90" s="24"/>
      <c r="L90" s="27"/>
      <c r="M90" s="28">
        <v>7.7549248029554069E-2</v>
      </c>
      <c r="N90" s="28">
        <v>0.14780912208074598</v>
      </c>
      <c r="O90" s="28">
        <v>0.12198370649617497</v>
      </c>
      <c r="P90" s="26" t="s">
        <v>2139</v>
      </c>
      <c r="Q90" s="29">
        <v>41274</v>
      </c>
      <c r="R90" s="39">
        <v>150115581</v>
      </c>
      <c r="S90" s="24" t="s">
        <v>2240</v>
      </c>
      <c r="T90" s="30" t="str">
        <f>IF(S90=D90, E90, "")</f>
        <v>male</v>
      </c>
      <c r="U90" s="24" t="s">
        <v>284</v>
      </c>
      <c r="V90" s="24" t="s">
        <v>2162</v>
      </c>
      <c r="W90" s="55">
        <v>821377</v>
      </c>
      <c r="X90" s="55">
        <v>57000</v>
      </c>
      <c r="Y90" s="55">
        <v>878377</v>
      </c>
      <c r="Z90" s="55">
        <v>178774</v>
      </c>
      <c r="AA90" s="56">
        <v>1057151</v>
      </c>
      <c r="AB90" s="56">
        <v>21593</v>
      </c>
      <c r="AC90" s="56">
        <v>28054</v>
      </c>
      <c r="AD90" s="56">
        <f>SUM(AA90:AC90)</f>
        <v>1106798</v>
      </c>
      <c r="AE90" s="24" t="s">
        <v>2156</v>
      </c>
      <c r="AF90" s="24"/>
      <c r="AG90" s="18" t="s">
        <v>25</v>
      </c>
      <c r="AI90" s="18" t="s">
        <v>2357</v>
      </c>
      <c r="AJ90" s="18" t="s">
        <v>2373</v>
      </c>
      <c r="AK90" s="18" t="s">
        <v>2379</v>
      </c>
    </row>
    <row r="91" spans="1:37">
      <c r="A91" s="18">
        <v>180</v>
      </c>
      <c r="B91" s="23" t="s">
        <v>1716</v>
      </c>
      <c r="C91" s="24" t="s">
        <v>1717</v>
      </c>
      <c r="D91" s="24" t="s">
        <v>1718</v>
      </c>
      <c r="E91" s="24" t="s">
        <v>2143</v>
      </c>
      <c r="F91" s="25">
        <v>39814</v>
      </c>
      <c r="G91" s="21">
        <v>87123</v>
      </c>
      <c r="H91" s="26" t="s">
        <v>2151</v>
      </c>
      <c r="I91" s="24" t="s">
        <v>2403</v>
      </c>
      <c r="J91" s="24" t="s">
        <v>2403</v>
      </c>
      <c r="K91" s="24"/>
      <c r="L91" s="27" t="s">
        <v>2440</v>
      </c>
      <c r="M91" s="28">
        <v>0.14274924702248995</v>
      </c>
      <c r="N91" s="28">
        <v>0.14661044621434757</v>
      </c>
      <c r="O91" s="28">
        <v>0.14661044621434757</v>
      </c>
      <c r="P91" s="26" t="s">
        <v>2150</v>
      </c>
      <c r="Q91" s="29">
        <v>41182</v>
      </c>
      <c r="R91" s="39">
        <v>19718215</v>
      </c>
      <c r="S91" s="24" t="s">
        <v>1718</v>
      </c>
      <c r="T91" s="30" t="str">
        <f>IF(S91=D91, E91, "")</f>
        <v>male</v>
      </c>
      <c r="U91" s="24" t="s">
        <v>284</v>
      </c>
      <c r="V91" s="24" t="s">
        <v>2271</v>
      </c>
      <c r="W91" s="55">
        <v>373719</v>
      </c>
      <c r="X91" s="55">
        <v>30100</v>
      </c>
      <c r="Y91" s="55">
        <v>403819</v>
      </c>
      <c r="Z91" s="57"/>
      <c r="AA91" s="56">
        <v>403819</v>
      </c>
      <c r="AB91" s="56">
        <v>46308</v>
      </c>
      <c r="AC91" s="56">
        <v>6168</v>
      </c>
      <c r="AD91" s="56">
        <f>SUM(AA91:AC91)</f>
        <v>456295</v>
      </c>
      <c r="AE91" s="24" t="s">
        <v>2156</v>
      </c>
      <c r="AG91" s="18" t="s">
        <v>17</v>
      </c>
      <c r="AK91" s="18" t="s">
        <v>2381</v>
      </c>
    </row>
    <row r="92" spans="1:37">
      <c r="A92" s="18">
        <v>292</v>
      </c>
      <c r="B92" s="23" t="s">
        <v>1383</v>
      </c>
      <c r="C92" s="24" t="s">
        <v>1384</v>
      </c>
      <c r="D92" s="24" t="s">
        <v>1235</v>
      </c>
      <c r="E92" s="24" t="s">
        <v>2143</v>
      </c>
      <c r="F92" s="25">
        <v>37926</v>
      </c>
      <c r="G92" s="21">
        <v>20036</v>
      </c>
      <c r="H92" s="26" t="s">
        <v>2390</v>
      </c>
      <c r="I92" s="24" t="s">
        <v>2398</v>
      </c>
      <c r="J92" s="24" t="s">
        <v>65</v>
      </c>
      <c r="K92" s="24"/>
      <c r="L92" s="27"/>
      <c r="M92" s="28">
        <v>0.12993164174200217</v>
      </c>
      <c r="N92" s="28">
        <v>0.14659213219011205</v>
      </c>
      <c r="O92" s="28">
        <v>-0.37258324807468701</v>
      </c>
      <c r="P92" s="26" t="s">
        <v>2150</v>
      </c>
      <c r="Q92" s="29">
        <v>41274</v>
      </c>
      <c r="R92" s="39">
        <v>81993506</v>
      </c>
      <c r="S92" s="24" t="s">
        <v>1235</v>
      </c>
      <c r="T92" s="30" t="str">
        <f>IF(S92=D92, E92, "")</f>
        <v>male</v>
      </c>
      <c r="U92" s="24" t="s">
        <v>284</v>
      </c>
      <c r="V92" s="24" t="s">
        <v>2146</v>
      </c>
      <c r="W92" s="55">
        <v>1086653</v>
      </c>
      <c r="X92" s="55">
        <v>360000</v>
      </c>
      <c r="Y92" s="55">
        <v>1446653</v>
      </c>
      <c r="Z92" s="57"/>
      <c r="AA92" s="56">
        <v>1446653</v>
      </c>
      <c r="AB92" s="56">
        <v>332724</v>
      </c>
      <c r="AC92" s="56">
        <v>61451</v>
      </c>
      <c r="AD92" s="56">
        <f>SUM(AA92:AC92)</f>
        <v>1840828</v>
      </c>
      <c r="AE92" s="24" t="s">
        <v>2156</v>
      </c>
      <c r="AF92" s="24" t="s">
        <v>1236</v>
      </c>
      <c r="AG92" s="18" t="s">
        <v>23</v>
      </c>
      <c r="AI92" s="18" t="s">
        <v>2357</v>
      </c>
      <c r="AJ92" s="18" t="s">
        <v>2373</v>
      </c>
      <c r="AK92" s="18" t="s">
        <v>2379</v>
      </c>
    </row>
    <row r="93" spans="1:37">
      <c r="A93" s="18">
        <v>508</v>
      </c>
      <c r="B93" s="23" t="s">
        <v>850</v>
      </c>
      <c r="C93" s="24" t="s">
        <v>692</v>
      </c>
      <c r="D93" s="24" t="s">
        <v>693</v>
      </c>
      <c r="E93" s="24" t="s">
        <v>2143</v>
      </c>
      <c r="F93" s="25">
        <v>41275</v>
      </c>
      <c r="G93" s="21">
        <v>20004</v>
      </c>
      <c r="H93" s="26" t="s">
        <v>2390</v>
      </c>
      <c r="I93" s="24" t="s">
        <v>2152</v>
      </c>
      <c r="J93" s="24" t="s">
        <v>68</v>
      </c>
      <c r="K93" s="24"/>
      <c r="L93" s="27"/>
      <c r="M93" s="28">
        <v>0.1443722010283629</v>
      </c>
      <c r="N93" s="28">
        <v>0.1443722010283629</v>
      </c>
      <c r="O93" s="28">
        <v>-1.0728050654981761E-2</v>
      </c>
      <c r="P93" s="26" t="s">
        <v>2150</v>
      </c>
      <c r="Q93" s="29">
        <v>41182</v>
      </c>
      <c r="R93" s="39">
        <v>15106953</v>
      </c>
      <c r="S93" s="24" t="s">
        <v>694</v>
      </c>
      <c r="T93" s="30" t="s">
        <v>2234</v>
      </c>
      <c r="U93" s="24" t="s">
        <v>283</v>
      </c>
      <c r="V93" s="24" t="s">
        <v>2253</v>
      </c>
      <c r="W93" s="55">
        <v>344971</v>
      </c>
      <c r="X93" s="57"/>
      <c r="Y93" s="55">
        <v>344971</v>
      </c>
      <c r="Z93" s="57"/>
      <c r="AA93" s="56">
        <v>344971</v>
      </c>
      <c r="AB93" s="56">
        <v>24500</v>
      </c>
      <c r="AC93" s="56">
        <v>16235</v>
      </c>
      <c r="AD93" s="56">
        <f>SUM(AA93:AC93)</f>
        <v>385706</v>
      </c>
      <c r="AE93" s="24" t="s">
        <v>2156</v>
      </c>
      <c r="AG93" s="18" t="s">
        <v>17</v>
      </c>
      <c r="AK93" s="18" t="s">
        <v>2381</v>
      </c>
    </row>
    <row r="94" spans="1:37">
      <c r="A94" s="18">
        <v>66</v>
      </c>
      <c r="B94" s="23" t="s">
        <v>591</v>
      </c>
      <c r="C94" s="24" t="s">
        <v>592</v>
      </c>
      <c r="D94" s="24" t="s">
        <v>758</v>
      </c>
      <c r="E94" s="24" t="s">
        <v>1997</v>
      </c>
      <c r="F94" s="25">
        <v>38470</v>
      </c>
      <c r="G94" s="21">
        <v>20036</v>
      </c>
      <c r="H94" s="26" t="s">
        <v>2390</v>
      </c>
      <c r="I94" s="24" t="s">
        <v>1908</v>
      </c>
      <c r="J94" s="24" t="s">
        <v>70</v>
      </c>
      <c r="K94" s="24"/>
      <c r="L94" s="27" t="s">
        <v>2440</v>
      </c>
      <c r="M94" s="28"/>
      <c r="N94" s="28">
        <v>0.14392905631447692</v>
      </c>
      <c r="O94" s="28">
        <v>0.14392905631447692</v>
      </c>
      <c r="P94" s="26" t="s">
        <v>2150</v>
      </c>
      <c r="Q94" s="29">
        <v>41274</v>
      </c>
      <c r="R94" s="39">
        <v>73719511</v>
      </c>
      <c r="S94" s="24" t="s">
        <v>434</v>
      </c>
      <c r="T94" s="30" t="s">
        <v>2159</v>
      </c>
      <c r="U94" s="24" t="s">
        <v>284</v>
      </c>
      <c r="V94" s="24" t="s">
        <v>2396</v>
      </c>
      <c r="W94" s="55">
        <v>996750</v>
      </c>
      <c r="X94" s="57"/>
      <c r="Y94" s="55">
        <v>996750</v>
      </c>
      <c r="Z94" s="57"/>
      <c r="AA94" s="56">
        <v>996750</v>
      </c>
      <c r="AB94" s="56">
        <v>33000</v>
      </c>
      <c r="AC94" s="56">
        <v>17085</v>
      </c>
      <c r="AD94" s="56">
        <f>SUM(AA94:AC94)</f>
        <v>1046835</v>
      </c>
      <c r="AE94" s="24" t="s">
        <v>2156</v>
      </c>
      <c r="AG94" s="18" t="s">
        <v>23</v>
      </c>
      <c r="AI94" s="18" t="s">
        <v>2357</v>
      </c>
      <c r="AK94" s="18" t="s">
        <v>2379</v>
      </c>
    </row>
    <row r="95" spans="1:37">
      <c r="A95" s="18">
        <v>113</v>
      </c>
      <c r="B95" s="23" t="s">
        <v>327</v>
      </c>
      <c r="C95" s="24" t="s">
        <v>328</v>
      </c>
      <c r="D95" s="24" t="s">
        <v>329</v>
      </c>
      <c r="E95" s="24" t="s">
        <v>1997</v>
      </c>
      <c r="F95" s="25">
        <v>39814</v>
      </c>
      <c r="G95" s="21">
        <v>75231</v>
      </c>
      <c r="H95" s="26" t="s">
        <v>2362</v>
      </c>
      <c r="I95" s="24" t="s">
        <v>2363</v>
      </c>
      <c r="J95" s="24" t="s">
        <v>2363</v>
      </c>
      <c r="K95" s="24"/>
      <c r="L95" s="27"/>
      <c r="M95" s="28">
        <v>4.0373154423382011E-2</v>
      </c>
      <c r="N95" s="28">
        <v>0.13873398179896074</v>
      </c>
      <c r="O95" s="28">
        <v>0.14184340377485494</v>
      </c>
      <c r="P95" s="26" t="s">
        <v>2150</v>
      </c>
      <c r="Q95" s="29">
        <v>41455</v>
      </c>
      <c r="R95" s="39">
        <v>632636617</v>
      </c>
      <c r="S95" s="24" t="s">
        <v>329</v>
      </c>
      <c r="T95" s="30" t="str">
        <f>IF(S95=D95, E95, "")</f>
        <v>female</v>
      </c>
      <c r="U95" s="24" t="s">
        <v>284</v>
      </c>
      <c r="V95" s="24" t="s">
        <v>2271</v>
      </c>
      <c r="W95" s="55">
        <v>641363</v>
      </c>
      <c r="X95" s="55">
        <v>172973</v>
      </c>
      <c r="Y95" s="55">
        <v>814336</v>
      </c>
      <c r="Z95" s="55">
        <v>27061</v>
      </c>
      <c r="AA95" s="56">
        <v>841397</v>
      </c>
      <c r="AB95" s="56">
        <v>233375</v>
      </c>
      <c r="AC95" s="56">
        <v>22431</v>
      </c>
      <c r="AD95" s="56">
        <f>SUM(AA95:AC95)</f>
        <v>1097203</v>
      </c>
      <c r="AE95" s="24" t="s">
        <v>2156</v>
      </c>
      <c r="AG95" s="18" t="s">
        <v>25</v>
      </c>
      <c r="AK95" s="18" t="s">
        <v>2379</v>
      </c>
    </row>
    <row r="96" spans="1:37">
      <c r="A96" s="18">
        <v>342</v>
      </c>
      <c r="B96" s="23" t="s">
        <v>1185</v>
      </c>
      <c r="C96" s="24" t="s">
        <v>1337</v>
      </c>
      <c r="D96" s="24" t="s">
        <v>1338</v>
      </c>
      <c r="E96" s="24" t="s">
        <v>2143</v>
      </c>
      <c r="F96" s="25">
        <v>38064</v>
      </c>
      <c r="G96" s="21">
        <v>22203</v>
      </c>
      <c r="H96" s="26" t="s">
        <v>2390</v>
      </c>
      <c r="I96" s="24" t="s">
        <v>2403</v>
      </c>
      <c r="J96" s="24" t="s">
        <v>2403</v>
      </c>
      <c r="K96" s="24"/>
      <c r="L96" s="27"/>
      <c r="M96" s="28">
        <v>4.8461375333860635E-2</v>
      </c>
      <c r="N96" s="28">
        <v>0.13836919530271685</v>
      </c>
      <c r="O96" s="28">
        <v>1.4995333367272481</v>
      </c>
      <c r="P96" s="26" t="s">
        <v>2150</v>
      </c>
      <c r="Q96" s="29">
        <v>41274</v>
      </c>
      <c r="R96" s="39">
        <v>12377035</v>
      </c>
      <c r="S96" s="24" t="s">
        <v>1338</v>
      </c>
      <c r="T96" s="30" t="str">
        <f>IF(S96=D96, E96, "")</f>
        <v>male</v>
      </c>
      <c r="U96" s="24" t="s">
        <v>284</v>
      </c>
      <c r="V96" s="24" t="s">
        <v>2396</v>
      </c>
      <c r="W96" s="55">
        <v>731717</v>
      </c>
      <c r="X96" s="55">
        <v>182801</v>
      </c>
      <c r="Y96" s="55">
        <v>914518</v>
      </c>
      <c r="Z96" s="55">
        <v>1147612</v>
      </c>
      <c r="AA96" s="56">
        <v>2062130</v>
      </c>
      <c r="AB96" s="56">
        <v>42000</v>
      </c>
      <c r="AC96" s="56">
        <v>36443</v>
      </c>
      <c r="AD96" s="56">
        <f>SUM(AA96:AC96)</f>
        <v>2140573</v>
      </c>
      <c r="AE96" s="24" t="s">
        <v>2156</v>
      </c>
      <c r="AF96" s="24" t="s">
        <v>1339</v>
      </c>
      <c r="AG96" s="18" t="s">
        <v>17</v>
      </c>
      <c r="AH96" s="18" t="s">
        <v>2371</v>
      </c>
      <c r="AI96" s="18" t="s">
        <v>2357</v>
      </c>
      <c r="AJ96" s="18" t="s">
        <v>2373</v>
      </c>
      <c r="AK96" s="18" t="s">
        <v>2379</v>
      </c>
    </row>
    <row r="97" spans="1:37">
      <c r="A97" s="18">
        <v>525</v>
      </c>
      <c r="B97" s="23" t="s">
        <v>881</v>
      </c>
      <c r="C97" s="24" t="s">
        <v>882</v>
      </c>
      <c r="D97" s="24" t="s">
        <v>883</v>
      </c>
      <c r="E97" s="24" t="s">
        <v>2143</v>
      </c>
      <c r="F97" s="25">
        <v>40294</v>
      </c>
      <c r="G97" s="21">
        <v>20004</v>
      </c>
      <c r="H97" s="26" t="s">
        <v>2390</v>
      </c>
      <c r="I97" s="24" t="s">
        <v>2178</v>
      </c>
      <c r="J97" s="24" t="s">
        <v>63</v>
      </c>
      <c r="K97" s="24"/>
      <c r="L97" s="27"/>
      <c r="M97" s="28">
        <v>6.5147210743801656E-2</v>
      </c>
      <c r="N97" s="28">
        <v>0.13548183007279344</v>
      </c>
      <c r="O97" s="28">
        <v>0.13208798354035042</v>
      </c>
      <c r="P97" s="26" t="s">
        <v>2150</v>
      </c>
      <c r="Q97" s="29">
        <v>41333</v>
      </c>
      <c r="R97" s="39">
        <v>38336339</v>
      </c>
      <c r="S97" s="24" t="s">
        <v>883</v>
      </c>
      <c r="T97" s="30" t="str">
        <f>IF(S97=D97, E97, "")</f>
        <v>male</v>
      </c>
      <c r="U97" s="24" t="s">
        <v>284</v>
      </c>
      <c r="V97" s="24" t="s">
        <v>2271</v>
      </c>
      <c r="W97" s="55">
        <v>643383</v>
      </c>
      <c r="X97" s="55">
        <v>315000</v>
      </c>
      <c r="Y97" s="55">
        <v>958383</v>
      </c>
      <c r="Z97" s="55">
        <v>6182</v>
      </c>
      <c r="AA97" s="56">
        <v>964565</v>
      </c>
      <c r="AB97" s="56">
        <v>17500</v>
      </c>
      <c r="AC97" s="56">
        <v>58800</v>
      </c>
      <c r="AD97" s="56">
        <f>SUM(AA97:AC97)</f>
        <v>1040865</v>
      </c>
      <c r="AE97" s="24" t="s">
        <v>2156</v>
      </c>
      <c r="AG97" s="18" t="s">
        <v>21</v>
      </c>
      <c r="AI97" s="18" t="s">
        <v>2357</v>
      </c>
      <c r="AK97" s="18" t="s">
        <v>2379</v>
      </c>
    </row>
    <row r="98" spans="1:37">
      <c r="A98" s="18">
        <v>643</v>
      </c>
      <c r="B98" s="23" t="s">
        <v>671</v>
      </c>
      <c r="C98" s="24" t="s">
        <v>672</v>
      </c>
      <c r="D98" s="24" t="s">
        <v>673</v>
      </c>
      <c r="E98" s="24" t="s">
        <v>2143</v>
      </c>
      <c r="F98" s="25">
        <v>38554</v>
      </c>
      <c r="G98" s="21">
        <v>20037</v>
      </c>
      <c r="H98" s="26" t="s">
        <v>2362</v>
      </c>
      <c r="I98" s="24" t="s">
        <v>2363</v>
      </c>
      <c r="J98" s="24" t="s">
        <v>2363</v>
      </c>
      <c r="K98" s="24"/>
      <c r="L98" s="27"/>
      <c r="M98" s="28">
        <v>0.12207098400832202</v>
      </c>
      <c r="N98" s="28">
        <v>0.13243514752823371</v>
      </c>
      <c r="O98" s="28">
        <v>0.13188222812955067</v>
      </c>
      <c r="P98" s="31" t="s">
        <v>2150</v>
      </c>
      <c r="Q98" s="29">
        <v>41455</v>
      </c>
      <c r="R98" s="39">
        <v>229248747</v>
      </c>
      <c r="S98" s="24" t="s">
        <v>673</v>
      </c>
      <c r="T98" s="30" t="str">
        <f>IF(S98=D98, E98, "")</f>
        <v>male</v>
      </c>
      <c r="U98" s="24" t="s">
        <v>284</v>
      </c>
      <c r="V98" s="24" t="s">
        <v>2062</v>
      </c>
      <c r="W98" s="55">
        <v>509124</v>
      </c>
      <c r="X98" s="55">
        <v>50000</v>
      </c>
      <c r="Y98" s="55">
        <v>559124</v>
      </c>
      <c r="Z98" s="55">
        <v>2070</v>
      </c>
      <c r="AA98" s="56">
        <v>561194</v>
      </c>
      <c r="AB98" s="56">
        <v>40000</v>
      </c>
      <c r="AC98" s="56">
        <v>37347</v>
      </c>
      <c r="AD98" s="56">
        <f>SUM(AA98:AC98)</f>
        <v>638541</v>
      </c>
      <c r="AE98" s="24" t="s">
        <v>2156</v>
      </c>
      <c r="AG98" s="18" t="s">
        <v>25</v>
      </c>
      <c r="AK98" s="18" t="s">
        <v>2379</v>
      </c>
    </row>
    <row r="99" spans="1:37">
      <c r="A99" s="18">
        <v>367</v>
      </c>
      <c r="B99" s="23" t="s">
        <v>1091</v>
      </c>
      <c r="C99" s="24" t="s">
        <v>1092</v>
      </c>
      <c r="D99" s="24" t="s">
        <v>1093</v>
      </c>
      <c r="E99" s="24" t="s">
        <v>2143</v>
      </c>
      <c r="F99" s="25">
        <v>41275</v>
      </c>
      <c r="G99" s="21">
        <v>20005</v>
      </c>
      <c r="H99" s="26" t="s">
        <v>2390</v>
      </c>
      <c r="I99" s="24" t="s">
        <v>2391</v>
      </c>
      <c r="J99" s="24" t="s">
        <v>2391</v>
      </c>
      <c r="K99" s="24"/>
      <c r="L99" s="27" t="s">
        <v>2440</v>
      </c>
      <c r="M99" s="28">
        <v>0.34614101278803694</v>
      </c>
      <c r="N99" s="28">
        <v>0.13084742918803827</v>
      </c>
      <c r="O99" s="28">
        <v>5.8485616837548632E-4</v>
      </c>
      <c r="P99" s="26" t="s">
        <v>2150</v>
      </c>
      <c r="Q99" s="29">
        <v>41274</v>
      </c>
      <c r="R99" s="39">
        <v>33667070</v>
      </c>
      <c r="S99" s="24" t="s">
        <v>1250</v>
      </c>
      <c r="T99" s="30" t="s">
        <v>2158</v>
      </c>
      <c r="U99" s="24" t="s">
        <v>283</v>
      </c>
      <c r="V99" s="24" t="s">
        <v>1251</v>
      </c>
      <c r="W99" s="55">
        <v>1758989</v>
      </c>
      <c r="X99" s="55">
        <v>2150000</v>
      </c>
      <c r="Y99" s="55">
        <v>3908989</v>
      </c>
      <c r="Z99" s="55">
        <v>24191</v>
      </c>
      <c r="AA99" s="56">
        <v>3933180</v>
      </c>
      <c r="AB99" s="56">
        <v>25000</v>
      </c>
      <c r="AC99" s="56">
        <v>18619</v>
      </c>
      <c r="AD99" s="56">
        <f>SUM(AA99:AC99)</f>
        <v>3976799</v>
      </c>
      <c r="AE99" s="24" t="s">
        <v>2156</v>
      </c>
      <c r="AG99" s="18" t="s">
        <v>21</v>
      </c>
      <c r="AH99" s="18" t="s">
        <v>2371</v>
      </c>
      <c r="AI99" s="18" t="s">
        <v>2357</v>
      </c>
      <c r="AJ99" s="18" t="s">
        <v>2373</v>
      </c>
      <c r="AK99" s="18" t="s">
        <v>2379</v>
      </c>
    </row>
    <row r="100" spans="1:37">
      <c r="A100" s="18">
        <v>284</v>
      </c>
      <c r="B100" s="23" t="s">
        <v>1672</v>
      </c>
      <c r="C100" s="24" t="s">
        <v>1673</v>
      </c>
      <c r="D100" s="24" t="s">
        <v>1674</v>
      </c>
      <c r="E100" s="24" t="s">
        <v>2143</v>
      </c>
      <c r="F100" s="25">
        <v>33239</v>
      </c>
      <c r="G100" s="21">
        <v>20004</v>
      </c>
      <c r="H100" s="26" t="s">
        <v>2390</v>
      </c>
      <c r="I100" s="24" t="s">
        <v>1763</v>
      </c>
      <c r="J100" s="24" t="s">
        <v>117</v>
      </c>
      <c r="K100" s="24"/>
      <c r="L100" s="27"/>
      <c r="M100" s="28">
        <v>-6.4644555480712195E-3</v>
      </c>
      <c r="N100" s="28">
        <v>0.13079675968691012</v>
      </c>
      <c r="O100" s="28">
        <v>0.12366419145660403</v>
      </c>
      <c r="P100" s="26" t="s">
        <v>2150</v>
      </c>
      <c r="Q100" s="29">
        <v>41274</v>
      </c>
      <c r="R100" s="39">
        <v>10388267</v>
      </c>
      <c r="S100" s="24" t="s">
        <v>1674</v>
      </c>
      <c r="T100" s="30" t="str">
        <f>IF(S100=D100, E100, "")</f>
        <v>male</v>
      </c>
      <c r="U100" s="24" t="s">
        <v>284</v>
      </c>
      <c r="V100" s="24" t="s">
        <v>2162</v>
      </c>
      <c r="W100" s="55">
        <v>691768</v>
      </c>
      <c r="X100" s="55">
        <v>350000</v>
      </c>
      <c r="Y100" s="55">
        <v>1041768</v>
      </c>
      <c r="Z100" s="55">
        <v>47148</v>
      </c>
      <c r="AA100" s="56">
        <v>1088916</v>
      </c>
      <c r="AB100" s="56">
        <v>33000</v>
      </c>
      <c r="AC100" s="56">
        <v>44928</v>
      </c>
      <c r="AD100" s="56">
        <f>SUM(AA100:AC100)</f>
        <v>1166844</v>
      </c>
      <c r="AE100" s="24" t="s">
        <v>2156</v>
      </c>
      <c r="AG100" s="18" t="s">
        <v>17</v>
      </c>
      <c r="AI100" s="18" t="s">
        <v>2357</v>
      </c>
      <c r="AJ100" s="18" t="s">
        <v>2373</v>
      </c>
      <c r="AK100" s="18" t="s">
        <v>2379</v>
      </c>
    </row>
    <row r="101" spans="1:37">
      <c r="A101" s="18">
        <v>553</v>
      </c>
      <c r="B101" s="23" t="s">
        <v>623</v>
      </c>
      <c r="C101" s="24" t="s">
        <v>624</v>
      </c>
      <c r="D101" s="24" t="s">
        <v>625</v>
      </c>
      <c r="E101" s="24" t="s">
        <v>2143</v>
      </c>
      <c r="F101" s="25">
        <v>40057</v>
      </c>
      <c r="G101" s="21">
        <v>20814</v>
      </c>
      <c r="H101" s="26" t="s">
        <v>2151</v>
      </c>
      <c r="I101" s="24" t="s">
        <v>2403</v>
      </c>
      <c r="J101" s="24" t="s">
        <v>2403</v>
      </c>
      <c r="K101" s="24"/>
      <c r="L101" s="27"/>
      <c r="M101" s="28">
        <v>8.7620562712596078E-2</v>
      </c>
      <c r="N101" s="28">
        <v>0.12912951563963049</v>
      </c>
      <c r="O101" s="28">
        <v>0.15242888078743552</v>
      </c>
      <c r="P101" s="26" t="s">
        <v>2150</v>
      </c>
      <c r="Q101" s="29">
        <v>41274</v>
      </c>
      <c r="R101" s="39">
        <v>12974435</v>
      </c>
      <c r="S101" s="24" t="s">
        <v>625</v>
      </c>
      <c r="T101" s="30" t="str">
        <f>IF(S101=D101, E101, "")</f>
        <v>male</v>
      </c>
      <c r="U101" s="24" t="s">
        <v>284</v>
      </c>
      <c r="V101" s="24" t="s">
        <v>2396</v>
      </c>
      <c r="W101" s="55">
        <v>272102</v>
      </c>
      <c r="X101" s="55">
        <v>78810</v>
      </c>
      <c r="Y101" s="55">
        <v>350912</v>
      </c>
      <c r="Z101" s="55">
        <v>7241</v>
      </c>
      <c r="AA101" s="56">
        <v>358153</v>
      </c>
      <c r="AB101" s="56">
        <v>4661</v>
      </c>
      <c r="AC101" s="56">
        <v>22592</v>
      </c>
      <c r="AD101" s="56">
        <f>SUM(AA101:AC101)</f>
        <v>385406</v>
      </c>
      <c r="AE101" s="24" t="s">
        <v>2156</v>
      </c>
      <c r="AG101" s="18" t="s">
        <v>17</v>
      </c>
      <c r="AK101" s="18" t="s">
        <v>2381</v>
      </c>
    </row>
    <row r="102" spans="1:37">
      <c r="A102" s="18">
        <v>117</v>
      </c>
      <c r="B102" s="23" t="s">
        <v>1706</v>
      </c>
      <c r="C102" s="24" t="s">
        <v>1707</v>
      </c>
      <c r="D102" s="24" t="s">
        <v>1708</v>
      </c>
      <c r="E102" s="24" t="s">
        <v>2143</v>
      </c>
      <c r="F102" s="25">
        <v>39814</v>
      </c>
      <c r="G102" s="21">
        <v>22042</v>
      </c>
      <c r="H102" s="26" t="s">
        <v>2151</v>
      </c>
      <c r="I102" s="24" t="s">
        <v>2403</v>
      </c>
      <c r="J102" s="24" t="s">
        <v>2403</v>
      </c>
      <c r="K102" s="24"/>
      <c r="L102" s="27"/>
      <c r="M102" s="28">
        <v>0.10611739296150426</v>
      </c>
      <c r="N102" s="28">
        <v>0.12731762201201929</v>
      </c>
      <c r="O102" s="28">
        <v>-9.2425101225554668E-2</v>
      </c>
      <c r="P102" s="26" t="s">
        <v>2150</v>
      </c>
      <c r="Q102" s="29">
        <v>41274</v>
      </c>
      <c r="R102" s="39">
        <v>15310395</v>
      </c>
      <c r="S102" s="24" t="s">
        <v>1709</v>
      </c>
      <c r="T102" s="30" t="s">
        <v>2318</v>
      </c>
      <c r="U102" s="24" t="s">
        <v>284</v>
      </c>
      <c r="V102" s="24" t="s">
        <v>2253</v>
      </c>
      <c r="W102" s="55">
        <v>313425</v>
      </c>
      <c r="X102" s="55">
        <v>21226</v>
      </c>
      <c r="Y102" s="55">
        <v>334651</v>
      </c>
      <c r="Z102" s="57"/>
      <c r="AA102" s="56">
        <v>334651</v>
      </c>
      <c r="AB102" s="56">
        <v>24162</v>
      </c>
      <c r="AC102" s="56">
        <v>9265</v>
      </c>
      <c r="AD102" s="56">
        <f>SUM(AA102:AC102)</f>
        <v>368078</v>
      </c>
      <c r="AE102" s="24" t="s">
        <v>2156</v>
      </c>
      <c r="AG102" s="18" t="s">
        <v>17</v>
      </c>
      <c r="AK102" s="18" t="s">
        <v>2381</v>
      </c>
    </row>
    <row r="103" spans="1:37">
      <c r="A103" s="18">
        <v>276</v>
      </c>
      <c r="B103" s="23" t="s">
        <v>1506</v>
      </c>
      <c r="C103" s="24" t="s">
        <v>1507</v>
      </c>
      <c r="D103" s="24" t="s">
        <v>1657</v>
      </c>
      <c r="E103" s="24" t="s">
        <v>2320</v>
      </c>
      <c r="F103" s="25">
        <v>38526</v>
      </c>
      <c r="G103" s="21">
        <v>20004</v>
      </c>
      <c r="H103" s="26" t="s">
        <v>2362</v>
      </c>
      <c r="I103" s="24" t="s">
        <v>2363</v>
      </c>
      <c r="J103" s="24" t="s">
        <v>2363</v>
      </c>
      <c r="K103" s="24"/>
      <c r="L103" s="27"/>
      <c r="M103" s="28">
        <v>2.3572537738971058E-3</v>
      </c>
      <c r="N103" s="28">
        <v>0.12691070483325867</v>
      </c>
      <c r="O103" s="28">
        <v>0.10989231843279951</v>
      </c>
      <c r="P103" s="26" t="s">
        <v>2150</v>
      </c>
      <c r="Q103" s="29">
        <v>41182</v>
      </c>
      <c r="R103" s="39">
        <v>473225376</v>
      </c>
      <c r="S103" s="24" t="s">
        <v>1657</v>
      </c>
      <c r="T103" s="30" t="s">
        <v>2309</v>
      </c>
      <c r="U103" s="24" t="s">
        <v>284</v>
      </c>
      <c r="V103" s="24" t="s">
        <v>2148</v>
      </c>
      <c r="W103" s="55">
        <v>196878</v>
      </c>
      <c r="X103" s="55">
        <v>79880</v>
      </c>
      <c r="Y103" s="55">
        <v>276758</v>
      </c>
      <c r="Z103" s="55">
        <v>38023</v>
      </c>
      <c r="AA103" s="56">
        <v>314781</v>
      </c>
      <c r="AB103" s="56">
        <v>49000</v>
      </c>
      <c r="AC103" s="56">
        <v>28145</v>
      </c>
      <c r="AD103" s="56">
        <f>SUM(AA103:AC103)</f>
        <v>391926</v>
      </c>
      <c r="AE103" s="24" t="s">
        <v>2156</v>
      </c>
      <c r="AG103" s="18" t="s">
        <v>25</v>
      </c>
      <c r="AK103" s="18" t="s">
        <v>2381</v>
      </c>
    </row>
    <row r="104" spans="1:37">
      <c r="A104" s="18">
        <v>96</v>
      </c>
      <c r="B104" s="23" t="s">
        <v>1968</v>
      </c>
      <c r="C104" s="24" t="s">
        <v>1969</v>
      </c>
      <c r="D104" s="24" t="s">
        <v>1970</v>
      </c>
      <c r="E104" s="24" t="s">
        <v>2143</v>
      </c>
      <c r="F104" s="25">
        <v>39814</v>
      </c>
      <c r="G104" s="21">
        <v>20036</v>
      </c>
      <c r="H104" s="26" t="s">
        <v>2287</v>
      </c>
      <c r="I104" s="24" t="s">
        <v>2287</v>
      </c>
      <c r="J104" s="24" t="s">
        <v>2287</v>
      </c>
      <c r="K104" s="24"/>
      <c r="L104" s="27"/>
      <c r="M104" s="28">
        <v>0.1267789851742398</v>
      </c>
      <c r="N104" s="28">
        <v>0.1267789851742398</v>
      </c>
      <c r="O104" s="28">
        <v>0.1267789851742398</v>
      </c>
      <c r="P104" s="26" t="s">
        <v>2150</v>
      </c>
      <c r="Q104" s="29">
        <v>41455</v>
      </c>
      <c r="R104" s="39">
        <v>45780708</v>
      </c>
      <c r="S104" s="24" t="s">
        <v>1970</v>
      </c>
      <c r="T104" s="30" t="str">
        <f>IF(S104=D104, E104, "")</f>
        <v>male</v>
      </c>
      <c r="U104" s="24" t="s">
        <v>284</v>
      </c>
      <c r="V104" s="24" t="s">
        <v>2162</v>
      </c>
      <c r="W104" s="55">
        <v>637500</v>
      </c>
      <c r="X104" s="57"/>
      <c r="Y104" s="55">
        <v>637500</v>
      </c>
      <c r="Z104" s="57"/>
      <c r="AA104" s="56">
        <v>637500</v>
      </c>
      <c r="AB104" s="56">
        <v>76500</v>
      </c>
      <c r="AC104" s="56">
        <v>2908</v>
      </c>
      <c r="AD104" s="56">
        <f>SUM(AA104:AC104)</f>
        <v>716908</v>
      </c>
      <c r="AE104" s="24" t="s">
        <v>2156</v>
      </c>
      <c r="AG104" s="18" t="s">
        <v>21</v>
      </c>
      <c r="AK104" s="18" t="s">
        <v>2379</v>
      </c>
    </row>
    <row r="105" spans="1:37">
      <c r="A105" s="18">
        <v>185</v>
      </c>
      <c r="B105" s="23" t="s">
        <v>1728</v>
      </c>
      <c r="C105" s="24" t="s">
        <v>1878</v>
      </c>
      <c r="D105" s="24" t="s">
        <v>1879</v>
      </c>
      <c r="E105" s="24" t="s">
        <v>2143</v>
      </c>
      <c r="G105" s="21">
        <v>21090</v>
      </c>
      <c r="H105" s="26" t="s">
        <v>2151</v>
      </c>
      <c r="I105" s="24" t="s">
        <v>2403</v>
      </c>
      <c r="J105" s="24" t="s">
        <v>2403</v>
      </c>
      <c r="K105" s="24"/>
      <c r="L105" s="27"/>
      <c r="M105" s="28">
        <v>9.6705565882894917E-2</v>
      </c>
      <c r="N105" s="28">
        <v>0.12513905169413539</v>
      </c>
      <c r="O105" s="28">
        <v>0.12513905169413539</v>
      </c>
      <c r="P105" s="26" t="s">
        <v>2150</v>
      </c>
      <c r="Q105" s="29">
        <v>41274</v>
      </c>
      <c r="R105" s="39">
        <v>27862049</v>
      </c>
      <c r="S105" s="24" t="s">
        <v>1879</v>
      </c>
      <c r="T105" s="30" t="str">
        <f>IF(S105=D105, E105, "")</f>
        <v>male</v>
      </c>
      <c r="U105" s="24" t="s">
        <v>284</v>
      </c>
      <c r="V105" s="24" t="s">
        <v>2082</v>
      </c>
      <c r="W105" s="55">
        <v>473745</v>
      </c>
      <c r="X105" s="55">
        <v>53215</v>
      </c>
      <c r="Y105" s="55">
        <v>526960</v>
      </c>
      <c r="Z105" s="55">
        <v>0</v>
      </c>
      <c r="AA105" s="56">
        <v>526960</v>
      </c>
      <c r="AB105" s="56">
        <v>33256</v>
      </c>
      <c r="AC105" s="56">
        <v>4525</v>
      </c>
      <c r="AD105" s="56">
        <f>SUM(AA105:AC105)</f>
        <v>564741</v>
      </c>
      <c r="AE105" s="24" t="s">
        <v>2156</v>
      </c>
      <c r="AG105" s="18" t="s">
        <v>19</v>
      </c>
      <c r="AK105" s="18" t="s">
        <v>2379</v>
      </c>
    </row>
    <row r="106" spans="1:37">
      <c r="A106" s="18">
        <v>411</v>
      </c>
      <c r="B106" s="23" t="s">
        <v>1075</v>
      </c>
      <c r="C106" s="24" t="s">
        <v>1076</v>
      </c>
      <c r="D106" s="24" t="s">
        <v>1077</v>
      </c>
      <c r="E106" s="24" t="s">
        <v>2143</v>
      </c>
      <c r="F106" s="25">
        <v>39479</v>
      </c>
      <c r="G106" s="21">
        <v>20005</v>
      </c>
      <c r="H106" s="26" t="s">
        <v>2390</v>
      </c>
      <c r="I106" s="24" t="s">
        <v>2391</v>
      </c>
      <c r="J106" s="24" t="s">
        <v>2391</v>
      </c>
      <c r="K106" s="24"/>
      <c r="L106" s="27" t="s">
        <v>2440</v>
      </c>
      <c r="M106" s="28">
        <v>0.5012843565373748</v>
      </c>
      <c r="N106" s="28">
        <v>0.1250040067955252</v>
      </c>
      <c r="O106" s="28">
        <v>0.10073118885855932</v>
      </c>
      <c r="P106" s="26" t="s">
        <v>2150</v>
      </c>
      <c r="Q106" s="29">
        <v>41182</v>
      </c>
      <c r="R106" s="39">
        <v>19876583</v>
      </c>
      <c r="S106" s="24" t="s">
        <v>1077</v>
      </c>
      <c r="T106" s="30" t="str">
        <f>IF(S106=D106, E106, "")</f>
        <v>male</v>
      </c>
      <c r="U106" s="24" t="s">
        <v>284</v>
      </c>
      <c r="V106" s="24" t="s">
        <v>2162</v>
      </c>
      <c r="W106" s="55">
        <v>1496192</v>
      </c>
      <c r="X106" s="55">
        <v>750000</v>
      </c>
      <c r="Y106" s="55">
        <v>2246192</v>
      </c>
      <c r="Z106" s="55">
        <v>2724</v>
      </c>
      <c r="AA106" s="56">
        <v>2248916</v>
      </c>
      <c r="AB106" s="56">
        <v>32500</v>
      </c>
      <c r="AC106" s="56">
        <v>13701</v>
      </c>
      <c r="AD106" s="56">
        <f>SUM(AA106:AC106)</f>
        <v>2295117</v>
      </c>
      <c r="AE106" s="24" t="s">
        <v>2156</v>
      </c>
      <c r="AG106" s="18" t="s">
        <v>17</v>
      </c>
      <c r="AH106" s="18" t="s">
        <v>2371</v>
      </c>
      <c r="AI106" s="18" t="s">
        <v>2357</v>
      </c>
      <c r="AJ106" s="18" t="s">
        <v>2373</v>
      </c>
      <c r="AK106" s="18" t="s">
        <v>2379</v>
      </c>
    </row>
    <row r="107" spans="1:37">
      <c r="A107" s="18">
        <v>26</v>
      </c>
      <c r="B107" s="23" t="s">
        <v>2129</v>
      </c>
      <c r="C107" s="24" t="s">
        <v>2130</v>
      </c>
      <c r="D107" s="24" t="s">
        <v>2131</v>
      </c>
      <c r="E107" s="24" t="s">
        <v>2143</v>
      </c>
      <c r="F107" s="25">
        <v>41395</v>
      </c>
      <c r="G107" s="21">
        <v>20005</v>
      </c>
      <c r="H107" s="26" t="s">
        <v>2390</v>
      </c>
      <c r="I107" s="24" t="s">
        <v>2398</v>
      </c>
      <c r="J107" s="24" t="s">
        <v>69</v>
      </c>
      <c r="K107" s="24"/>
      <c r="L107" s="27" t="s">
        <v>2440</v>
      </c>
      <c r="M107" s="28">
        <v>0.15971141864940389</v>
      </c>
      <c r="N107" s="28">
        <v>0.12350673979829166</v>
      </c>
      <c r="O107" s="28">
        <v>0.13006466535106417</v>
      </c>
      <c r="P107" s="26" t="s">
        <v>2150</v>
      </c>
      <c r="Q107" s="29">
        <v>41274</v>
      </c>
      <c r="R107" s="39">
        <v>77018953</v>
      </c>
      <c r="S107" s="24" t="s">
        <v>1980</v>
      </c>
      <c r="T107" s="30" t="s">
        <v>2159</v>
      </c>
      <c r="U107" s="24" t="s">
        <v>283</v>
      </c>
      <c r="V107" s="24" t="s">
        <v>2396</v>
      </c>
      <c r="W107" s="55">
        <v>629162</v>
      </c>
      <c r="X107" s="55">
        <v>250000</v>
      </c>
      <c r="Y107" s="55">
        <v>879162</v>
      </c>
      <c r="Z107" s="55">
        <v>6151</v>
      </c>
      <c r="AA107" s="56">
        <v>885313</v>
      </c>
      <c r="AB107" s="56">
        <v>15000</v>
      </c>
      <c r="AC107" s="56">
        <v>27740</v>
      </c>
      <c r="AD107" s="56">
        <f>SUM(AA107:AC107)</f>
        <v>928053</v>
      </c>
      <c r="AE107" s="24" t="s">
        <v>2156</v>
      </c>
      <c r="AG107" s="18" t="s">
        <v>23</v>
      </c>
      <c r="AK107" s="18" t="s">
        <v>2379</v>
      </c>
    </row>
    <row r="108" spans="1:37">
      <c r="A108" s="18">
        <v>355</v>
      </c>
      <c r="B108" s="23" t="s">
        <v>1525</v>
      </c>
      <c r="C108" s="24" t="s">
        <v>1526</v>
      </c>
      <c r="D108" s="24" t="s">
        <v>1527</v>
      </c>
      <c r="E108" s="24" t="s">
        <v>2143</v>
      </c>
      <c r="F108" s="25">
        <v>38139</v>
      </c>
      <c r="G108" s="21">
        <v>20037</v>
      </c>
      <c r="H108" s="26" t="s">
        <v>2362</v>
      </c>
      <c r="I108" s="24" t="s">
        <v>2363</v>
      </c>
      <c r="J108" s="24" t="s">
        <v>2363</v>
      </c>
      <c r="K108" s="24"/>
      <c r="L108" s="27"/>
      <c r="M108" s="28">
        <v>0.12325054245300605</v>
      </c>
      <c r="N108" s="28">
        <v>0.12325054245300605</v>
      </c>
      <c r="O108" s="28">
        <v>0.29620171049786376</v>
      </c>
      <c r="P108" s="26" t="s">
        <v>2150</v>
      </c>
      <c r="Q108" s="29">
        <v>41274</v>
      </c>
      <c r="R108" s="39">
        <v>125763492</v>
      </c>
      <c r="S108" s="24" t="s">
        <v>1527</v>
      </c>
      <c r="T108" s="30" t="str">
        <f>IF(S108=D108, E108, "")</f>
        <v>male</v>
      </c>
      <c r="U108" s="24" t="s">
        <v>284</v>
      </c>
      <c r="V108" s="24" t="s">
        <v>2146</v>
      </c>
      <c r="W108" s="55">
        <v>301285</v>
      </c>
      <c r="X108" s="57"/>
      <c r="Y108" s="55">
        <v>301285</v>
      </c>
      <c r="Z108" s="55">
        <v>46390</v>
      </c>
      <c r="AA108" s="56">
        <v>347675</v>
      </c>
      <c r="AB108" s="56">
        <v>31553</v>
      </c>
      <c r="AC108" s="56">
        <v>16241</v>
      </c>
      <c r="AD108" s="56">
        <f>SUM(AA108:AC108)</f>
        <v>395469</v>
      </c>
      <c r="AE108" s="24" t="s">
        <v>2156</v>
      </c>
      <c r="AG108" s="18" t="s">
        <v>25</v>
      </c>
      <c r="AK108" s="18" t="s">
        <v>2381</v>
      </c>
    </row>
    <row r="109" spans="1:37">
      <c r="A109" s="18">
        <v>418</v>
      </c>
      <c r="B109" s="23" t="s">
        <v>505</v>
      </c>
      <c r="C109" s="24" t="s">
        <v>359</v>
      </c>
      <c r="D109" s="24" t="s">
        <v>360</v>
      </c>
      <c r="E109" s="24" t="s">
        <v>1997</v>
      </c>
      <c r="F109" s="25">
        <v>39251</v>
      </c>
      <c r="G109" s="21">
        <v>22314</v>
      </c>
      <c r="H109" s="26" t="s">
        <v>2390</v>
      </c>
      <c r="I109" s="24" t="s">
        <v>2391</v>
      </c>
      <c r="J109" s="24" t="s">
        <v>2391</v>
      </c>
      <c r="K109" s="24"/>
      <c r="L109" s="27"/>
      <c r="M109" s="28">
        <v>3.8148693010546166E-2</v>
      </c>
      <c r="N109" s="28">
        <v>0.12202146807550562</v>
      </c>
      <c r="O109" s="28">
        <v>0.46438644810193785</v>
      </c>
      <c r="P109" s="26" t="s">
        <v>2150</v>
      </c>
      <c r="Q109" s="29">
        <v>41182</v>
      </c>
      <c r="R109" s="39">
        <v>39892663</v>
      </c>
      <c r="S109" s="24" t="s">
        <v>361</v>
      </c>
      <c r="T109" s="30" t="s">
        <v>2304</v>
      </c>
      <c r="U109" s="24" t="s">
        <v>284</v>
      </c>
      <c r="V109" s="24" t="s">
        <v>2253</v>
      </c>
      <c r="W109" s="55">
        <v>618883</v>
      </c>
      <c r="X109" s="55">
        <v>50000</v>
      </c>
      <c r="Y109" s="55">
        <v>668883</v>
      </c>
      <c r="Z109" s="55">
        <v>213732</v>
      </c>
      <c r="AA109" s="56">
        <v>882615</v>
      </c>
      <c r="AB109" s="56">
        <v>72050</v>
      </c>
      <c r="AC109" s="56">
        <v>21298</v>
      </c>
      <c r="AD109" s="56">
        <f>SUM(AA109:AC109)</f>
        <v>975963</v>
      </c>
      <c r="AE109" s="24" t="s">
        <v>2156</v>
      </c>
      <c r="AF109" s="24" t="s">
        <v>362</v>
      </c>
      <c r="AG109" s="18" t="s">
        <v>21</v>
      </c>
      <c r="AK109" s="18" t="s">
        <v>2379</v>
      </c>
    </row>
    <row r="110" spans="1:37">
      <c r="A110" s="18">
        <v>211</v>
      </c>
      <c r="B110" s="23" t="s">
        <v>1655</v>
      </c>
      <c r="C110" s="24" t="s">
        <v>1656</v>
      </c>
      <c r="D110" s="24" t="s">
        <v>1806</v>
      </c>
      <c r="E110" s="24" t="s">
        <v>2143</v>
      </c>
      <c r="F110" s="25">
        <v>38899</v>
      </c>
      <c r="G110" s="21">
        <v>20037</v>
      </c>
      <c r="H110" s="26" t="s">
        <v>2390</v>
      </c>
      <c r="I110" s="24" t="s">
        <v>2403</v>
      </c>
      <c r="J110" s="24" t="s">
        <v>2403</v>
      </c>
      <c r="K110" s="24"/>
      <c r="L110" s="27"/>
      <c r="M110" s="28">
        <v>-5.1447956033009092E-2</v>
      </c>
      <c r="N110" s="28">
        <v>0.1214411617498785</v>
      </c>
      <c r="O110" s="28">
        <v>0.20518855949108158</v>
      </c>
      <c r="P110" s="26" t="s">
        <v>2150</v>
      </c>
      <c r="Q110" s="29">
        <v>41090</v>
      </c>
      <c r="R110" s="39">
        <v>122569341</v>
      </c>
      <c r="S110" s="24" t="s">
        <v>1806</v>
      </c>
      <c r="T110" s="30" t="str">
        <f>IF(S110=D110, E110, "")</f>
        <v>male</v>
      </c>
      <c r="U110" s="24" t="s">
        <v>284</v>
      </c>
      <c r="V110" s="24" t="s">
        <v>2148</v>
      </c>
      <c r="W110" s="55">
        <v>784610</v>
      </c>
      <c r="X110" s="55">
        <v>143008</v>
      </c>
      <c r="Y110" s="55">
        <v>927618</v>
      </c>
      <c r="Z110" s="55">
        <v>69273</v>
      </c>
      <c r="AA110" s="56">
        <v>996891</v>
      </c>
      <c r="AB110" s="56">
        <v>223115</v>
      </c>
      <c r="AC110" s="56">
        <v>17251</v>
      </c>
      <c r="AD110" s="56">
        <f>SUM(AA110:AC110)</f>
        <v>1237257</v>
      </c>
      <c r="AE110" s="24" t="s">
        <v>2156</v>
      </c>
      <c r="AF110" s="24" t="s">
        <v>809</v>
      </c>
      <c r="AG110" s="18" t="s">
        <v>25</v>
      </c>
      <c r="AI110" s="18" t="s">
        <v>2357</v>
      </c>
      <c r="AK110" s="18" t="s">
        <v>2379</v>
      </c>
    </row>
    <row r="111" spans="1:37">
      <c r="A111" s="18">
        <v>91</v>
      </c>
      <c r="B111" s="23" t="s">
        <v>2104</v>
      </c>
      <c r="C111" s="24" t="s">
        <v>2105</v>
      </c>
      <c r="D111" s="24" t="s">
        <v>2106</v>
      </c>
      <c r="E111" s="24" t="s">
        <v>2143</v>
      </c>
      <c r="F111" s="25">
        <v>35855</v>
      </c>
      <c r="G111" s="21">
        <v>22304</v>
      </c>
      <c r="H111" s="26" t="s">
        <v>2151</v>
      </c>
      <c r="I111" s="24" t="s">
        <v>2403</v>
      </c>
      <c r="J111" s="24" t="s">
        <v>2403</v>
      </c>
      <c r="K111" s="24"/>
      <c r="L111" s="27"/>
      <c r="M111" s="28">
        <v>6.8984953272541741E-2</v>
      </c>
      <c r="N111" s="28">
        <v>0.11937610339968578</v>
      </c>
      <c r="O111" s="28">
        <v>0.17344066341653033</v>
      </c>
      <c r="P111" s="26" t="s">
        <v>2150</v>
      </c>
      <c r="Q111" s="29">
        <v>41090</v>
      </c>
      <c r="R111" s="39">
        <v>11814348</v>
      </c>
      <c r="S111" s="24" t="s">
        <v>2106</v>
      </c>
      <c r="T111" s="30" t="str">
        <f>IF(S111=D111, E111, "")</f>
        <v>male</v>
      </c>
      <c r="U111" s="24" t="s">
        <v>284</v>
      </c>
      <c r="V111" s="24" t="s">
        <v>2253</v>
      </c>
      <c r="W111" s="55">
        <v>330001</v>
      </c>
      <c r="X111" s="55">
        <v>15556</v>
      </c>
      <c r="Y111" s="55">
        <v>345557</v>
      </c>
      <c r="Z111" s="55">
        <v>16690</v>
      </c>
      <c r="AA111" s="56">
        <v>362247</v>
      </c>
      <c r="AB111" s="56">
        <v>39505</v>
      </c>
      <c r="AC111" s="56">
        <v>29568</v>
      </c>
      <c r="AD111" s="56">
        <f>SUM(AA111:AC111)</f>
        <v>431320</v>
      </c>
      <c r="AE111" s="24" t="s">
        <v>2156</v>
      </c>
      <c r="AG111" s="18" t="s">
        <v>17</v>
      </c>
      <c r="AK111" s="18" t="s">
        <v>2381</v>
      </c>
    </row>
    <row r="112" spans="1:37">
      <c r="A112" s="18">
        <v>27</v>
      </c>
      <c r="B112" s="23" t="s">
        <v>530</v>
      </c>
      <c r="C112" s="24" t="s">
        <v>531</v>
      </c>
      <c r="D112" s="24" t="s">
        <v>532</v>
      </c>
      <c r="E112" s="24" t="s">
        <v>1997</v>
      </c>
      <c r="F112" s="25">
        <v>40036</v>
      </c>
      <c r="G112" s="21">
        <v>20036</v>
      </c>
      <c r="H112" s="26" t="s">
        <v>2151</v>
      </c>
      <c r="I112" s="24" t="s">
        <v>1763</v>
      </c>
      <c r="J112" s="24" t="s">
        <v>117</v>
      </c>
      <c r="K112" s="24"/>
      <c r="L112" s="27"/>
      <c r="M112" s="28">
        <v>3.0007368145841751E-2</v>
      </c>
      <c r="N112" s="28">
        <v>0.11819153842928425</v>
      </c>
      <c r="O112" s="28">
        <v>0.11819153842928425</v>
      </c>
      <c r="P112" s="26" t="s">
        <v>2150</v>
      </c>
      <c r="Q112" s="29">
        <v>41274</v>
      </c>
      <c r="R112" s="39">
        <v>11104310</v>
      </c>
      <c r="S112" s="24" t="s">
        <v>532</v>
      </c>
      <c r="T112" s="30" t="str">
        <f>IF(S112=D112, E112, "")</f>
        <v>female</v>
      </c>
      <c r="U112" s="24" t="s">
        <v>284</v>
      </c>
      <c r="V112" s="24" t="s">
        <v>2188</v>
      </c>
      <c r="W112" s="55">
        <v>346684</v>
      </c>
      <c r="X112" s="55">
        <v>80000</v>
      </c>
      <c r="Y112" s="55">
        <v>426684</v>
      </c>
      <c r="Z112" s="57"/>
      <c r="AA112" s="56">
        <v>426684</v>
      </c>
      <c r="AB112" s="56">
        <v>45921</v>
      </c>
      <c r="AC112" s="56">
        <v>2688</v>
      </c>
      <c r="AD112" s="56">
        <f>SUM(AA112:AC112)</f>
        <v>475293</v>
      </c>
      <c r="AE112" s="24" t="s">
        <v>2156</v>
      </c>
      <c r="AG112" s="18" t="s">
        <v>17</v>
      </c>
      <c r="AK112" s="18" t="s">
        <v>2381</v>
      </c>
    </row>
    <row r="113" spans="1:37">
      <c r="A113" s="18">
        <v>21</v>
      </c>
      <c r="B113" s="23" t="s">
        <v>685</v>
      </c>
      <c r="C113" s="24" t="s">
        <v>686</v>
      </c>
      <c r="D113" s="24" t="s">
        <v>526</v>
      </c>
      <c r="E113" s="24" t="s">
        <v>1997</v>
      </c>
      <c r="F113" s="25">
        <v>39895</v>
      </c>
      <c r="G113" s="21">
        <v>91301</v>
      </c>
      <c r="H113" s="26" t="s">
        <v>2362</v>
      </c>
      <c r="I113" s="24" t="s">
        <v>2363</v>
      </c>
      <c r="J113" s="24" t="s">
        <v>2363</v>
      </c>
      <c r="K113" s="24"/>
      <c r="L113" s="27" t="s">
        <v>2440</v>
      </c>
      <c r="M113" s="28">
        <v>0.11801074055688433</v>
      </c>
      <c r="N113" s="28">
        <v>0.11801074055688433</v>
      </c>
      <c r="O113" s="28">
        <v>0.11801074055688433</v>
      </c>
      <c r="P113" s="26" t="s">
        <v>2150</v>
      </c>
      <c r="Q113" s="29">
        <v>41305</v>
      </c>
      <c r="R113" s="39">
        <v>19690252</v>
      </c>
      <c r="S113" s="24" t="s">
        <v>526</v>
      </c>
      <c r="T113" s="30" t="str">
        <f>IF(S113=D113, E113, "")</f>
        <v>female</v>
      </c>
      <c r="U113" s="24" t="s">
        <v>284</v>
      </c>
      <c r="V113" s="24" t="s">
        <v>2396</v>
      </c>
      <c r="W113" s="55">
        <v>297288</v>
      </c>
      <c r="X113" s="57"/>
      <c r="Y113" s="55">
        <v>297288</v>
      </c>
      <c r="Z113" s="57"/>
      <c r="AA113" s="56">
        <v>297288</v>
      </c>
      <c r="AB113" s="56">
        <v>13188</v>
      </c>
      <c r="AC113" s="56">
        <v>9479</v>
      </c>
      <c r="AD113" s="56">
        <f>SUM(AA113:AC113)</f>
        <v>319955</v>
      </c>
      <c r="AE113" s="24" t="s">
        <v>2156</v>
      </c>
      <c r="AG113" s="18" t="s">
        <v>17</v>
      </c>
      <c r="AK113" s="18" t="s">
        <v>2381</v>
      </c>
    </row>
    <row r="114" spans="1:37">
      <c r="A114" s="18">
        <v>299</v>
      </c>
      <c r="B114" s="23" t="s">
        <v>1247</v>
      </c>
      <c r="C114" s="24" t="s">
        <v>1248</v>
      </c>
      <c r="D114" s="24" t="s">
        <v>1249</v>
      </c>
      <c r="E114" s="24" t="s">
        <v>2143</v>
      </c>
      <c r="F114" s="25">
        <v>34335</v>
      </c>
      <c r="G114" s="21">
        <v>10018</v>
      </c>
      <c r="H114" s="26" t="s">
        <v>2362</v>
      </c>
      <c r="I114" s="24" t="s">
        <v>2363</v>
      </c>
      <c r="J114" s="24" t="s">
        <v>2363</v>
      </c>
      <c r="K114" s="24"/>
      <c r="L114" s="27"/>
      <c r="M114" s="28">
        <v>0.11607146919517533</v>
      </c>
      <c r="N114" s="28">
        <v>0.11607146919517533</v>
      </c>
      <c r="O114" s="28">
        <v>7.4704158214565802E-2</v>
      </c>
      <c r="P114" s="26" t="s">
        <v>2150</v>
      </c>
      <c r="Q114" s="29">
        <v>41060</v>
      </c>
      <c r="R114" s="39">
        <v>47135352</v>
      </c>
      <c r="S114" s="24" t="s">
        <v>1249</v>
      </c>
      <c r="T114" s="30" t="str">
        <f>IF(S114=D114, E114, "")</f>
        <v>male</v>
      </c>
      <c r="U114" s="24" t="s">
        <v>284</v>
      </c>
      <c r="V114" s="24" t="s">
        <v>2253</v>
      </c>
      <c r="W114" s="55">
        <v>245298</v>
      </c>
      <c r="X114" s="57"/>
      <c r="Y114" s="55">
        <v>245298</v>
      </c>
      <c r="Z114" s="57"/>
      <c r="AA114" s="56">
        <v>245298</v>
      </c>
      <c r="AB114" s="56">
        <v>23800</v>
      </c>
      <c r="AC114" s="56">
        <v>9947</v>
      </c>
      <c r="AD114" s="56">
        <f>SUM(AA114:AC114)</f>
        <v>279045</v>
      </c>
      <c r="AE114" s="24" t="s">
        <v>2156</v>
      </c>
      <c r="AF114" s="24" t="s">
        <v>35</v>
      </c>
      <c r="AG114" s="18" t="s">
        <v>21</v>
      </c>
      <c r="AK114" s="18" t="s">
        <v>2381</v>
      </c>
    </row>
    <row r="115" spans="1:37">
      <c r="A115" s="18">
        <v>49</v>
      </c>
      <c r="B115" s="23" t="s">
        <v>2008</v>
      </c>
      <c r="C115" s="24" t="s">
        <v>2009</v>
      </c>
      <c r="D115" s="24" t="s">
        <v>2010</v>
      </c>
      <c r="E115" s="24" t="s">
        <v>2143</v>
      </c>
      <c r="F115" s="25">
        <v>40544</v>
      </c>
      <c r="G115" s="21">
        <v>20036</v>
      </c>
      <c r="H115" s="26" t="s">
        <v>2390</v>
      </c>
      <c r="I115" s="24" t="s">
        <v>2152</v>
      </c>
      <c r="J115" s="24" t="s">
        <v>67</v>
      </c>
      <c r="K115" s="24"/>
      <c r="L115" s="27"/>
      <c r="M115" s="28">
        <v>0.11459512098355777</v>
      </c>
      <c r="N115" s="28">
        <v>0.11459512098355777</v>
      </c>
      <c r="O115" s="28">
        <v>0.11459512098355777</v>
      </c>
      <c r="P115" s="26" t="s">
        <v>2150</v>
      </c>
      <c r="Q115" s="29">
        <v>41274</v>
      </c>
      <c r="R115" s="39">
        <v>20156772</v>
      </c>
      <c r="S115" s="24" t="s">
        <v>2011</v>
      </c>
      <c r="T115" s="30" t="s">
        <v>2234</v>
      </c>
      <c r="U115" s="24" t="s">
        <v>284</v>
      </c>
      <c r="V115" s="24" t="s">
        <v>2162</v>
      </c>
      <c r="W115" s="55">
        <v>494450</v>
      </c>
      <c r="X115" s="57"/>
      <c r="Y115" s="55">
        <v>494450</v>
      </c>
      <c r="Z115" s="57"/>
      <c r="AA115" s="56">
        <v>494450</v>
      </c>
      <c r="AB115" s="56">
        <v>57160</v>
      </c>
      <c r="AC115" s="56">
        <v>17368</v>
      </c>
      <c r="AD115" s="56">
        <f>SUM(AA115:AC115)</f>
        <v>568978</v>
      </c>
      <c r="AE115" s="24" t="s">
        <v>2156</v>
      </c>
      <c r="AG115" s="18" t="s">
        <v>19</v>
      </c>
      <c r="AK115" s="18" t="s">
        <v>2379</v>
      </c>
    </row>
    <row r="116" spans="1:37">
      <c r="A116" s="18">
        <v>544</v>
      </c>
      <c r="B116" s="23" t="s">
        <v>921</v>
      </c>
      <c r="C116" s="24" t="s">
        <v>922</v>
      </c>
      <c r="D116" s="24" t="s">
        <v>923</v>
      </c>
      <c r="E116" s="24" t="s">
        <v>2143</v>
      </c>
      <c r="F116" s="25">
        <v>39855</v>
      </c>
      <c r="G116" s="21">
        <v>20006</v>
      </c>
      <c r="H116" s="26" t="s">
        <v>2390</v>
      </c>
      <c r="I116" s="24" t="s">
        <v>2398</v>
      </c>
      <c r="J116" s="24" t="s">
        <v>69</v>
      </c>
      <c r="K116" s="24"/>
      <c r="L116" s="27"/>
      <c r="M116" s="28">
        <v>8.3131572129258202E-2</v>
      </c>
      <c r="N116" s="28">
        <v>0.11381556237159728</v>
      </c>
      <c r="O116" s="28">
        <v>0.13334366104451889</v>
      </c>
      <c r="P116" s="26" t="s">
        <v>2150</v>
      </c>
      <c r="Q116" s="29">
        <v>41274</v>
      </c>
      <c r="R116" s="39">
        <v>52434623</v>
      </c>
      <c r="S116" s="24" t="s">
        <v>923</v>
      </c>
      <c r="T116" s="30" t="str">
        <f>IF(S116=D116, E116, "")</f>
        <v>male</v>
      </c>
      <c r="U116" s="24" t="s">
        <v>284</v>
      </c>
      <c r="V116" s="24" t="s">
        <v>1431</v>
      </c>
      <c r="W116" s="55">
        <v>969888</v>
      </c>
      <c r="X116" s="55">
        <v>495000</v>
      </c>
      <c r="Y116" s="55">
        <v>1464888</v>
      </c>
      <c r="Z116" s="55">
        <v>1168827</v>
      </c>
      <c r="AA116" s="56">
        <v>2633715</v>
      </c>
      <c r="AB116" s="56">
        <v>-3945</v>
      </c>
      <c r="AC116" s="56">
        <v>17645</v>
      </c>
      <c r="AD116" s="56">
        <f>SUM(AA116:AC116)</f>
        <v>2647415</v>
      </c>
      <c r="AE116" s="24" t="s">
        <v>2156</v>
      </c>
      <c r="AF116" s="24" t="s">
        <v>924</v>
      </c>
      <c r="AG116" s="18" t="s">
        <v>23</v>
      </c>
      <c r="AH116" s="18" t="s">
        <v>2371</v>
      </c>
      <c r="AI116" s="18" t="s">
        <v>2357</v>
      </c>
      <c r="AJ116" s="18" t="s">
        <v>2373</v>
      </c>
      <c r="AK116" s="18" t="s">
        <v>2379</v>
      </c>
    </row>
    <row r="117" spans="1:37">
      <c r="A117" s="18">
        <v>187</v>
      </c>
      <c r="B117" s="23" t="s">
        <v>1883</v>
      </c>
      <c r="C117" s="24" t="s">
        <v>1884</v>
      </c>
      <c r="D117" s="24" t="s">
        <v>1735</v>
      </c>
      <c r="E117" s="24" t="s">
        <v>2143</v>
      </c>
      <c r="F117" s="25">
        <v>40301</v>
      </c>
      <c r="G117" s="21">
        <v>80235</v>
      </c>
      <c r="H117" s="26" t="s">
        <v>2390</v>
      </c>
      <c r="I117" s="24" t="s">
        <v>2398</v>
      </c>
      <c r="J117" s="24" t="s">
        <v>214</v>
      </c>
      <c r="K117" s="24"/>
      <c r="L117" s="27"/>
      <c r="M117" s="28">
        <v>5.0118563189788926E-2</v>
      </c>
      <c r="N117" s="28">
        <v>0.11285040963895732</v>
      </c>
      <c r="O117" s="28">
        <v>0.11238510139398508</v>
      </c>
      <c r="P117" s="26" t="s">
        <v>2150</v>
      </c>
      <c r="Q117" s="29">
        <v>41274</v>
      </c>
      <c r="R117" s="39">
        <v>28233496</v>
      </c>
      <c r="S117" s="24" t="s">
        <v>1736</v>
      </c>
      <c r="T117" s="30" t="s">
        <v>2234</v>
      </c>
      <c r="U117" s="24" t="s">
        <v>284</v>
      </c>
      <c r="V117" s="24" t="s">
        <v>2253</v>
      </c>
      <c r="W117" s="55">
        <v>251097</v>
      </c>
      <c r="X117" s="55">
        <v>15000</v>
      </c>
      <c r="Y117" s="55">
        <v>266097</v>
      </c>
      <c r="Z117" s="55">
        <v>990</v>
      </c>
      <c r="AA117" s="56">
        <v>267087</v>
      </c>
      <c r="AB117" s="56">
        <v>22500</v>
      </c>
      <c r="AC117" s="56">
        <v>6741</v>
      </c>
      <c r="AD117" s="56">
        <f>SUM(AA117:AC117)</f>
        <v>296328</v>
      </c>
      <c r="AE117" s="24" t="s">
        <v>2156</v>
      </c>
      <c r="AG117" s="18" t="s">
        <v>19</v>
      </c>
      <c r="AK117" s="18" t="s">
        <v>2381</v>
      </c>
    </row>
    <row r="118" spans="1:37">
      <c r="A118" s="18">
        <v>166</v>
      </c>
      <c r="B118" s="23" t="s">
        <v>512</v>
      </c>
      <c r="C118" s="24" t="s">
        <v>366</v>
      </c>
      <c r="D118" s="24" t="s">
        <v>517</v>
      </c>
      <c r="E118" s="24" t="s">
        <v>1997</v>
      </c>
      <c r="F118" s="25">
        <v>37504</v>
      </c>
      <c r="G118" s="21">
        <v>22031</v>
      </c>
      <c r="H118" s="26" t="s">
        <v>2151</v>
      </c>
      <c r="I118" s="24" t="s">
        <v>2403</v>
      </c>
      <c r="J118" s="24" t="s">
        <v>2403</v>
      </c>
      <c r="K118" s="24"/>
      <c r="L118" s="27" t="s">
        <v>2440</v>
      </c>
      <c r="M118" s="28">
        <v>0.26089462408261704</v>
      </c>
      <c r="N118" s="28">
        <v>0.11217114652587803</v>
      </c>
      <c r="O118" s="28">
        <v>0.11217114652587803</v>
      </c>
      <c r="P118" s="26" t="s">
        <v>2150</v>
      </c>
      <c r="Q118" s="29">
        <v>41274</v>
      </c>
      <c r="R118" s="39">
        <v>18573791</v>
      </c>
      <c r="S118" s="24" t="s">
        <v>2311</v>
      </c>
      <c r="T118" s="30" t="s">
        <v>2159</v>
      </c>
      <c r="U118" s="24" t="s">
        <v>284</v>
      </c>
      <c r="V118" s="24" t="s">
        <v>2271</v>
      </c>
      <c r="W118" s="55">
        <v>533801</v>
      </c>
      <c r="X118" s="57"/>
      <c r="Y118" s="55">
        <v>533801</v>
      </c>
      <c r="Z118" s="57"/>
      <c r="AA118" s="56">
        <v>533801</v>
      </c>
      <c r="AB118" s="56">
        <v>74422</v>
      </c>
      <c r="AD118" s="56">
        <f>SUM(AA118:AC118)</f>
        <v>608223</v>
      </c>
      <c r="AE118" s="24" t="s">
        <v>2156</v>
      </c>
      <c r="AG118" s="18" t="s">
        <v>17</v>
      </c>
      <c r="AK118" s="18" t="s">
        <v>2379</v>
      </c>
    </row>
    <row r="119" spans="1:37">
      <c r="A119" s="18">
        <v>389</v>
      </c>
      <c r="B119" s="23" t="s">
        <v>1011</v>
      </c>
      <c r="C119" s="24" t="s">
        <v>1012</v>
      </c>
      <c r="D119" s="24" t="s">
        <v>1013</v>
      </c>
      <c r="E119" s="24" t="s">
        <v>2143</v>
      </c>
      <c r="F119" s="25">
        <v>40725</v>
      </c>
      <c r="G119" s="21">
        <v>10004</v>
      </c>
      <c r="H119" s="26" t="s">
        <v>2414</v>
      </c>
      <c r="I119" s="24" t="s">
        <v>2415</v>
      </c>
      <c r="J119" s="24" t="s">
        <v>2415</v>
      </c>
      <c r="K119" s="24"/>
      <c r="L119" s="27"/>
      <c r="M119" s="28">
        <v>0.10977548318528936</v>
      </c>
      <c r="N119" s="28">
        <v>0.10977548318528936</v>
      </c>
      <c r="O119" s="28">
        <v>0.10977548318528936</v>
      </c>
      <c r="P119" s="26" t="s">
        <v>2150</v>
      </c>
      <c r="Q119" s="29">
        <v>41274</v>
      </c>
      <c r="R119" s="39">
        <v>24657774</v>
      </c>
      <c r="S119" s="24" t="s">
        <v>1014</v>
      </c>
      <c r="T119" s="30" t="s">
        <v>2313</v>
      </c>
      <c r="U119" s="24" t="s">
        <v>284</v>
      </c>
      <c r="V119" s="24" t="s">
        <v>2162</v>
      </c>
      <c r="W119" s="55">
        <v>484508</v>
      </c>
      <c r="X119" s="57"/>
      <c r="Y119" s="55">
        <v>484508</v>
      </c>
      <c r="Z119" s="57"/>
      <c r="AA119" s="56">
        <v>484508</v>
      </c>
      <c r="AC119" s="56"/>
      <c r="AD119" s="56">
        <f>SUM(AA119:AC119)</f>
        <v>484508</v>
      </c>
      <c r="AE119" s="24" t="s">
        <v>2156</v>
      </c>
      <c r="AG119" s="18" t="s">
        <v>19</v>
      </c>
      <c r="AK119" s="18" t="s">
        <v>2379</v>
      </c>
    </row>
    <row r="120" spans="1:37">
      <c r="A120" s="18">
        <v>350</v>
      </c>
      <c r="B120" s="23" t="s">
        <v>1362</v>
      </c>
      <c r="C120" s="24" t="s">
        <v>1363</v>
      </c>
      <c r="D120" s="24" t="s">
        <v>1364</v>
      </c>
      <c r="E120" s="24" t="s">
        <v>2143</v>
      </c>
      <c r="F120" s="25">
        <v>38504</v>
      </c>
      <c r="G120" s="21">
        <v>20005</v>
      </c>
      <c r="H120" s="26" t="s">
        <v>2287</v>
      </c>
      <c r="I120" s="24" t="s">
        <v>2287</v>
      </c>
      <c r="J120" s="24" t="s">
        <v>2287</v>
      </c>
      <c r="K120" s="24"/>
      <c r="L120" s="27"/>
      <c r="M120" s="28">
        <v>0.10851940740625861</v>
      </c>
      <c r="N120" s="28">
        <v>0.10851940740625861</v>
      </c>
      <c r="O120" s="28">
        <v>0.10851940740625861</v>
      </c>
      <c r="P120" s="26" t="s">
        <v>2150</v>
      </c>
      <c r="Q120" s="29">
        <v>41182</v>
      </c>
      <c r="R120" s="39">
        <v>15073282</v>
      </c>
      <c r="S120" s="24" t="s">
        <v>1364</v>
      </c>
      <c r="T120" s="30" t="str">
        <f>IF(S120=D120, E120, "")</f>
        <v>male</v>
      </c>
      <c r="U120" s="24" t="s">
        <v>284</v>
      </c>
      <c r="V120" s="24" t="s">
        <v>2271</v>
      </c>
      <c r="W120" s="55">
        <v>285906</v>
      </c>
      <c r="X120" s="57"/>
      <c r="Y120" s="55">
        <v>285906</v>
      </c>
      <c r="Z120" s="57"/>
      <c r="AA120" s="56">
        <v>285906</v>
      </c>
      <c r="AB120" s="56">
        <v>20000</v>
      </c>
      <c r="AC120" s="56">
        <v>4590</v>
      </c>
      <c r="AD120" s="56">
        <f>SUM(AA120:AC120)</f>
        <v>310496</v>
      </c>
      <c r="AE120" s="24" t="s">
        <v>2156</v>
      </c>
      <c r="AG120" s="18" t="s">
        <v>17</v>
      </c>
      <c r="AK120" s="18" t="s">
        <v>2381</v>
      </c>
    </row>
    <row r="121" spans="1:37">
      <c r="A121" s="18">
        <v>258</v>
      </c>
      <c r="B121" s="23" t="s">
        <v>1603</v>
      </c>
      <c r="C121" s="24" t="s">
        <v>1451</v>
      </c>
      <c r="D121" s="24" t="s">
        <v>1452</v>
      </c>
      <c r="E121" s="24" t="s">
        <v>2143</v>
      </c>
      <c r="G121" s="21">
        <v>20003</v>
      </c>
      <c r="H121" s="26" t="s">
        <v>2362</v>
      </c>
      <c r="I121" s="24" t="s">
        <v>2363</v>
      </c>
      <c r="J121" s="24" t="s">
        <v>2363</v>
      </c>
      <c r="K121" s="24"/>
      <c r="L121" s="27"/>
      <c r="M121" s="28">
        <v>0.10727272727272727</v>
      </c>
      <c r="N121" s="28">
        <v>0.10727272727272727</v>
      </c>
      <c r="O121" s="28">
        <v>0.10727272727272727</v>
      </c>
      <c r="P121" s="26" t="s">
        <v>2150</v>
      </c>
      <c r="Q121" s="29">
        <v>41274</v>
      </c>
      <c r="R121" s="39">
        <v>11633688</v>
      </c>
      <c r="S121" s="24" t="s">
        <v>1452</v>
      </c>
      <c r="T121" s="30" t="str">
        <f>IF(S121=D121, E121, "")</f>
        <v>male</v>
      </c>
      <c r="U121" s="24" t="s">
        <v>284</v>
      </c>
      <c r="V121" s="24" t="s">
        <v>2396</v>
      </c>
      <c r="W121" s="55">
        <v>453705</v>
      </c>
      <c r="X121" s="57"/>
      <c r="Y121" s="55">
        <v>453705</v>
      </c>
      <c r="Z121" s="57"/>
      <c r="AA121" s="56">
        <v>453705</v>
      </c>
      <c r="AB121" s="56">
        <v>37985</v>
      </c>
      <c r="AC121" s="56">
        <v>12605</v>
      </c>
      <c r="AD121" s="56">
        <f>SUM(AA121:AC121)</f>
        <v>504295</v>
      </c>
      <c r="AE121" s="24" t="s">
        <v>2156</v>
      </c>
      <c r="AF121" s="24"/>
      <c r="AG121" s="18" t="s">
        <v>17</v>
      </c>
      <c r="AK121" s="18" t="s">
        <v>2379</v>
      </c>
    </row>
    <row r="122" spans="1:37">
      <c r="A122" s="18">
        <v>155</v>
      </c>
      <c r="B122" s="23" t="s">
        <v>660</v>
      </c>
      <c r="C122" s="24" t="s">
        <v>661</v>
      </c>
      <c r="D122" s="24" t="s">
        <v>662</v>
      </c>
      <c r="E122" s="24" t="s">
        <v>1997</v>
      </c>
      <c r="F122" s="25">
        <v>41730</v>
      </c>
      <c r="G122" s="21">
        <v>20009</v>
      </c>
      <c r="H122" s="26" t="s">
        <v>2390</v>
      </c>
      <c r="I122" s="24" t="s">
        <v>2398</v>
      </c>
      <c r="J122" s="24" t="s">
        <v>69</v>
      </c>
      <c r="K122" s="24"/>
      <c r="L122" s="27"/>
      <c r="M122" s="28">
        <v>0.11912310271639288</v>
      </c>
      <c r="N122" s="28">
        <v>0.10636000021708338</v>
      </c>
      <c r="O122" s="28">
        <v>0.11281801302104286</v>
      </c>
      <c r="P122" s="26" t="s">
        <v>2150</v>
      </c>
      <c r="Q122" s="29">
        <v>41274</v>
      </c>
      <c r="R122" s="39">
        <v>17938173</v>
      </c>
      <c r="S122" s="24" t="s">
        <v>663</v>
      </c>
      <c r="T122" s="30" t="s">
        <v>2158</v>
      </c>
      <c r="U122" s="24" t="s">
        <v>283</v>
      </c>
      <c r="V122" s="24" t="s">
        <v>2396</v>
      </c>
      <c r="W122" s="55">
        <v>501967</v>
      </c>
      <c r="X122" s="55">
        <v>109610</v>
      </c>
      <c r="Y122" s="55">
        <v>611577</v>
      </c>
      <c r="Z122" s="55">
        <v>93835</v>
      </c>
      <c r="AA122" s="56">
        <v>705412</v>
      </c>
      <c r="AB122" s="56">
        <v>45000</v>
      </c>
      <c r="AC122" s="56">
        <v>13456</v>
      </c>
      <c r="AD122" s="56">
        <f>SUM(AA122:AC122)</f>
        <v>763868</v>
      </c>
      <c r="AE122" s="24" t="s">
        <v>2156</v>
      </c>
      <c r="AG122" s="18" t="s">
        <v>17</v>
      </c>
      <c r="AK122" s="18" t="s">
        <v>2379</v>
      </c>
    </row>
    <row r="123" spans="1:37">
      <c r="A123" s="18">
        <v>407</v>
      </c>
      <c r="B123" s="23" t="s">
        <v>1370</v>
      </c>
      <c r="C123" s="24" t="s">
        <v>1371</v>
      </c>
      <c r="D123" s="24" t="s">
        <v>1372</v>
      </c>
      <c r="E123" s="24" t="s">
        <v>2143</v>
      </c>
      <c r="F123" s="25">
        <v>41681</v>
      </c>
      <c r="G123" s="21">
        <v>10605</v>
      </c>
      <c r="H123" s="26" t="s">
        <v>2362</v>
      </c>
      <c r="I123" s="24" t="s">
        <v>2363</v>
      </c>
      <c r="J123" s="24" t="s">
        <v>2363</v>
      </c>
      <c r="K123" s="24"/>
      <c r="L123" s="27"/>
      <c r="M123" s="28">
        <v>8.8157894736842102E-2</v>
      </c>
      <c r="N123" s="28">
        <v>0.10501949317738792</v>
      </c>
      <c r="O123" s="28">
        <v>0.1197593956017516</v>
      </c>
      <c r="P123" s="26" t="s">
        <v>2150</v>
      </c>
      <c r="Q123" s="29">
        <v>41090</v>
      </c>
      <c r="R123" s="39">
        <v>292822993</v>
      </c>
      <c r="S123" s="24" t="s">
        <v>1373</v>
      </c>
      <c r="T123" s="30" t="s">
        <v>2299</v>
      </c>
      <c r="U123" s="24" t="s">
        <v>283</v>
      </c>
      <c r="V123" s="24" t="s">
        <v>2161</v>
      </c>
      <c r="W123" s="55">
        <v>516875</v>
      </c>
      <c r="X123" s="55">
        <v>50000</v>
      </c>
      <c r="Y123" s="55">
        <v>566875</v>
      </c>
      <c r="Z123" s="55">
        <v>14868</v>
      </c>
      <c r="AA123" s="56">
        <v>581743</v>
      </c>
      <c r="AB123" s="56">
        <v>30870</v>
      </c>
      <c r="AC123" s="56">
        <v>22298</v>
      </c>
      <c r="AD123" s="56">
        <f>SUM(AA123:AC123)</f>
        <v>634911</v>
      </c>
      <c r="AE123" s="24" t="s">
        <v>2156</v>
      </c>
      <c r="AF123" s="24" t="s">
        <v>1225</v>
      </c>
      <c r="AG123" s="18" t="s">
        <v>25</v>
      </c>
      <c r="AK123" s="18" t="s">
        <v>2379</v>
      </c>
    </row>
    <row r="124" spans="1:37">
      <c r="A124" s="18">
        <v>120</v>
      </c>
      <c r="B124" s="23" t="s">
        <v>1858</v>
      </c>
      <c r="C124" s="24" t="s">
        <v>1859</v>
      </c>
      <c r="D124" s="24" t="s">
        <v>1860</v>
      </c>
      <c r="E124" s="24" t="s">
        <v>2143</v>
      </c>
      <c r="F124" s="25">
        <v>41204</v>
      </c>
      <c r="G124" s="21">
        <v>20191</v>
      </c>
      <c r="H124" s="26" t="s">
        <v>2151</v>
      </c>
      <c r="I124" s="24" t="s">
        <v>2385</v>
      </c>
      <c r="J124" s="24" t="s">
        <v>58</v>
      </c>
      <c r="K124" s="24"/>
      <c r="L124" s="27"/>
      <c r="M124" s="28">
        <v>6.5928710913184668E-2</v>
      </c>
      <c r="N124" s="28">
        <v>0.10476110617317078</v>
      </c>
      <c r="O124" s="28">
        <v>0.12938670780995823</v>
      </c>
      <c r="P124" s="26" t="s">
        <v>2150</v>
      </c>
      <c r="Q124" s="29">
        <v>41182</v>
      </c>
      <c r="R124" s="39">
        <v>29476611</v>
      </c>
      <c r="S124" s="24" t="s">
        <v>1861</v>
      </c>
      <c r="T124" s="30" t="s">
        <v>2238</v>
      </c>
      <c r="U124" s="24" t="s">
        <v>283</v>
      </c>
      <c r="V124" s="24" t="s">
        <v>2253</v>
      </c>
      <c r="W124" s="55">
        <v>299672</v>
      </c>
      <c r="X124" s="55">
        <v>29707</v>
      </c>
      <c r="Y124" s="55">
        <v>329379</v>
      </c>
      <c r="Z124" s="55">
        <v>7342</v>
      </c>
      <c r="AA124" s="56">
        <v>336721</v>
      </c>
      <c r="AB124" s="56">
        <v>6588</v>
      </c>
      <c r="AD124" s="56">
        <f>SUM(AA124:AC124)</f>
        <v>343309</v>
      </c>
      <c r="AE124" s="24" t="s">
        <v>2156</v>
      </c>
      <c r="AG124" s="18" t="s">
        <v>19</v>
      </c>
      <c r="AK124" s="18" t="s">
        <v>2381</v>
      </c>
    </row>
    <row r="125" spans="1:37">
      <c r="A125" s="18">
        <v>38</v>
      </c>
      <c r="B125" s="23" t="s">
        <v>399</v>
      </c>
      <c r="C125" s="24" t="s">
        <v>400</v>
      </c>
      <c r="D125" s="24" t="s">
        <v>401</v>
      </c>
      <c r="E125" s="24" t="s">
        <v>1997</v>
      </c>
      <c r="F125" s="25">
        <v>41275</v>
      </c>
      <c r="G125" s="21">
        <v>10019</v>
      </c>
      <c r="H125" s="26" t="s">
        <v>2151</v>
      </c>
      <c r="I125" s="24" t="s">
        <v>1763</v>
      </c>
      <c r="J125" s="24" t="s">
        <v>212</v>
      </c>
      <c r="K125" s="24" t="s">
        <v>213</v>
      </c>
      <c r="L125" s="27"/>
      <c r="M125" s="28">
        <v>9.3554237288135597E-2</v>
      </c>
      <c r="N125" s="28">
        <v>0.10399555555555555</v>
      </c>
      <c r="O125" s="28">
        <v>0.11641333333333333</v>
      </c>
      <c r="P125" s="26" t="s">
        <v>2150</v>
      </c>
      <c r="Q125" s="29">
        <v>41274</v>
      </c>
      <c r="R125" s="39">
        <v>71015381</v>
      </c>
      <c r="S125" s="24" t="s">
        <v>402</v>
      </c>
      <c r="T125" s="30" t="s">
        <v>2306</v>
      </c>
      <c r="U125" s="24" t="s">
        <v>283</v>
      </c>
      <c r="V125" s="24" t="s">
        <v>2146</v>
      </c>
      <c r="W125" s="55">
        <v>645197</v>
      </c>
      <c r="X125" s="55">
        <v>100000</v>
      </c>
      <c r="Y125" s="55">
        <v>745197</v>
      </c>
      <c r="Z125" s="55">
        <v>8382</v>
      </c>
      <c r="AA125" s="56">
        <v>753579</v>
      </c>
      <c r="AB125" s="56">
        <v>23600</v>
      </c>
      <c r="AC125" s="56">
        <v>20155</v>
      </c>
      <c r="AD125" s="56">
        <f>SUM(AA125:AC125)</f>
        <v>797334</v>
      </c>
      <c r="AE125" s="24" t="s">
        <v>2156</v>
      </c>
      <c r="AG125" s="18" t="s">
        <v>23</v>
      </c>
      <c r="AK125" s="18" t="s">
        <v>2379</v>
      </c>
    </row>
    <row r="126" spans="1:37">
      <c r="A126" s="18">
        <v>609</v>
      </c>
      <c r="B126" s="23" t="s">
        <v>747</v>
      </c>
      <c r="C126" s="24" t="s">
        <v>748</v>
      </c>
      <c r="D126" s="24" t="s">
        <v>749</v>
      </c>
      <c r="E126" s="24" t="s">
        <v>2143</v>
      </c>
      <c r="F126" s="25">
        <v>35431</v>
      </c>
      <c r="G126" s="21">
        <v>20062</v>
      </c>
      <c r="H126" s="26" t="s">
        <v>2390</v>
      </c>
      <c r="I126" s="24" t="s">
        <v>2178</v>
      </c>
      <c r="J126" s="24" t="s">
        <v>212</v>
      </c>
      <c r="K126" s="24"/>
      <c r="L126" s="27"/>
      <c r="M126" s="28">
        <v>-1.3785048058052687E-3</v>
      </c>
      <c r="N126" s="28">
        <v>0.1037607242475492</v>
      </c>
      <c r="O126" s="28">
        <v>0.10896639141385327</v>
      </c>
      <c r="P126" s="26" t="s">
        <v>2150</v>
      </c>
      <c r="Q126" s="29">
        <v>41274</v>
      </c>
      <c r="R126" s="39">
        <v>188374764</v>
      </c>
      <c r="S126" s="24" t="s">
        <v>749</v>
      </c>
      <c r="T126" s="30" t="str">
        <f>IF(S126=D126, E126, "")</f>
        <v>male</v>
      </c>
      <c r="U126" s="24" t="s">
        <v>284</v>
      </c>
      <c r="V126" s="24" t="s">
        <v>2146</v>
      </c>
      <c r="W126" s="55">
        <v>1053312</v>
      </c>
      <c r="X126" s="55">
        <v>4250000</v>
      </c>
      <c r="Y126" s="55">
        <v>5303312</v>
      </c>
      <c r="Z126" s="55">
        <v>149000</v>
      </c>
      <c r="AA126" s="56">
        <v>5452312</v>
      </c>
      <c r="AB126" s="56">
        <v>15100</v>
      </c>
      <c r="AC126" s="56">
        <v>15285</v>
      </c>
      <c r="AD126" s="56">
        <f>SUM(AA126:AC126)</f>
        <v>5482697</v>
      </c>
      <c r="AE126" s="24" t="s">
        <v>2156</v>
      </c>
      <c r="AG126" s="18" t="s">
        <v>25</v>
      </c>
      <c r="AH126" s="18" t="s">
        <v>2371</v>
      </c>
      <c r="AI126" s="18" t="s">
        <v>2357</v>
      </c>
      <c r="AJ126" s="18" t="s">
        <v>2373</v>
      </c>
      <c r="AK126" s="18" t="s">
        <v>2379</v>
      </c>
    </row>
    <row r="127" spans="1:37">
      <c r="A127" s="18">
        <v>270</v>
      </c>
      <c r="B127" s="23" t="s">
        <v>1333</v>
      </c>
      <c r="C127" s="24" t="s">
        <v>1334</v>
      </c>
      <c r="D127" s="24" t="s">
        <v>1335</v>
      </c>
      <c r="E127" s="24" t="s">
        <v>2143</v>
      </c>
      <c r="F127" s="25">
        <v>31778</v>
      </c>
      <c r="G127" s="21">
        <v>22202</v>
      </c>
      <c r="H127" s="26" t="s">
        <v>2362</v>
      </c>
      <c r="I127" s="24" t="s">
        <v>2363</v>
      </c>
      <c r="J127" s="24" t="s">
        <v>2363</v>
      </c>
      <c r="K127" s="24"/>
      <c r="L127" s="27"/>
      <c r="M127" s="28">
        <v>6.7620194632229486E-2</v>
      </c>
      <c r="N127" s="28">
        <v>0.10372811596573896</v>
      </c>
      <c r="O127" s="28">
        <v>0.10372811596573896</v>
      </c>
      <c r="P127" s="26" t="s">
        <v>2150</v>
      </c>
      <c r="Q127" s="29">
        <v>41090</v>
      </c>
      <c r="R127" s="39">
        <v>132795704</v>
      </c>
      <c r="S127" s="24" t="s">
        <v>1335</v>
      </c>
      <c r="T127" s="30" t="str">
        <f>IF(S127=D127, E127, "")</f>
        <v>male</v>
      </c>
      <c r="U127" s="24" t="s">
        <v>284</v>
      </c>
      <c r="V127" s="24" t="s">
        <v>2271</v>
      </c>
      <c r="W127" s="55">
        <v>364335</v>
      </c>
      <c r="X127" s="55">
        <v>148403</v>
      </c>
      <c r="Y127" s="55">
        <v>512738</v>
      </c>
      <c r="Z127" s="57"/>
      <c r="AA127" s="56">
        <v>512738</v>
      </c>
      <c r="AB127" s="56">
        <v>14700</v>
      </c>
      <c r="AC127" s="56">
        <v>17512</v>
      </c>
      <c r="AD127" s="56">
        <f>SUM(AA127:AC127)</f>
        <v>544950</v>
      </c>
      <c r="AE127" s="24" t="s">
        <v>2156</v>
      </c>
      <c r="AG127" s="18" t="s">
        <v>25</v>
      </c>
      <c r="AK127" s="18" t="s">
        <v>2379</v>
      </c>
    </row>
    <row r="128" spans="1:37">
      <c r="A128" s="18">
        <v>527</v>
      </c>
      <c r="B128" s="23" t="s">
        <v>888</v>
      </c>
      <c r="C128" s="24" t="s">
        <v>889</v>
      </c>
      <c r="D128" s="24" t="s">
        <v>890</v>
      </c>
      <c r="E128" s="24" t="s">
        <v>2143</v>
      </c>
      <c r="G128" s="21">
        <v>22160</v>
      </c>
      <c r="H128" s="26" t="s">
        <v>2362</v>
      </c>
      <c r="I128" s="24" t="s">
        <v>2363</v>
      </c>
      <c r="J128" s="24" t="s">
        <v>2363</v>
      </c>
      <c r="K128" s="24"/>
      <c r="L128" s="27"/>
      <c r="M128" s="28">
        <v>0.10252616843243931</v>
      </c>
      <c r="N128" s="28">
        <v>0.10252616843243931</v>
      </c>
      <c r="O128" s="28">
        <v>0.10252616843243931</v>
      </c>
      <c r="P128" s="26" t="s">
        <v>2150</v>
      </c>
      <c r="Q128" s="29">
        <v>41274</v>
      </c>
      <c r="R128" s="39">
        <v>16236323</v>
      </c>
      <c r="S128" s="24" t="s">
        <v>890</v>
      </c>
      <c r="T128" s="30" t="str">
        <f>IF(S128=D128, E128, "")</f>
        <v>male</v>
      </c>
      <c r="U128" s="24" t="s">
        <v>284</v>
      </c>
      <c r="V128" s="24" t="s">
        <v>2162</v>
      </c>
      <c r="W128" s="55">
        <v>138614</v>
      </c>
      <c r="X128" s="57"/>
      <c r="Y128" s="55">
        <v>138614</v>
      </c>
      <c r="Z128" s="57"/>
      <c r="AA128" s="56">
        <v>138614</v>
      </c>
      <c r="AB128" s="56">
        <v>14697</v>
      </c>
      <c r="AC128" s="56">
        <v>17019</v>
      </c>
      <c r="AD128" s="56">
        <f>SUM(AA128:AC128)</f>
        <v>170330</v>
      </c>
      <c r="AE128" s="24" t="s">
        <v>2156</v>
      </c>
      <c r="AG128" s="18" t="s">
        <v>17</v>
      </c>
      <c r="AK128" s="18" t="s">
        <v>2381</v>
      </c>
    </row>
    <row r="129" spans="1:37">
      <c r="A129" s="18">
        <v>215</v>
      </c>
      <c r="B129" s="23" t="s">
        <v>1664</v>
      </c>
      <c r="C129" s="24" t="s">
        <v>1665</v>
      </c>
      <c r="D129" s="24" t="s">
        <v>1666</v>
      </c>
      <c r="E129" s="24" t="s">
        <v>2143</v>
      </c>
      <c r="F129" s="25">
        <v>37622</v>
      </c>
      <c r="G129" s="21">
        <v>53214</v>
      </c>
      <c r="H129" s="26" t="s">
        <v>2390</v>
      </c>
      <c r="I129" s="24" t="s">
        <v>2385</v>
      </c>
      <c r="J129" s="24" t="s">
        <v>59</v>
      </c>
      <c r="K129" s="24"/>
      <c r="L129" s="27"/>
      <c r="M129" s="28">
        <v>2.425987892411045E-2</v>
      </c>
      <c r="N129" s="28">
        <v>9.9675234195802695E-2</v>
      </c>
      <c r="O129" s="28">
        <v>9.9675234195802695E-2</v>
      </c>
      <c r="P129" s="26" t="s">
        <v>2150</v>
      </c>
      <c r="Q129" s="29">
        <v>41274</v>
      </c>
      <c r="R129" s="39">
        <v>19068100</v>
      </c>
      <c r="S129" s="24" t="s">
        <v>1666</v>
      </c>
      <c r="T129" s="30" t="str">
        <f>IF(S129=D129, E129, "")</f>
        <v>male</v>
      </c>
      <c r="U129" s="24" t="s">
        <v>284</v>
      </c>
      <c r="V129" s="24" t="s">
        <v>1667</v>
      </c>
      <c r="W129" s="55">
        <v>320790</v>
      </c>
      <c r="X129" s="55">
        <v>89600</v>
      </c>
      <c r="Y129" s="55">
        <v>410390</v>
      </c>
      <c r="Z129" s="57"/>
      <c r="AA129" s="56">
        <v>410390</v>
      </c>
      <c r="AB129" s="56">
        <v>13830</v>
      </c>
      <c r="AC129" s="56">
        <v>14227</v>
      </c>
      <c r="AD129" s="56">
        <f>SUM(AA129:AC129)</f>
        <v>438447</v>
      </c>
      <c r="AE129" s="24" t="s">
        <v>2156</v>
      </c>
      <c r="AG129" s="18" t="s">
        <v>17</v>
      </c>
      <c r="AK129" s="18" t="s">
        <v>2381</v>
      </c>
    </row>
    <row r="130" spans="1:37">
      <c r="A130" s="18">
        <v>498</v>
      </c>
      <c r="B130" s="23" t="s">
        <v>987</v>
      </c>
      <c r="C130" s="24" t="s">
        <v>988</v>
      </c>
      <c r="D130" s="24" t="s">
        <v>1921</v>
      </c>
      <c r="E130" s="24" t="s">
        <v>2143</v>
      </c>
      <c r="F130" s="25">
        <v>41640</v>
      </c>
      <c r="G130" s="21">
        <v>20036</v>
      </c>
      <c r="H130" s="26" t="s">
        <v>2362</v>
      </c>
      <c r="I130" s="24" t="s">
        <v>2363</v>
      </c>
      <c r="J130" s="24" t="s">
        <v>2363</v>
      </c>
      <c r="K130" s="24"/>
      <c r="L130" s="27"/>
      <c r="M130" s="28">
        <v>8.0816778325170882E-2</v>
      </c>
      <c r="N130" s="28">
        <v>9.8906508841718685E-2</v>
      </c>
      <c r="O130" s="28">
        <v>0.10073426431666047</v>
      </c>
      <c r="P130" s="26" t="s">
        <v>2150</v>
      </c>
      <c r="Q130" s="29">
        <v>41274</v>
      </c>
      <c r="R130" s="39">
        <v>456080227</v>
      </c>
      <c r="S130" s="24" t="s">
        <v>989</v>
      </c>
      <c r="T130" s="30" t="s">
        <v>2299</v>
      </c>
      <c r="U130" s="24" t="s">
        <v>283</v>
      </c>
      <c r="V130" s="24" t="s">
        <v>2146</v>
      </c>
      <c r="W130" s="55">
        <v>892465</v>
      </c>
      <c r="X130" s="55">
        <v>636570</v>
      </c>
      <c r="Y130" s="55">
        <v>1529035</v>
      </c>
      <c r="Z130" s="55">
        <v>18484</v>
      </c>
      <c r="AA130" s="56">
        <v>1547519</v>
      </c>
      <c r="AB130" s="56">
        <v>12815</v>
      </c>
      <c r="AC130" s="56">
        <v>21239</v>
      </c>
      <c r="AD130" s="56">
        <f>SUM(AA130:AC130)</f>
        <v>1581573</v>
      </c>
      <c r="AE130" s="24" t="s">
        <v>2156</v>
      </c>
      <c r="AG130" s="18" t="s">
        <v>25</v>
      </c>
      <c r="AH130" s="18" t="s">
        <v>2371</v>
      </c>
      <c r="AI130" s="18" t="s">
        <v>2357</v>
      </c>
      <c r="AJ130" s="18" t="s">
        <v>2373</v>
      </c>
      <c r="AK130" s="18" t="s">
        <v>2379</v>
      </c>
    </row>
    <row r="131" spans="1:37">
      <c r="A131" s="18">
        <v>137</v>
      </c>
      <c r="B131" s="23" t="s">
        <v>1755</v>
      </c>
      <c r="C131" s="24" t="s">
        <v>1756</v>
      </c>
      <c r="D131" s="24" t="s">
        <v>1757</v>
      </c>
      <c r="E131" s="24" t="s">
        <v>2143</v>
      </c>
      <c r="F131" s="25">
        <v>38718</v>
      </c>
      <c r="G131" s="21">
        <v>20036</v>
      </c>
      <c r="H131" s="26" t="s">
        <v>2390</v>
      </c>
      <c r="I131" s="24" t="s">
        <v>2385</v>
      </c>
      <c r="J131" s="24" t="s">
        <v>212</v>
      </c>
      <c r="K131" s="24" t="s">
        <v>59</v>
      </c>
      <c r="L131" s="27"/>
      <c r="M131" s="28">
        <v>8.3640982581370385E-2</v>
      </c>
      <c r="N131" s="28">
        <v>9.8621239078365452E-2</v>
      </c>
      <c r="O131" s="28">
        <v>7.9005116154740374E-2</v>
      </c>
      <c r="P131" s="26" t="s">
        <v>2150</v>
      </c>
      <c r="Q131" s="29">
        <v>41274</v>
      </c>
      <c r="R131" s="39">
        <v>36516523</v>
      </c>
      <c r="S131" s="24" t="s">
        <v>1757</v>
      </c>
      <c r="T131" s="30" t="str">
        <f>IF(S131=D131, E131, "")</f>
        <v>male</v>
      </c>
      <c r="U131" s="24" t="s">
        <v>284</v>
      </c>
      <c r="V131" s="24" t="s">
        <v>2396</v>
      </c>
      <c r="W131" s="55">
        <v>556234</v>
      </c>
      <c r="X131" s="55">
        <v>289110</v>
      </c>
      <c r="Y131" s="55">
        <v>845344</v>
      </c>
      <c r="Z131" s="55">
        <v>22516</v>
      </c>
      <c r="AA131" s="56">
        <v>867860</v>
      </c>
      <c r="AB131" s="56">
        <v>126855</v>
      </c>
      <c r="AC131" s="56">
        <v>42211</v>
      </c>
      <c r="AD131" s="56">
        <f>SUM(AA131:AC131)</f>
        <v>1036926</v>
      </c>
      <c r="AE131" s="24" t="s">
        <v>2156</v>
      </c>
      <c r="AG131" s="18" t="s">
        <v>21</v>
      </c>
      <c r="AK131" s="18" t="s">
        <v>2379</v>
      </c>
    </row>
    <row r="132" spans="1:37">
      <c r="A132" s="18">
        <v>384</v>
      </c>
      <c r="B132" s="23" t="s">
        <v>90</v>
      </c>
      <c r="C132" s="24" t="s">
        <v>91</v>
      </c>
      <c r="D132" s="24" t="s">
        <v>92</v>
      </c>
      <c r="E132" s="24" t="s">
        <v>2143</v>
      </c>
      <c r="F132" s="25">
        <v>40436</v>
      </c>
      <c r="G132" s="21">
        <v>20036</v>
      </c>
      <c r="H132" s="26" t="s">
        <v>2362</v>
      </c>
      <c r="I132" s="24" t="s">
        <v>2363</v>
      </c>
      <c r="J132" s="24" t="s">
        <v>2363</v>
      </c>
      <c r="K132" s="24"/>
      <c r="L132" s="27"/>
      <c r="M132" s="28">
        <v>2.5285872191409649E-2</v>
      </c>
      <c r="N132" s="28">
        <v>9.7918209993196767E-2</v>
      </c>
      <c r="O132" s="28">
        <v>9.7451468362277277E-2</v>
      </c>
      <c r="P132" s="26" t="s">
        <v>2150</v>
      </c>
      <c r="Q132" s="29">
        <v>41274</v>
      </c>
      <c r="R132" s="39">
        <v>18953586</v>
      </c>
      <c r="S132" s="24" t="s">
        <v>92</v>
      </c>
      <c r="T132" s="30" t="str">
        <f>IF(S132=D132, E132, "")</f>
        <v>male</v>
      </c>
      <c r="U132" s="24" t="s">
        <v>284</v>
      </c>
      <c r="V132" s="24" t="s">
        <v>2396</v>
      </c>
      <c r="W132" s="55">
        <v>314448</v>
      </c>
      <c r="X132" s="55">
        <v>48661</v>
      </c>
      <c r="Y132" s="55">
        <v>363109</v>
      </c>
      <c r="Z132" s="55">
        <v>1584</v>
      </c>
      <c r="AA132" s="56">
        <v>364693</v>
      </c>
      <c r="AB132" s="56">
        <v>17150</v>
      </c>
      <c r="AC132" s="56">
        <v>2808</v>
      </c>
      <c r="AD132" s="56">
        <f>SUM(AA132:AC132)</f>
        <v>384651</v>
      </c>
      <c r="AE132" s="24" t="s">
        <v>2156</v>
      </c>
      <c r="AG132" s="18" t="s">
        <v>17</v>
      </c>
      <c r="AK132" s="18" t="s">
        <v>2381</v>
      </c>
    </row>
    <row r="133" spans="1:37">
      <c r="A133" s="18">
        <v>172</v>
      </c>
      <c r="B133" s="23" t="s">
        <v>518</v>
      </c>
      <c r="C133" s="24" t="s">
        <v>519</v>
      </c>
      <c r="D133" s="24" t="s">
        <v>520</v>
      </c>
      <c r="E133" s="24" t="s">
        <v>1997</v>
      </c>
      <c r="F133" s="25">
        <v>37257</v>
      </c>
      <c r="G133" s="21">
        <v>60515</v>
      </c>
      <c r="H133" s="26" t="s">
        <v>2151</v>
      </c>
      <c r="I133" s="24" t="s">
        <v>2403</v>
      </c>
      <c r="J133" s="24" t="s">
        <v>2403</v>
      </c>
      <c r="K133" s="24"/>
      <c r="L133" s="27"/>
      <c r="M133" s="28">
        <v>4.7789739484385391E-2</v>
      </c>
      <c r="N133" s="28">
        <v>9.7702316800688235E-2</v>
      </c>
      <c r="O133" s="28">
        <v>9.7702316800688235E-2</v>
      </c>
      <c r="P133" s="26" t="s">
        <v>2150</v>
      </c>
      <c r="Q133" s="29">
        <v>41274</v>
      </c>
      <c r="R133" s="39">
        <v>15575542</v>
      </c>
      <c r="S133" s="24" t="s">
        <v>520</v>
      </c>
      <c r="T133" s="30" t="str">
        <f>IF(S133=D133, E133, "")</f>
        <v>female</v>
      </c>
      <c r="U133" s="24" t="s">
        <v>284</v>
      </c>
      <c r="V133" s="24" t="s">
        <v>2253</v>
      </c>
      <c r="W133" s="55">
        <v>263078</v>
      </c>
      <c r="X133" s="55">
        <v>12532</v>
      </c>
      <c r="Y133" s="55">
        <v>275610</v>
      </c>
      <c r="Z133" s="57"/>
      <c r="AA133" s="56">
        <v>275610</v>
      </c>
      <c r="AB133" s="56">
        <v>17500</v>
      </c>
      <c r="AC133" s="56">
        <v>21897</v>
      </c>
      <c r="AD133" s="56">
        <f>SUM(AA133:AC133)</f>
        <v>315007</v>
      </c>
      <c r="AE133" s="24" t="s">
        <v>2156</v>
      </c>
      <c r="AG133" s="18" t="s">
        <v>17</v>
      </c>
      <c r="AK133" s="18" t="s">
        <v>2381</v>
      </c>
    </row>
    <row r="134" spans="1:37">
      <c r="A134" s="18">
        <v>344</v>
      </c>
      <c r="B134" s="23" t="s">
        <v>1344</v>
      </c>
      <c r="C134" s="24" t="s">
        <v>1345</v>
      </c>
      <c r="D134" s="24" t="s">
        <v>1346</v>
      </c>
      <c r="E134" s="24" t="s">
        <v>2143</v>
      </c>
      <c r="F134" s="25">
        <v>36622</v>
      </c>
      <c r="G134" s="21">
        <v>60611</v>
      </c>
      <c r="H134" s="26" t="s">
        <v>2151</v>
      </c>
      <c r="I134" s="24" t="s">
        <v>2403</v>
      </c>
      <c r="J134" s="24" t="s">
        <v>2403</v>
      </c>
      <c r="K134" s="24"/>
      <c r="L134" s="27"/>
      <c r="M134" s="28">
        <v>9.6641029919107002E-2</v>
      </c>
      <c r="N134" s="28">
        <v>9.7433004149063029E-2</v>
      </c>
      <c r="O134" s="28">
        <v>0.10512731108059972</v>
      </c>
      <c r="P134" s="26" t="s">
        <v>2150</v>
      </c>
      <c r="Q134" s="29">
        <v>41090</v>
      </c>
      <c r="R134" s="39">
        <v>58402438</v>
      </c>
      <c r="S134" s="24" t="s">
        <v>1347</v>
      </c>
      <c r="T134" s="30" t="s">
        <v>2301</v>
      </c>
      <c r="U134" s="24" t="s">
        <v>284</v>
      </c>
      <c r="V134" s="24" t="s">
        <v>2396</v>
      </c>
      <c r="W134" s="55">
        <v>611271</v>
      </c>
      <c r="X134" s="55">
        <v>141500</v>
      </c>
      <c r="Y134" s="55">
        <v>752771</v>
      </c>
      <c r="Z134" s="55">
        <v>11072</v>
      </c>
      <c r="AA134" s="56">
        <v>763843</v>
      </c>
      <c r="AB134" s="56">
        <v>142945</v>
      </c>
      <c r="AC134" s="56">
        <v>16449</v>
      </c>
      <c r="AD134" s="56">
        <f>SUM(AA134:AC134)</f>
        <v>923237</v>
      </c>
      <c r="AE134" s="24" t="s">
        <v>2156</v>
      </c>
      <c r="AF134" s="24" t="s">
        <v>56</v>
      </c>
      <c r="AG134" s="18" t="s">
        <v>23</v>
      </c>
      <c r="AK134" s="18" t="s">
        <v>2379</v>
      </c>
    </row>
    <row r="135" spans="1:37">
      <c r="A135" s="18">
        <v>52</v>
      </c>
      <c r="B135" s="23" t="s">
        <v>2017</v>
      </c>
      <c r="C135" s="24" t="s">
        <v>2018</v>
      </c>
      <c r="D135" s="24" t="s">
        <v>2019</v>
      </c>
      <c r="E135" s="24" t="s">
        <v>2143</v>
      </c>
      <c r="F135" s="25">
        <v>39295</v>
      </c>
      <c r="G135" s="21">
        <v>22203</v>
      </c>
      <c r="H135" s="26" t="s">
        <v>2151</v>
      </c>
      <c r="I135" s="24" t="s">
        <v>2152</v>
      </c>
      <c r="J135" s="24" t="s">
        <v>58</v>
      </c>
      <c r="K135" s="24"/>
      <c r="L135" s="27"/>
      <c r="M135" s="28">
        <v>9.6619588474898918E-2</v>
      </c>
      <c r="N135" s="28">
        <v>9.6619588474898918E-2</v>
      </c>
      <c r="O135" s="28">
        <v>9.6619588474898918E-2</v>
      </c>
      <c r="P135" s="26" t="s">
        <v>2150</v>
      </c>
      <c r="Q135" s="29">
        <v>41182</v>
      </c>
      <c r="R135" s="39">
        <v>36549831</v>
      </c>
      <c r="S135" s="24" t="s">
        <v>2019</v>
      </c>
      <c r="T135" s="30" t="str">
        <f>IF(S135=D135, E135, "")</f>
        <v>male</v>
      </c>
      <c r="U135" s="24" t="s">
        <v>284</v>
      </c>
      <c r="V135" s="24" t="s">
        <v>2396</v>
      </c>
      <c r="W135" s="55">
        <v>292645</v>
      </c>
      <c r="X135" s="57"/>
      <c r="Y135" s="55">
        <v>292645</v>
      </c>
      <c r="Z135" s="57"/>
      <c r="AA135" s="56">
        <v>292645</v>
      </c>
      <c r="AB135" s="56">
        <v>44000</v>
      </c>
      <c r="AC135" s="56">
        <v>5813</v>
      </c>
      <c r="AD135" s="56">
        <f>SUM(AA135:AC135)</f>
        <v>342458</v>
      </c>
      <c r="AE135" s="24" t="s">
        <v>2156</v>
      </c>
      <c r="AG135" s="18" t="s">
        <v>21</v>
      </c>
      <c r="AK135" s="18" t="s">
        <v>2381</v>
      </c>
    </row>
    <row r="136" spans="1:37">
      <c r="A136" s="18">
        <v>119</v>
      </c>
      <c r="B136" s="23" t="s">
        <v>1710</v>
      </c>
      <c r="C136" s="24" t="s">
        <v>1855</v>
      </c>
      <c r="D136" s="24" t="s">
        <v>1856</v>
      </c>
      <c r="E136" s="24" t="s">
        <v>2143</v>
      </c>
      <c r="F136" s="25">
        <v>34881</v>
      </c>
      <c r="G136" s="21">
        <v>10036</v>
      </c>
      <c r="H136" s="26" t="s">
        <v>2151</v>
      </c>
      <c r="I136" s="24" t="s">
        <v>2391</v>
      </c>
      <c r="J136" s="24" t="s">
        <v>2391</v>
      </c>
      <c r="K136" s="24"/>
      <c r="L136" s="27"/>
      <c r="M136" s="28">
        <v>9.3689447187270639E-2</v>
      </c>
      <c r="N136" s="28">
        <v>9.6450909202386456E-2</v>
      </c>
      <c r="O136" s="28">
        <v>6.0871086581799315E-2</v>
      </c>
      <c r="P136" s="26" t="s">
        <v>2150</v>
      </c>
      <c r="Q136" s="29">
        <v>41121</v>
      </c>
      <c r="R136" s="39">
        <v>213213314</v>
      </c>
      <c r="S136" s="24" t="s">
        <v>1857</v>
      </c>
      <c r="T136" s="30" t="s">
        <v>2238</v>
      </c>
      <c r="U136" s="24" t="s">
        <v>284</v>
      </c>
      <c r="V136" s="24" t="s">
        <v>2396</v>
      </c>
      <c r="W136" s="55">
        <v>1101202</v>
      </c>
      <c r="X136" s="55">
        <v>472500</v>
      </c>
      <c r="Y136" s="55">
        <v>1573702</v>
      </c>
      <c r="Z136" s="55">
        <v>27092</v>
      </c>
      <c r="AA136" s="56">
        <v>1600794</v>
      </c>
      <c r="AB136" s="56">
        <v>8389</v>
      </c>
      <c r="AC136" s="56">
        <v>24885</v>
      </c>
      <c r="AD136" s="56">
        <f>SUM(AA136:AC136)</f>
        <v>1634068</v>
      </c>
      <c r="AE136" s="24" t="s">
        <v>2156</v>
      </c>
      <c r="AG136" s="18" t="s">
        <v>25</v>
      </c>
      <c r="AH136" s="18" t="s">
        <v>2371</v>
      </c>
      <c r="AI136" s="18" t="s">
        <v>2357</v>
      </c>
      <c r="AJ136" s="18" t="s">
        <v>2373</v>
      </c>
      <c r="AK136" s="18" t="s">
        <v>2379</v>
      </c>
    </row>
    <row r="137" spans="1:37">
      <c r="A137" s="18">
        <v>111</v>
      </c>
      <c r="B137" s="23" t="s">
        <v>1697</v>
      </c>
      <c r="C137" s="24" t="s">
        <v>1698</v>
      </c>
      <c r="D137" s="24" t="s">
        <v>1699</v>
      </c>
      <c r="E137" s="24" t="s">
        <v>2143</v>
      </c>
      <c r="F137" s="25">
        <v>40544</v>
      </c>
      <c r="G137" s="21">
        <v>20005</v>
      </c>
      <c r="H137" s="26" t="s">
        <v>2390</v>
      </c>
      <c r="I137" s="24" t="s">
        <v>2403</v>
      </c>
      <c r="J137" s="24" t="s">
        <v>2403</v>
      </c>
      <c r="K137" s="24"/>
      <c r="L137" s="27"/>
      <c r="M137" s="28">
        <v>0.11880115337695464</v>
      </c>
      <c r="N137" s="28">
        <v>9.4304417443722338E-2</v>
      </c>
      <c r="O137" s="28">
        <v>9.4173532976652499E-2</v>
      </c>
      <c r="P137" s="26" t="s">
        <v>2150</v>
      </c>
      <c r="Q137" s="29">
        <v>41274</v>
      </c>
      <c r="R137" s="39">
        <v>29228988</v>
      </c>
      <c r="S137" s="24" t="s">
        <v>1843</v>
      </c>
      <c r="T137" s="30" t="s">
        <v>2301</v>
      </c>
      <c r="U137" s="24" t="s">
        <v>284</v>
      </c>
      <c r="V137" s="24" t="s">
        <v>2396</v>
      </c>
      <c r="W137" s="55">
        <v>1008823</v>
      </c>
      <c r="X137" s="55">
        <v>153000</v>
      </c>
      <c r="Y137" s="55">
        <v>1161823</v>
      </c>
      <c r="Z137" s="57"/>
      <c r="AA137" s="56">
        <v>1161823</v>
      </c>
      <c r="AB137" s="56">
        <v>20000</v>
      </c>
      <c r="AC137" s="56">
        <v>8244</v>
      </c>
      <c r="AD137" s="56">
        <f>SUM(AA137:AC137)</f>
        <v>1190067</v>
      </c>
      <c r="AE137" s="24" t="s">
        <v>2156</v>
      </c>
      <c r="AG137" s="18" t="s">
        <v>19</v>
      </c>
      <c r="AI137" s="18" t="s">
        <v>2357</v>
      </c>
      <c r="AJ137" s="18" t="s">
        <v>2373</v>
      </c>
      <c r="AK137" s="18" t="s">
        <v>2379</v>
      </c>
    </row>
    <row r="138" spans="1:37">
      <c r="A138" s="18">
        <v>616</v>
      </c>
      <c r="B138" s="23" t="s">
        <v>606</v>
      </c>
      <c r="C138" s="24" t="s">
        <v>281</v>
      </c>
      <c r="D138" s="24" t="s">
        <v>607</v>
      </c>
      <c r="E138" s="24" t="s">
        <v>2143</v>
      </c>
      <c r="F138" s="25">
        <v>40345</v>
      </c>
      <c r="G138" s="21">
        <v>48214</v>
      </c>
      <c r="H138" s="26" t="s">
        <v>2414</v>
      </c>
      <c r="I138" s="24" t="s">
        <v>2415</v>
      </c>
      <c r="J138" s="24" t="s">
        <v>2415</v>
      </c>
      <c r="K138" s="24"/>
      <c r="L138" s="27"/>
      <c r="M138" s="28">
        <v>9.4298334247524471E-2</v>
      </c>
      <c r="N138" s="28">
        <v>9.4298334247524471E-2</v>
      </c>
      <c r="O138" s="28">
        <v>9.4298334247524471E-2</v>
      </c>
      <c r="P138" s="26" t="s">
        <v>2150</v>
      </c>
      <c r="Q138" s="29">
        <v>41274</v>
      </c>
      <c r="R138" s="39">
        <v>178523909</v>
      </c>
      <c r="S138" s="24" t="s">
        <v>607</v>
      </c>
      <c r="T138" s="30" t="str">
        <f>IF(S138=D138, E138, "")</f>
        <v>male</v>
      </c>
      <c r="U138" s="24" t="s">
        <v>284</v>
      </c>
      <c r="V138" s="24" t="s">
        <v>2162</v>
      </c>
      <c r="W138" s="55">
        <v>189527</v>
      </c>
      <c r="X138" s="57"/>
      <c r="Y138" s="55">
        <v>189527</v>
      </c>
      <c r="Z138" s="57"/>
      <c r="AA138" s="56">
        <v>189527</v>
      </c>
      <c r="AB138" s="56">
        <v>30354</v>
      </c>
      <c r="AC138" s="56">
        <v>1706</v>
      </c>
      <c r="AD138" s="56">
        <f>SUM(AA138:AC138)</f>
        <v>221587</v>
      </c>
      <c r="AE138" s="24" t="s">
        <v>2156</v>
      </c>
      <c r="AG138" s="18" t="s">
        <v>25</v>
      </c>
      <c r="AK138" s="18" t="s">
        <v>2381</v>
      </c>
    </row>
    <row r="139" spans="1:37">
      <c r="A139" s="18">
        <v>60</v>
      </c>
      <c r="B139" s="23" t="s">
        <v>586</v>
      </c>
      <c r="C139" s="24" t="s">
        <v>587</v>
      </c>
      <c r="D139" s="24" t="s">
        <v>588</v>
      </c>
      <c r="E139" s="24" t="s">
        <v>1997</v>
      </c>
      <c r="F139" s="25">
        <v>40026</v>
      </c>
      <c r="G139" s="21">
        <v>20005</v>
      </c>
      <c r="H139" s="26" t="s">
        <v>2390</v>
      </c>
      <c r="I139" s="24" t="s">
        <v>2152</v>
      </c>
      <c r="J139" s="24" t="s">
        <v>67</v>
      </c>
      <c r="K139" s="24"/>
      <c r="L139" s="27"/>
      <c r="M139" s="28">
        <v>9.3725779134412046E-2</v>
      </c>
      <c r="N139" s="28">
        <v>9.3725779134412046E-2</v>
      </c>
      <c r="O139" s="28">
        <v>1.5788334197981218E-3</v>
      </c>
      <c r="P139" s="26" t="s">
        <v>2150</v>
      </c>
      <c r="Q139" s="29">
        <v>41090</v>
      </c>
      <c r="R139" s="39">
        <v>14209546</v>
      </c>
      <c r="S139" s="24" t="s">
        <v>589</v>
      </c>
      <c r="T139" s="30" t="s">
        <v>2304</v>
      </c>
      <c r="U139" s="24" t="s">
        <v>284</v>
      </c>
      <c r="V139" s="24" t="s">
        <v>590</v>
      </c>
      <c r="W139" s="55">
        <v>457208</v>
      </c>
      <c r="X139" s="57"/>
      <c r="Y139" s="55">
        <v>457208</v>
      </c>
      <c r="Z139" s="55">
        <v>33167</v>
      </c>
      <c r="AA139" s="56">
        <v>490375</v>
      </c>
      <c r="AB139" s="56">
        <v>51344</v>
      </c>
      <c r="AC139" s="56">
        <v>1378</v>
      </c>
      <c r="AD139" s="56">
        <f>SUM(AA139:AC139)</f>
        <v>543097</v>
      </c>
      <c r="AE139" s="24" t="s">
        <v>2156</v>
      </c>
      <c r="AG139" s="18" t="s">
        <v>17</v>
      </c>
      <c r="AK139" s="18" t="s">
        <v>2379</v>
      </c>
    </row>
    <row r="140" spans="1:37">
      <c r="A140" s="18">
        <v>324</v>
      </c>
      <c r="B140" s="23" t="s">
        <v>180</v>
      </c>
      <c r="C140" s="24" t="s">
        <v>181</v>
      </c>
      <c r="D140" s="24" t="s">
        <v>182</v>
      </c>
      <c r="E140" s="24" t="s">
        <v>1997</v>
      </c>
      <c r="F140" s="25">
        <v>39753</v>
      </c>
      <c r="G140" s="21">
        <v>22202</v>
      </c>
      <c r="H140" s="26" t="s">
        <v>2390</v>
      </c>
      <c r="I140" s="24" t="s">
        <v>1908</v>
      </c>
      <c r="J140" s="24" t="s">
        <v>70</v>
      </c>
      <c r="K140" s="24"/>
      <c r="L140" s="27"/>
      <c r="M140" s="28">
        <v>7.3964497041420121E-2</v>
      </c>
      <c r="N140" s="28">
        <v>9.1729323308270674E-2</v>
      </c>
      <c r="O140" s="28">
        <v>8.9831264401992114E-2</v>
      </c>
      <c r="P140" s="26" t="s">
        <v>2150</v>
      </c>
      <c r="Q140" s="29">
        <v>41274</v>
      </c>
      <c r="R140" s="39">
        <v>28104553</v>
      </c>
      <c r="S140" s="24" t="s">
        <v>182</v>
      </c>
      <c r="T140" s="30" t="str">
        <f>IF(S140=D140, E140, "")</f>
        <v>female</v>
      </c>
      <c r="U140" s="24" t="s">
        <v>284</v>
      </c>
      <c r="V140" s="24" t="s">
        <v>2396</v>
      </c>
      <c r="W140" s="55">
        <v>726000</v>
      </c>
      <c r="X140" s="55">
        <v>363000</v>
      </c>
      <c r="Y140" s="55">
        <v>1089000</v>
      </c>
      <c r="Z140" s="55">
        <v>25274</v>
      </c>
      <c r="AA140" s="56">
        <v>1114274</v>
      </c>
      <c r="AB140" s="56">
        <v>20000</v>
      </c>
      <c r="AC140" s="56">
        <v>20796</v>
      </c>
      <c r="AD140" s="56">
        <f>SUM(AA140:AC140)</f>
        <v>1155070</v>
      </c>
      <c r="AE140" s="24" t="s">
        <v>2156</v>
      </c>
      <c r="AG140" s="18" t="s">
        <v>19</v>
      </c>
      <c r="AI140" s="18" t="s">
        <v>2357</v>
      </c>
      <c r="AJ140" s="18" t="s">
        <v>2373</v>
      </c>
      <c r="AK140" s="18" t="s">
        <v>2379</v>
      </c>
    </row>
    <row r="141" spans="1:37">
      <c r="A141" s="18">
        <v>128</v>
      </c>
      <c r="B141" s="23" t="s">
        <v>2026</v>
      </c>
      <c r="C141" s="24" t="s">
        <v>2027</v>
      </c>
      <c r="D141" s="24" t="s">
        <v>2028</v>
      </c>
      <c r="E141" s="24" t="s">
        <v>2143</v>
      </c>
      <c r="F141" s="25">
        <v>35065</v>
      </c>
      <c r="G141" s="21">
        <v>20001</v>
      </c>
      <c r="H141" s="26" t="s">
        <v>2362</v>
      </c>
      <c r="I141" s="24" t="s">
        <v>2363</v>
      </c>
      <c r="J141" s="24" t="s">
        <v>2363</v>
      </c>
      <c r="K141" s="24"/>
      <c r="L141" s="27"/>
      <c r="M141" s="28">
        <v>9.1633875377297364E-2</v>
      </c>
      <c r="N141" s="28">
        <v>9.1633875377297364E-2</v>
      </c>
      <c r="O141" s="28">
        <v>9.8768943883436849E-2</v>
      </c>
      <c r="P141" s="26" t="s">
        <v>2150</v>
      </c>
      <c r="Q141" s="29">
        <v>41182</v>
      </c>
      <c r="R141" s="39">
        <v>74237179</v>
      </c>
      <c r="S141" s="24" t="s">
        <v>2028</v>
      </c>
      <c r="T141" s="30" t="str">
        <f>IF(S141=D141, E141, "")</f>
        <v>male</v>
      </c>
      <c r="U141" s="24" t="s">
        <v>284</v>
      </c>
      <c r="V141" s="24" t="s">
        <v>2253</v>
      </c>
      <c r="W141" s="55">
        <v>552620</v>
      </c>
      <c r="X141" s="57"/>
      <c r="Y141" s="55">
        <v>552620</v>
      </c>
      <c r="Z141" s="55">
        <v>3612</v>
      </c>
      <c r="AA141" s="56">
        <v>556232</v>
      </c>
      <c r="AB141" s="56">
        <v>151521</v>
      </c>
      <c r="AC141" s="56">
        <v>32889</v>
      </c>
      <c r="AD141" s="56">
        <f>SUM(AA141:AC141)</f>
        <v>740642</v>
      </c>
      <c r="AE141" s="24" t="s">
        <v>2156</v>
      </c>
      <c r="AF141" s="24" t="s">
        <v>55</v>
      </c>
      <c r="AG141" s="18" t="s">
        <v>23</v>
      </c>
      <c r="AK141" s="18" t="s">
        <v>2379</v>
      </c>
    </row>
    <row r="142" spans="1:37">
      <c r="A142" s="18">
        <v>127</v>
      </c>
      <c r="B142" s="23" t="s">
        <v>1876</v>
      </c>
      <c r="C142" s="24" t="s">
        <v>1877</v>
      </c>
      <c r="D142" s="24" t="s">
        <v>2025</v>
      </c>
      <c r="E142" s="24" t="s">
        <v>2143</v>
      </c>
      <c r="F142" s="25">
        <v>39692</v>
      </c>
      <c r="G142" s="21">
        <v>20001</v>
      </c>
      <c r="H142" s="26" t="s">
        <v>2390</v>
      </c>
      <c r="I142" s="24" t="s">
        <v>2385</v>
      </c>
      <c r="J142" s="24" t="s">
        <v>59</v>
      </c>
      <c r="K142" s="24"/>
      <c r="L142" s="27"/>
      <c r="M142" s="28">
        <v>4.4834440461426074E-2</v>
      </c>
      <c r="N142" s="28">
        <v>9.1580905790973319E-2</v>
      </c>
      <c r="O142" s="28">
        <v>0.11911350632035272</v>
      </c>
      <c r="P142" s="26" t="s">
        <v>2150</v>
      </c>
      <c r="Q142" s="29">
        <v>41274</v>
      </c>
      <c r="R142" s="39">
        <v>18673289</v>
      </c>
      <c r="S142" s="24" t="s">
        <v>2025</v>
      </c>
      <c r="T142" s="30" t="str">
        <f>IF(S142=D142, E142, "")</f>
        <v>male</v>
      </c>
      <c r="U142" s="24" t="s">
        <v>284</v>
      </c>
      <c r="V142" s="24" t="s">
        <v>2146</v>
      </c>
      <c r="W142" s="55">
        <v>615000</v>
      </c>
      <c r="X142" s="55">
        <v>224000</v>
      </c>
      <c r="Y142" s="55">
        <v>839000</v>
      </c>
      <c r="Z142" s="55">
        <v>38977</v>
      </c>
      <c r="AA142" s="56">
        <v>877977</v>
      </c>
      <c r="AB142" s="56">
        <v>83680</v>
      </c>
      <c r="AC142" s="56">
        <v>16990</v>
      </c>
      <c r="AD142" s="56">
        <f>SUM(AA142:AC142)</f>
        <v>978647</v>
      </c>
      <c r="AE142" s="24" t="s">
        <v>2156</v>
      </c>
      <c r="AG142" s="18" t="s">
        <v>17</v>
      </c>
      <c r="AK142" s="18" t="s">
        <v>2379</v>
      </c>
    </row>
    <row r="143" spans="1:37">
      <c r="A143" s="18">
        <v>510</v>
      </c>
      <c r="B143" s="23" t="s">
        <v>698</v>
      </c>
      <c r="C143" s="24" t="s">
        <v>858</v>
      </c>
      <c r="D143" s="24" t="s">
        <v>859</v>
      </c>
      <c r="E143" s="24" t="s">
        <v>2143</v>
      </c>
      <c r="F143" s="25">
        <v>36708</v>
      </c>
      <c r="G143" s="21">
        <v>55413</v>
      </c>
      <c r="H143" s="26" t="s">
        <v>2362</v>
      </c>
      <c r="I143" s="24" t="s">
        <v>2363</v>
      </c>
      <c r="J143" s="24" t="s">
        <v>2363</v>
      </c>
      <c r="K143" s="24"/>
      <c r="L143" s="27"/>
      <c r="M143" s="28">
        <v>7.5681852310695644E-2</v>
      </c>
      <c r="N143" s="28">
        <v>9.1495755361446704E-2</v>
      </c>
      <c r="O143" s="28">
        <v>9.5092907397125975E-2</v>
      </c>
      <c r="P143" s="26" t="s">
        <v>2150</v>
      </c>
      <c r="Q143" s="29">
        <v>41182</v>
      </c>
      <c r="R143" s="39">
        <v>351589511</v>
      </c>
      <c r="S143" s="24" t="s">
        <v>702</v>
      </c>
      <c r="T143" s="30" t="s">
        <v>2299</v>
      </c>
      <c r="U143" s="24" t="s">
        <v>284</v>
      </c>
      <c r="V143" s="24" t="s">
        <v>2062</v>
      </c>
      <c r="W143" s="55">
        <v>458447</v>
      </c>
      <c r="X143" s="55">
        <v>110362</v>
      </c>
      <c r="Y143" s="55">
        <v>568809</v>
      </c>
      <c r="Z143" s="55">
        <v>20950</v>
      </c>
      <c r="AA143" s="56">
        <v>589759</v>
      </c>
      <c r="AB143" s="56">
        <v>55950</v>
      </c>
      <c r="AC143" s="56">
        <v>31501</v>
      </c>
      <c r="AD143" s="56">
        <f>SUM(AA143:AC143)</f>
        <v>677210</v>
      </c>
      <c r="AE143" s="24" t="s">
        <v>2156</v>
      </c>
      <c r="AG143" s="18" t="s">
        <v>25</v>
      </c>
      <c r="AK143" s="18" t="s">
        <v>2379</v>
      </c>
    </row>
    <row r="144" spans="1:37">
      <c r="A144" s="18">
        <v>105</v>
      </c>
      <c r="B144" s="23" t="s">
        <v>461</v>
      </c>
      <c r="C144" s="24" t="s">
        <v>462</v>
      </c>
      <c r="D144" s="24" t="s">
        <v>324</v>
      </c>
      <c r="E144" s="24" t="s">
        <v>1997</v>
      </c>
      <c r="F144" s="25">
        <v>39258</v>
      </c>
      <c r="G144" s="21">
        <v>20036</v>
      </c>
      <c r="H144" s="26" t="s">
        <v>2390</v>
      </c>
      <c r="I144" s="24" t="s">
        <v>2385</v>
      </c>
      <c r="J144" s="24" t="s">
        <v>59</v>
      </c>
      <c r="K144" s="24"/>
      <c r="L144" s="27"/>
      <c r="M144" s="28">
        <v>6.9819826611383334E-2</v>
      </c>
      <c r="N144" s="28">
        <v>9.0932745699907475E-2</v>
      </c>
      <c r="O144" s="28">
        <v>9.1059738243005367E-2</v>
      </c>
      <c r="P144" s="26" t="s">
        <v>2150</v>
      </c>
      <c r="Q144" s="29">
        <v>41274</v>
      </c>
      <c r="R144" s="39">
        <v>22721027</v>
      </c>
      <c r="S144" s="24" t="s">
        <v>324</v>
      </c>
      <c r="T144" s="30" t="str">
        <f>IF(S144=D144, E144, "")</f>
        <v>female</v>
      </c>
      <c r="U144" s="24" t="s">
        <v>284</v>
      </c>
      <c r="V144" s="24" t="s">
        <v>2148</v>
      </c>
      <c r="W144" s="55">
        <v>709558</v>
      </c>
      <c r="X144" s="55">
        <v>300865</v>
      </c>
      <c r="Y144" s="55">
        <v>1010423</v>
      </c>
      <c r="Z144" s="55">
        <v>15375</v>
      </c>
      <c r="AA144" s="56">
        <v>1025798</v>
      </c>
      <c r="AB144" s="56">
        <v>22500</v>
      </c>
      <c r="AC144" s="56">
        <v>39824</v>
      </c>
      <c r="AD144" s="56">
        <f>SUM(AA144:AC144)</f>
        <v>1088122</v>
      </c>
      <c r="AE144" s="24" t="s">
        <v>2156</v>
      </c>
      <c r="AG144" s="18" t="s">
        <v>19</v>
      </c>
      <c r="AI144" s="18" t="s">
        <v>2357</v>
      </c>
      <c r="AJ144" s="18" t="s">
        <v>2373</v>
      </c>
      <c r="AK144" s="18" t="s">
        <v>2379</v>
      </c>
    </row>
    <row r="145" spans="1:37">
      <c r="A145" s="18">
        <v>122</v>
      </c>
      <c r="B145" s="23" t="s">
        <v>481</v>
      </c>
      <c r="C145" s="24" t="s">
        <v>482</v>
      </c>
      <c r="D145" s="24" t="s">
        <v>483</v>
      </c>
      <c r="E145" s="24" t="s">
        <v>1997</v>
      </c>
      <c r="F145" s="25">
        <v>39814</v>
      </c>
      <c r="G145" s="21">
        <v>10016</v>
      </c>
      <c r="H145" s="26" t="s">
        <v>2151</v>
      </c>
      <c r="I145" s="24" t="s">
        <v>2385</v>
      </c>
      <c r="J145" s="24" t="s">
        <v>60</v>
      </c>
      <c r="K145" s="24"/>
      <c r="L145" s="27"/>
      <c r="M145" s="28">
        <v>3.5777115238606695E-2</v>
      </c>
      <c r="N145" s="28">
        <v>8.9247983415502788E-2</v>
      </c>
      <c r="O145" s="28">
        <v>8.5532867388424472E-2</v>
      </c>
      <c r="P145" s="26" t="s">
        <v>2150</v>
      </c>
      <c r="Q145" s="29">
        <v>41274</v>
      </c>
      <c r="R145" s="39">
        <v>20938460</v>
      </c>
      <c r="S145" s="24" t="s">
        <v>484</v>
      </c>
      <c r="T145" s="30" t="s">
        <v>2157</v>
      </c>
      <c r="U145" s="24" t="s">
        <v>284</v>
      </c>
      <c r="V145" s="24" t="s">
        <v>2253</v>
      </c>
      <c r="W145" s="55">
        <v>223732</v>
      </c>
      <c r="X145" s="55">
        <v>104136</v>
      </c>
      <c r="Y145" s="55">
        <v>327868</v>
      </c>
      <c r="Z145" s="55">
        <v>28583</v>
      </c>
      <c r="AA145" s="56">
        <v>356451</v>
      </c>
      <c r="AB145" s="56">
        <v>32974</v>
      </c>
      <c r="AC145" s="56">
        <v>37521</v>
      </c>
      <c r="AD145" s="56">
        <f>SUM(AA145:AC145)</f>
        <v>426946</v>
      </c>
      <c r="AE145" s="24" t="s">
        <v>2156</v>
      </c>
      <c r="AG145" s="18" t="s">
        <v>19</v>
      </c>
      <c r="AK145" s="18" t="s">
        <v>2381</v>
      </c>
    </row>
    <row r="146" spans="1:37">
      <c r="A146" s="18">
        <v>459</v>
      </c>
      <c r="B146" s="23" t="s">
        <v>870</v>
      </c>
      <c r="C146" s="24" t="s">
        <v>1031</v>
      </c>
      <c r="D146" s="24" t="s">
        <v>1032</v>
      </c>
      <c r="E146" s="24" t="s">
        <v>2143</v>
      </c>
      <c r="F146" s="25">
        <v>39701</v>
      </c>
      <c r="G146" s="21">
        <v>20005</v>
      </c>
      <c r="H146" s="26" t="s">
        <v>2390</v>
      </c>
      <c r="I146" s="24" t="s">
        <v>2152</v>
      </c>
      <c r="J146" s="24" t="s">
        <v>68</v>
      </c>
      <c r="K146" s="24"/>
      <c r="L146" s="27"/>
      <c r="M146" s="28">
        <v>8.8798363340752695E-2</v>
      </c>
      <c r="N146" s="28">
        <v>8.8798363340752695E-2</v>
      </c>
      <c r="O146" s="28">
        <v>8.8798363340752695E-2</v>
      </c>
      <c r="P146" s="26" t="s">
        <v>2150</v>
      </c>
      <c r="Q146" s="29">
        <v>41090</v>
      </c>
      <c r="R146" s="39">
        <v>36732457</v>
      </c>
      <c r="S146" s="24" t="s">
        <v>1033</v>
      </c>
      <c r="T146" s="30" t="s">
        <v>2234</v>
      </c>
      <c r="U146" s="24" t="s">
        <v>284</v>
      </c>
      <c r="V146" s="24" t="s">
        <v>2062</v>
      </c>
      <c r="W146" s="55">
        <v>181482</v>
      </c>
      <c r="X146" s="57"/>
      <c r="Y146" s="55">
        <v>181482</v>
      </c>
      <c r="Z146" s="57"/>
      <c r="AA146" s="56">
        <v>181482</v>
      </c>
      <c r="AB146" s="56">
        <v>7270</v>
      </c>
      <c r="AC146" s="56">
        <v>4833</v>
      </c>
      <c r="AD146" s="56">
        <f>SUM(AA146:AC146)</f>
        <v>193585</v>
      </c>
      <c r="AE146" s="24" t="s">
        <v>2156</v>
      </c>
      <c r="AG146" s="18" t="s">
        <v>21</v>
      </c>
      <c r="AK146" s="18" t="s">
        <v>2381</v>
      </c>
    </row>
    <row r="147" spans="1:37">
      <c r="A147" s="18">
        <v>376</v>
      </c>
      <c r="B147" s="23" t="s">
        <v>1269</v>
      </c>
      <c r="C147" s="24" t="s">
        <v>1270</v>
      </c>
      <c r="D147" s="24" t="s">
        <v>1271</v>
      </c>
      <c r="E147" s="24" t="s">
        <v>2143</v>
      </c>
      <c r="F147" s="25">
        <v>39172</v>
      </c>
      <c r="G147" s="21">
        <v>22033</v>
      </c>
      <c r="H147" s="26" t="s">
        <v>2151</v>
      </c>
      <c r="I147" s="24" t="s">
        <v>2152</v>
      </c>
      <c r="J147" s="24" t="s">
        <v>68</v>
      </c>
      <c r="K147" s="24"/>
      <c r="L147" s="27"/>
      <c r="M147" s="28">
        <v>8.8411887057793195E-2</v>
      </c>
      <c r="N147" s="28">
        <v>8.8411887057793195E-2</v>
      </c>
      <c r="O147" s="28">
        <v>8.8411887057793195E-2</v>
      </c>
      <c r="P147" s="26" t="s">
        <v>2150</v>
      </c>
      <c r="Q147" s="29">
        <v>41274</v>
      </c>
      <c r="R147" s="39">
        <v>10931269</v>
      </c>
      <c r="S147" s="24" t="s">
        <v>1272</v>
      </c>
      <c r="T147" s="30" t="s">
        <v>2238</v>
      </c>
      <c r="U147" s="24" t="s">
        <v>284</v>
      </c>
      <c r="V147" s="24" t="s">
        <v>2434</v>
      </c>
      <c r="W147" s="55">
        <v>258500</v>
      </c>
      <c r="X147" s="57"/>
      <c r="Y147" s="55">
        <v>258500</v>
      </c>
      <c r="Z147" s="57"/>
      <c r="AA147" s="56">
        <v>258500</v>
      </c>
      <c r="AB147" s="56">
        <v>39613</v>
      </c>
      <c r="AC147" s="56">
        <v>4407</v>
      </c>
      <c r="AD147" s="56">
        <f>SUM(AA147:AC147)</f>
        <v>302520</v>
      </c>
      <c r="AE147" s="24" t="s">
        <v>2156</v>
      </c>
      <c r="AF147" s="24"/>
      <c r="AG147" s="18" t="s">
        <v>17</v>
      </c>
      <c r="AK147" s="18" t="s">
        <v>2381</v>
      </c>
    </row>
    <row r="148" spans="1:37">
      <c r="A148" s="18">
        <v>601</v>
      </c>
      <c r="B148" s="23" t="s">
        <v>721</v>
      </c>
      <c r="C148" s="24" t="s">
        <v>722</v>
      </c>
      <c r="D148" s="24" t="s">
        <v>723</v>
      </c>
      <c r="E148" s="24" t="s">
        <v>2143</v>
      </c>
      <c r="F148" s="25">
        <v>41306</v>
      </c>
      <c r="G148" s="21">
        <v>20005</v>
      </c>
      <c r="H148" s="26" t="s">
        <v>2151</v>
      </c>
      <c r="I148" s="24" t="s">
        <v>1763</v>
      </c>
      <c r="J148" s="24" t="s">
        <v>213</v>
      </c>
      <c r="K148" s="24"/>
      <c r="L148" s="27"/>
      <c r="M148" s="28">
        <v>8.4706464561300612E-2</v>
      </c>
      <c r="N148" s="28">
        <v>8.7657385444274968E-2</v>
      </c>
      <c r="O148" s="28">
        <v>2.7257897884834972E-2</v>
      </c>
      <c r="P148" s="26" t="s">
        <v>2150</v>
      </c>
      <c r="Q148" s="29">
        <v>41090</v>
      </c>
      <c r="R148" s="39">
        <v>10099350</v>
      </c>
      <c r="S148" s="24" t="s">
        <v>724</v>
      </c>
      <c r="T148" s="30" t="s">
        <v>2306</v>
      </c>
      <c r="U148" s="24" t="s">
        <v>283</v>
      </c>
      <c r="V148" s="24" t="s">
        <v>2253</v>
      </c>
      <c r="W148" s="55">
        <v>355083</v>
      </c>
      <c r="X148" s="55">
        <v>20000</v>
      </c>
      <c r="Y148" s="55">
        <v>375083</v>
      </c>
      <c r="Z148" s="55">
        <v>2763</v>
      </c>
      <c r="AA148" s="56">
        <v>377846</v>
      </c>
      <c r="AB148" s="56">
        <v>35107</v>
      </c>
      <c r="AC148" s="56">
        <v>27539</v>
      </c>
      <c r="AD148" s="56">
        <f>SUM(AA148:AC148)</f>
        <v>440492</v>
      </c>
      <c r="AE148" s="24" t="s">
        <v>2156</v>
      </c>
      <c r="AG148" s="18" t="s">
        <v>17</v>
      </c>
      <c r="AK148" s="18" t="s">
        <v>2381</v>
      </c>
    </row>
    <row r="149" spans="1:37">
      <c r="A149" s="18">
        <v>528</v>
      </c>
      <c r="B149" s="23" t="s">
        <v>115</v>
      </c>
      <c r="C149" s="24" t="s">
        <v>264</v>
      </c>
      <c r="D149" s="24" t="s">
        <v>265</v>
      </c>
      <c r="E149" s="24" t="s">
        <v>1997</v>
      </c>
      <c r="F149" s="25">
        <v>41334</v>
      </c>
      <c r="G149" s="21">
        <v>22203</v>
      </c>
      <c r="H149" s="26" t="s">
        <v>2390</v>
      </c>
      <c r="I149" s="24" t="s">
        <v>2398</v>
      </c>
      <c r="J149" s="24" t="s">
        <v>69</v>
      </c>
      <c r="K149" s="24"/>
      <c r="L149" s="27"/>
      <c r="M149" s="28">
        <v>8.5365874536269024E-2</v>
      </c>
      <c r="N149" s="28">
        <v>8.5358567953561545E-2</v>
      </c>
      <c r="O149" s="28">
        <v>8.5413295237985742E-2</v>
      </c>
      <c r="P149" s="26" t="s">
        <v>2150</v>
      </c>
      <c r="Q149" s="29">
        <v>41274</v>
      </c>
      <c r="R149" s="39">
        <v>170722072</v>
      </c>
      <c r="S149" s="24" t="s">
        <v>266</v>
      </c>
      <c r="T149" s="30" t="s">
        <v>2158</v>
      </c>
      <c r="U149" s="24" t="s">
        <v>283</v>
      </c>
      <c r="V149" s="24" t="s">
        <v>2082</v>
      </c>
      <c r="W149" s="55">
        <v>1267970</v>
      </c>
      <c r="X149" s="55">
        <v>100</v>
      </c>
      <c r="Y149" s="55">
        <v>1268070</v>
      </c>
      <c r="Z149" s="55">
        <v>620001</v>
      </c>
      <c r="AA149" s="56">
        <v>1888071</v>
      </c>
      <c r="AB149" s="56">
        <v>81251</v>
      </c>
      <c r="AC149" s="56">
        <v>30331</v>
      </c>
      <c r="AD149" s="56">
        <f>SUM(AA149:AC149)</f>
        <v>1999653</v>
      </c>
      <c r="AE149" s="24" t="s">
        <v>2156</v>
      </c>
      <c r="AG149" s="18" t="s">
        <v>25</v>
      </c>
      <c r="AH149" s="18" t="s">
        <v>2371</v>
      </c>
      <c r="AI149" s="18" t="s">
        <v>2357</v>
      </c>
      <c r="AJ149" s="18" t="s">
        <v>2373</v>
      </c>
      <c r="AK149" s="18" t="s">
        <v>2379</v>
      </c>
    </row>
    <row r="150" spans="1:37">
      <c r="A150" s="18">
        <v>159</v>
      </c>
      <c r="B150" s="23" t="s">
        <v>1956</v>
      </c>
      <c r="C150" s="24" t="s">
        <v>1957</v>
      </c>
      <c r="D150" s="24" t="s">
        <v>1958</v>
      </c>
      <c r="E150" s="24" t="s">
        <v>2143</v>
      </c>
      <c r="F150" s="25">
        <v>36146</v>
      </c>
      <c r="G150" s="21">
        <v>20850</v>
      </c>
      <c r="H150" s="26" t="s">
        <v>2151</v>
      </c>
      <c r="I150" s="24" t="s">
        <v>2403</v>
      </c>
      <c r="J150" s="24" t="s">
        <v>2403</v>
      </c>
      <c r="K150" s="24"/>
      <c r="L150" s="27"/>
      <c r="M150" s="28">
        <v>9.0327149242982047E-2</v>
      </c>
      <c r="N150" s="28">
        <v>8.464160219578036E-2</v>
      </c>
      <c r="O150" s="28">
        <v>3.4398491532761574E-2</v>
      </c>
      <c r="P150" s="26" t="s">
        <v>2150</v>
      </c>
      <c r="Q150" s="29">
        <v>41274</v>
      </c>
      <c r="R150" s="39">
        <v>11969164</v>
      </c>
      <c r="S150" s="24" t="s">
        <v>1959</v>
      </c>
      <c r="T150" s="30" t="s">
        <v>2234</v>
      </c>
      <c r="U150" s="24" t="s">
        <v>284</v>
      </c>
      <c r="V150" s="24" t="s">
        <v>2253</v>
      </c>
      <c r="W150" s="55">
        <v>270991</v>
      </c>
      <c r="X150" s="55">
        <v>16695</v>
      </c>
      <c r="Y150" s="55">
        <v>287686</v>
      </c>
      <c r="Z150" s="55">
        <v>1417</v>
      </c>
      <c r="AA150" s="56">
        <v>289103</v>
      </c>
      <c r="AB150" s="56">
        <v>13632</v>
      </c>
      <c r="AC150" s="56">
        <v>18300</v>
      </c>
      <c r="AD150" s="56">
        <f>SUM(AA150:AC150)</f>
        <v>321035</v>
      </c>
      <c r="AE150" s="24" t="s">
        <v>2156</v>
      </c>
      <c r="AF150" s="24"/>
      <c r="AG150" s="18" t="s">
        <v>17</v>
      </c>
      <c r="AK150" s="18" t="s">
        <v>2381</v>
      </c>
    </row>
    <row r="151" spans="1:37">
      <c r="A151" s="18">
        <v>283</v>
      </c>
      <c r="B151" s="23" t="s">
        <v>1519</v>
      </c>
      <c r="C151" s="24" t="s">
        <v>1520</v>
      </c>
      <c r="D151" s="24" t="s">
        <v>1521</v>
      </c>
      <c r="E151" s="24" t="s">
        <v>2143</v>
      </c>
      <c r="F151" s="25">
        <v>41289</v>
      </c>
      <c r="G151" s="21">
        <v>20001</v>
      </c>
      <c r="H151" s="26" t="s">
        <v>2151</v>
      </c>
      <c r="I151" s="24" t="s">
        <v>2152</v>
      </c>
      <c r="J151" s="24" t="s">
        <v>67</v>
      </c>
      <c r="K151" s="24"/>
      <c r="L151" s="27"/>
      <c r="M151" s="28">
        <v>8.4571039310677179E-2</v>
      </c>
      <c r="N151" s="28">
        <v>8.4571039310677179E-2</v>
      </c>
      <c r="O151" s="28">
        <v>8.4571039310677179E-2</v>
      </c>
      <c r="P151" s="26" t="s">
        <v>2150</v>
      </c>
      <c r="Q151" s="29">
        <v>41090</v>
      </c>
      <c r="R151" s="39">
        <v>26223762</v>
      </c>
      <c r="S151" s="24" t="s">
        <v>1522</v>
      </c>
      <c r="T151" s="30" t="s">
        <v>2238</v>
      </c>
      <c r="U151" s="24" t="s">
        <v>283</v>
      </c>
      <c r="V151" s="24" t="s">
        <v>2253</v>
      </c>
      <c r="W151" s="55">
        <v>299321</v>
      </c>
      <c r="X151" s="57"/>
      <c r="Y151" s="55">
        <v>299321</v>
      </c>
      <c r="Z151" s="57"/>
      <c r="AA151" s="56">
        <v>299321</v>
      </c>
      <c r="AB151" s="56">
        <v>29932</v>
      </c>
      <c r="AC151" s="56">
        <v>20362</v>
      </c>
      <c r="AD151" s="56">
        <f>SUM(AA151:AC151)</f>
        <v>349615</v>
      </c>
      <c r="AE151" s="24" t="s">
        <v>2156</v>
      </c>
      <c r="AG151" s="18" t="s">
        <v>19</v>
      </c>
      <c r="AK151" s="18" t="s">
        <v>2381</v>
      </c>
    </row>
    <row r="152" spans="1:37">
      <c r="A152" s="18">
        <v>620</v>
      </c>
      <c r="B152" s="23" t="s">
        <v>458</v>
      </c>
      <c r="C152" s="24" t="s">
        <v>459</v>
      </c>
      <c r="D152" s="24" t="s">
        <v>618</v>
      </c>
      <c r="E152" s="24" t="s">
        <v>2143</v>
      </c>
      <c r="F152" s="25">
        <v>34994</v>
      </c>
      <c r="G152" s="21">
        <v>22031</v>
      </c>
      <c r="H152" s="26" t="s">
        <v>2414</v>
      </c>
      <c r="I152" s="24" t="s">
        <v>2415</v>
      </c>
      <c r="J152" s="24" t="s">
        <v>2415</v>
      </c>
      <c r="K152" s="24"/>
      <c r="L152" s="27"/>
      <c r="M152" s="28">
        <v>8.4022566686750289E-2</v>
      </c>
      <c r="N152" s="28">
        <v>8.4022566686750289E-2</v>
      </c>
      <c r="O152" s="28">
        <v>5.8210205500204969E-2</v>
      </c>
      <c r="P152" s="26" t="s">
        <v>2150</v>
      </c>
      <c r="Q152" s="29">
        <v>41274</v>
      </c>
      <c r="R152" s="39">
        <v>31928933</v>
      </c>
      <c r="S152" s="24" t="s">
        <v>618</v>
      </c>
      <c r="T152" s="30" t="str">
        <f>IF(S152=D152, E152, "")</f>
        <v>male</v>
      </c>
      <c r="U152" s="24" t="s">
        <v>284</v>
      </c>
      <c r="V152" s="24" t="s">
        <v>2162</v>
      </c>
      <c r="W152" s="55">
        <v>178119</v>
      </c>
      <c r="X152" s="57"/>
      <c r="Y152" s="55">
        <v>178119</v>
      </c>
      <c r="Z152" s="57"/>
      <c r="AA152" s="56">
        <v>178119</v>
      </c>
      <c r="AB152" s="56">
        <v>23527</v>
      </c>
      <c r="AC152" s="56">
        <v>18030</v>
      </c>
      <c r="AD152" s="56">
        <f>SUM(AA152:AC152)</f>
        <v>219676</v>
      </c>
      <c r="AE152" s="24" t="s">
        <v>2156</v>
      </c>
      <c r="AG152" s="18" t="s">
        <v>21</v>
      </c>
      <c r="AK152" s="18" t="s">
        <v>2381</v>
      </c>
    </row>
    <row r="153" spans="1:37">
      <c r="A153" s="18">
        <v>141</v>
      </c>
      <c r="B153" s="23" t="s">
        <v>1617</v>
      </c>
      <c r="C153" s="24" t="s">
        <v>1618</v>
      </c>
      <c r="D153" s="24" t="s">
        <v>1619</v>
      </c>
      <c r="E153" s="24" t="s">
        <v>2143</v>
      </c>
      <c r="F153" s="25">
        <v>38218</v>
      </c>
      <c r="G153" s="21">
        <v>20824</v>
      </c>
      <c r="H153" s="26" t="s">
        <v>2151</v>
      </c>
      <c r="I153" s="24" t="s">
        <v>2403</v>
      </c>
      <c r="J153" s="24" t="s">
        <v>2403</v>
      </c>
      <c r="K153" s="24"/>
      <c r="L153" s="27"/>
      <c r="M153" s="28">
        <v>6.6549556140673483E-2</v>
      </c>
      <c r="N153" s="28">
        <v>8.3146550113937762E-2</v>
      </c>
      <c r="O153" s="28">
        <v>9.0492979709921081E-2</v>
      </c>
      <c r="P153" s="26" t="s">
        <v>2150</v>
      </c>
      <c r="Q153" s="29">
        <v>41090</v>
      </c>
      <c r="R153" s="39">
        <v>14994275</v>
      </c>
      <c r="S153" s="24" t="s">
        <v>1619</v>
      </c>
      <c r="T153" s="30" t="str">
        <f>IF(S153=D153, E153, "")</f>
        <v>male</v>
      </c>
      <c r="U153" s="24" t="s">
        <v>284</v>
      </c>
      <c r="V153" s="24" t="s">
        <v>2253</v>
      </c>
      <c r="W153" s="55">
        <v>272609</v>
      </c>
      <c r="X153" s="55">
        <v>75328</v>
      </c>
      <c r="Y153" s="55">
        <v>347937</v>
      </c>
      <c r="Z153" s="55">
        <v>19196</v>
      </c>
      <c r="AA153" s="56">
        <v>367133</v>
      </c>
      <c r="AB153" s="56">
        <v>7350</v>
      </c>
      <c r="AC153" s="56">
        <v>14806</v>
      </c>
      <c r="AD153" s="56">
        <f>SUM(AA153:AC153)</f>
        <v>389289</v>
      </c>
      <c r="AE153" s="24" t="s">
        <v>2156</v>
      </c>
      <c r="AG153" s="18" t="s">
        <v>17</v>
      </c>
      <c r="AK153" s="18" t="s">
        <v>2381</v>
      </c>
    </row>
    <row r="154" spans="1:37">
      <c r="A154" s="18">
        <v>502</v>
      </c>
      <c r="B154" s="23" t="s">
        <v>1142</v>
      </c>
      <c r="C154" s="24" t="s">
        <v>836</v>
      </c>
      <c r="D154" s="24" t="s">
        <v>992</v>
      </c>
      <c r="E154" s="24" t="s">
        <v>2143</v>
      </c>
      <c r="F154" s="25">
        <v>39661</v>
      </c>
      <c r="G154" s="21">
        <v>22314</v>
      </c>
      <c r="H154" s="26" t="s">
        <v>2362</v>
      </c>
      <c r="I154" s="24" t="s">
        <v>2363</v>
      </c>
      <c r="J154" s="24" t="s">
        <v>2363</v>
      </c>
      <c r="K154" s="24"/>
      <c r="L154" s="27"/>
      <c r="M154" s="28">
        <v>6.4557894276653635E-2</v>
      </c>
      <c r="N154" s="28">
        <v>8.1887920623635951E-2</v>
      </c>
      <c r="O154" s="28">
        <v>7.6707305788183036E-2</v>
      </c>
      <c r="P154" s="26" t="s">
        <v>2150</v>
      </c>
      <c r="Q154" s="29">
        <v>41182</v>
      </c>
      <c r="R154" s="39">
        <v>33163414</v>
      </c>
      <c r="S154" s="24" t="s">
        <v>992</v>
      </c>
      <c r="T154" s="30" t="str">
        <f>IF(S154=D154, E154, "")</f>
        <v>male</v>
      </c>
      <c r="U154" s="24" t="s">
        <v>284</v>
      </c>
      <c r="V154" s="24" t="s">
        <v>2396</v>
      </c>
      <c r="W154" s="55">
        <v>316558</v>
      </c>
      <c r="X154" s="55">
        <v>31930</v>
      </c>
      <c r="Y154" s="55">
        <v>348488</v>
      </c>
      <c r="Z154" s="55">
        <v>23846</v>
      </c>
      <c r="AA154" s="56">
        <v>372334</v>
      </c>
      <c r="AB154" s="56">
        <v>26950</v>
      </c>
      <c r="AC154" s="56">
        <v>6897</v>
      </c>
      <c r="AD154" s="56">
        <f>SUM(AA154:AC154)</f>
        <v>406181</v>
      </c>
      <c r="AE154" s="24" t="s">
        <v>2156</v>
      </c>
      <c r="AG154" s="18" t="s">
        <v>21</v>
      </c>
      <c r="AK154" s="18" t="s">
        <v>2381</v>
      </c>
    </row>
    <row r="155" spans="1:37">
      <c r="A155" s="18">
        <v>2</v>
      </c>
      <c r="B155" s="23" t="s">
        <v>1923</v>
      </c>
      <c r="C155" s="24" t="s">
        <v>1924</v>
      </c>
      <c r="D155" s="24" t="s">
        <v>1925</v>
      </c>
      <c r="E155" s="24" t="s">
        <v>2143</v>
      </c>
      <c r="F155" s="25">
        <v>39904</v>
      </c>
      <c r="G155" s="21">
        <v>20049</v>
      </c>
      <c r="H155" s="26" t="s">
        <v>2362</v>
      </c>
      <c r="I155" s="24" t="s">
        <v>2363</v>
      </c>
      <c r="J155" s="24" t="s">
        <v>2363</v>
      </c>
      <c r="K155" s="24"/>
      <c r="L155" s="27"/>
      <c r="M155" s="28">
        <v>4.1383055144078501E-2</v>
      </c>
      <c r="N155" s="28">
        <v>8.123854006248632E-2</v>
      </c>
      <c r="O155" s="28">
        <v>7.8089077994715705E-2</v>
      </c>
      <c r="P155" s="26" t="s">
        <v>2150</v>
      </c>
      <c r="Q155" s="29">
        <v>41274</v>
      </c>
      <c r="R155" s="39">
        <v>1231693441</v>
      </c>
      <c r="S155" s="24" t="s">
        <v>1925</v>
      </c>
      <c r="T155" s="30" t="str">
        <f>IF(S155=D155, E155, "")</f>
        <v>male</v>
      </c>
      <c r="U155" s="24" t="s">
        <v>284</v>
      </c>
      <c r="V155" s="24" t="s">
        <v>2271</v>
      </c>
      <c r="W155" s="55">
        <v>677000</v>
      </c>
      <c r="X155" s="55">
        <v>177452</v>
      </c>
      <c r="Y155" s="55">
        <v>854452</v>
      </c>
      <c r="Z155" s="55">
        <v>25273</v>
      </c>
      <c r="AA155" s="56">
        <v>879725</v>
      </c>
      <c r="AB155" s="56">
        <v>113525</v>
      </c>
      <c r="AC155" s="56">
        <v>17842</v>
      </c>
      <c r="AD155" s="56">
        <f>SUM(AA155:AC155)</f>
        <v>1011092</v>
      </c>
      <c r="AE155" s="24" t="s">
        <v>2156</v>
      </c>
      <c r="AG155" s="18" t="s">
        <v>25</v>
      </c>
      <c r="AK155" s="18" t="s">
        <v>2379</v>
      </c>
    </row>
    <row r="156" spans="1:37" ht="16">
      <c r="A156" s="18">
        <v>627</v>
      </c>
      <c r="B156" s="23" t="s">
        <v>477</v>
      </c>
      <c r="C156" s="24" t="s">
        <v>633</v>
      </c>
      <c r="D156" s="24" t="s">
        <v>634</v>
      </c>
      <c r="E156" s="24" t="s">
        <v>2143</v>
      </c>
      <c r="F156" s="25">
        <v>37210</v>
      </c>
      <c r="G156" s="21">
        <v>22314</v>
      </c>
      <c r="H156" s="26" t="s">
        <v>2362</v>
      </c>
      <c r="I156" s="24" t="s">
        <v>2363</v>
      </c>
      <c r="J156" s="24" t="s">
        <v>2363</v>
      </c>
      <c r="K156" s="24"/>
      <c r="L156" s="27" t="s">
        <v>2440</v>
      </c>
      <c r="M156" s="28">
        <v>4.5209000246244766E-4</v>
      </c>
      <c r="N156" s="28">
        <v>7.8758450171890079E-2</v>
      </c>
      <c r="O156" s="28">
        <v>0.59852579401986394</v>
      </c>
      <c r="P156" s="26" t="s">
        <v>2150</v>
      </c>
      <c r="Q156" s="29">
        <v>41274</v>
      </c>
      <c r="R156" s="39">
        <v>96098760</v>
      </c>
      <c r="S156" s="24" t="s">
        <v>634</v>
      </c>
      <c r="T156" s="30" t="str">
        <f>IF(S156=D156, E156, "")</f>
        <v>male</v>
      </c>
      <c r="U156" s="24" t="s">
        <v>284</v>
      </c>
      <c r="V156" s="24" t="s">
        <v>2396</v>
      </c>
      <c r="W156" s="55">
        <v>520043</v>
      </c>
      <c r="X156" s="55">
        <v>180657</v>
      </c>
      <c r="Y156" s="55">
        <v>700700</v>
      </c>
      <c r="Z156" s="55">
        <v>519605</v>
      </c>
      <c r="AA156" s="56">
        <v>1220305</v>
      </c>
      <c r="AB156" s="56">
        <v>265712</v>
      </c>
      <c r="AC156" s="56">
        <v>20131</v>
      </c>
      <c r="AD156" s="56">
        <f>SUM(AA156:AC156)</f>
        <v>1506148</v>
      </c>
      <c r="AE156" s="24" t="s">
        <v>2156</v>
      </c>
      <c r="AF156" s="54" t="s">
        <v>27</v>
      </c>
      <c r="AG156" s="18" t="s">
        <v>23</v>
      </c>
      <c r="AI156" s="18" t="s">
        <v>2357</v>
      </c>
      <c r="AJ156" s="18" t="s">
        <v>2373</v>
      </c>
      <c r="AK156" s="18" t="s">
        <v>2379</v>
      </c>
    </row>
    <row r="157" spans="1:37">
      <c r="A157" s="18">
        <v>223</v>
      </c>
      <c r="B157" s="23" t="s">
        <v>1388</v>
      </c>
      <c r="C157" s="24" t="s">
        <v>1389</v>
      </c>
      <c r="D157" s="24" t="s">
        <v>1390</v>
      </c>
      <c r="E157" s="24" t="s">
        <v>2143</v>
      </c>
      <c r="F157" s="25">
        <v>35827</v>
      </c>
      <c r="G157" s="21">
        <v>22201</v>
      </c>
      <c r="H157" s="26" t="s">
        <v>2151</v>
      </c>
      <c r="I157" s="24" t="s">
        <v>2152</v>
      </c>
      <c r="J157" s="24" t="s">
        <v>68</v>
      </c>
      <c r="K157" s="24"/>
      <c r="L157" s="27"/>
      <c r="M157" s="28">
        <v>3.3333333333333333E-2</v>
      </c>
      <c r="N157" s="28">
        <v>7.8125E-2</v>
      </c>
      <c r="O157" s="28">
        <v>7.8125E-2</v>
      </c>
      <c r="P157" s="26" t="s">
        <v>2150</v>
      </c>
      <c r="Q157" s="29">
        <v>41274</v>
      </c>
      <c r="R157" s="39">
        <v>40756696</v>
      </c>
      <c r="S157" s="24" t="s">
        <v>1390</v>
      </c>
      <c r="T157" s="30" t="str">
        <f>IF(S157=D157, E157, "")</f>
        <v>male</v>
      </c>
      <c r="U157" s="24" t="s">
        <v>284</v>
      </c>
      <c r="V157" s="24" t="s">
        <v>2162</v>
      </c>
      <c r="W157" s="55">
        <v>465000</v>
      </c>
      <c r="X157" s="55">
        <v>225000</v>
      </c>
      <c r="Y157" s="55">
        <v>690000</v>
      </c>
      <c r="Z157" s="57"/>
      <c r="AA157" s="56">
        <v>690000</v>
      </c>
      <c r="AB157" s="56">
        <v>37200</v>
      </c>
      <c r="AC157" s="56">
        <v>139500</v>
      </c>
      <c r="AD157" s="56">
        <f>SUM(AA157:AC157)</f>
        <v>866700</v>
      </c>
      <c r="AE157" s="24" t="s">
        <v>2156</v>
      </c>
      <c r="AG157" s="18" t="s">
        <v>21</v>
      </c>
      <c r="AK157" s="18" t="s">
        <v>2379</v>
      </c>
    </row>
    <row r="158" spans="1:37">
      <c r="A158" s="18">
        <v>194</v>
      </c>
      <c r="B158" s="23" t="s">
        <v>1605</v>
      </c>
      <c r="C158" s="24" t="s">
        <v>1606</v>
      </c>
      <c r="D158" s="24" t="s">
        <v>1607</v>
      </c>
      <c r="E158" s="24" t="s">
        <v>2143</v>
      </c>
      <c r="F158" s="25">
        <v>39234</v>
      </c>
      <c r="G158" s="21">
        <v>60606</v>
      </c>
      <c r="H158" s="26" t="s">
        <v>2390</v>
      </c>
      <c r="I158" s="24" t="s">
        <v>2391</v>
      </c>
      <c r="J158" s="24" t="s">
        <v>2391</v>
      </c>
      <c r="K158" s="24"/>
      <c r="L158" s="27"/>
      <c r="M158" s="28">
        <v>7.3554710449567462E-2</v>
      </c>
      <c r="N158" s="28">
        <v>7.7831827658095903E-2</v>
      </c>
      <c r="O158" s="28">
        <v>7.5359888542510509E-2</v>
      </c>
      <c r="P158" s="26" t="s">
        <v>2150</v>
      </c>
      <c r="Q158" s="29">
        <v>41274</v>
      </c>
      <c r="R158" s="39">
        <v>19213421</v>
      </c>
      <c r="S158" s="24" t="s">
        <v>1607</v>
      </c>
      <c r="T158" s="30" t="str">
        <f>IF(S158=D158, E158, "")</f>
        <v>male</v>
      </c>
      <c r="U158" s="24" t="s">
        <v>284</v>
      </c>
      <c r="V158" s="24" t="s">
        <v>2271</v>
      </c>
      <c r="W158" s="55">
        <v>305159</v>
      </c>
      <c r="X158" s="55">
        <v>19000</v>
      </c>
      <c r="Y158" s="55">
        <v>324159</v>
      </c>
      <c r="Z158" s="55">
        <v>17000</v>
      </c>
      <c r="AA158" s="56">
        <v>341159</v>
      </c>
      <c r="AB158" s="56">
        <v>12500</v>
      </c>
      <c r="AC158" s="56">
        <v>16640</v>
      </c>
      <c r="AD158" s="56">
        <f>SUM(AA158:AC158)</f>
        <v>370299</v>
      </c>
      <c r="AE158" s="24" t="s">
        <v>2156</v>
      </c>
      <c r="AG158" s="18" t="s">
        <v>17</v>
      </c>
      <c r="AK158" s="18" t="s">
        <v>2381</v>
      </c>
    </row>
    <row r="159" spans="1:37">
      <c r="A159" s="18">
        <v>364</v>
      </c>
      <c r="B159" s="23" t="s">
        <v>345</v>
      </c>
      <c r="C159" s="24" t="s">
        <v>346</v>
      </c>
      <c r="D159" s="24" t="s">
        <v>347</v>
      </c>
      <c r="E159" s="24" t="s">
        <v>1997</v>
      </c>
      <c r="F159" s="25">
        <v>37681</v>
      </c>
      <c r="G159" s="21">
        <v>20062</v>
      </c>
      <c r="H159" s="26" t="s">
        <v>2390</v>
      </c>
      <c r="I159" s="24" t="s">
        <v>1763</v>
      </c>
      <c r="J159" s="24" t="s">
        <v>213</v>
      </c>
      <c r="K159" s="24"/>
      <c r="L159" s="27"/>
      <c r="M159" s="28">
        <v>9.2062651485834163E-4</v>
      </c>
      <c r="N159" s="28">
        <v>7.7811258201197553E-2</v>
      </c>
      <c r="O159" s="28">
        <v>8.1663272888765306E-2</v>
      </c>
      <c r="P159" s="26" t="s">
        <v>2150</v>
      </c>
      <c r="Q159" s="29">
        <v>41274</v>
      </c>
      <c r="R159" s="39">
        <v>43854035</v>
      </c>
      <c r="S159" s="24" t="s">
        <v>347</v>
      </c>
      <c r="T159" s="30" t="str">
        <f>IF(S159=D159, E159, "")</f>
        <v>female</v>
      </c>
      <c r="U159" s="24" t="s">
        <v>284</v>
      </c>
      <c r="V159" s="24" t="s">
        <v>2162</v>
      </c>
      <c r="W159" s="55">
        <v>491422</v>
      </c>
      <c r="X159" s="55">
        <v>900000</v>
      </c>
      <c r="Y159" s="55">
        <v>1391422</v>
      </c>
      <c r="Z159" s="55">
        <v>211206</v>
      </c>
      <c r="AA159" s="56">
        <v>1602628</v>
      </c>
      <c r="AB159" s="56">
        <v>110200</v>
      </c>
      <c r="AC159" s="56">
        <v>21936</v>
      </c>
      <c r="AD159" s="56">
        <f>SUM(AA159:AC159)</f>
        <v>1734764</v>
      </c>
      <c r="AE159" s="24" t="s">
        <v>2156</v>
      </c>
      <c r="AF159" s="24" t="s">
        <v>348</v>
      </c>
      <c r="AG159" s="18" t="s">
        <v>21</v>
      </c>
      <c r="AH159" s="18" t="s">
        <v>2371</v>
      </c>
      <c r="AI159" s="18" t="s">
        <v>2357</v>
      </c>
      <c r="AJ159" s="18" t="s">
        <v>2373</v>
      </c>
      <c r="AK159" s="18" t="s">
        <v>2379</v>
      </c>
    </row>
    <row r="160" spans="1:37">
      <c r="A160" s="18">
        <v>516</v>
      </c>
      <c r="B160" s="23" t="s">
        <v>713</v>
      </c>
      <c r="C160" s="24" t="s">
        <v>714</v>
      </c>
      <c r="D160" s="24" t="s">
        <v>715</v>
      </c>
      <c r="E160" s="24" t="s">
        <v>2143</v>
      </c>
      <c r="F160" s="25">
        <v>41589</v>
      </c>
      <c r="G160" s="21">
        <v>20036</v>
      </c>
      <c r="H160" s="26" t="s">
        <v>2362</v>
      </c>
      <c r="I160" s="24" t="s">
        <v>2363</v>
      </c>
      <c r="J160" s="24" t="s">
        <v>2363</v>
      </c>
      <c r="K160" s="24"/>
      <c r="L160" s="27"/>
      <c r="M160" s="28">
        <v>7.6449766457664964E-2</v>
      </c>
      <c r="N160" s="28">
        <v>7.7170867124686821E-2</v>
      </c>
      <c r="O160" s="28">
        <v>7.7170867124686821E-2</v>
      </c>
      <c r="P160" s="26" t="s">
        <v>2150</v>
      </c>
      <c r="Q160" s="29">
        <v>41090</v>
      </c>
      <c r="R160" s="39">
        <v>25782975</v>
      </c>
      <c r="S160" s="24" t="s">
        <v>871</v>
      </c>
      <c r="T160" s="30" t="s">
        <v>2299</v>
      </c>
      <c r="U160" s="24" t="s">
        <v>283</v>
      </c>
      <c r="V160" s="24" t="s">
        <v>2162</v>
      </c>
      <c r="W160" s="55">
        <v>331173</v>
      </c>
      <c r="X160" s="55">
        <v>39000</v>
      </c>
      <c r="Y160" s="55">
        <v>370173</v>
      </c>
      <c r="Z160" s="57"/>
      <c r="AA160" s="56">
        <v>370173</v>
      </c>
      <c r="AB160" s="56">
        <v>36750</v>
      </c>
      <c r="AC160" s="56">
        <v>5099</v>
      </c>
      <c r="AD160" s="56">
        <f>SUM(AA160:AC160)</f>
        <v>412022</v>
      </c>
      <c r="AE160" s="24" t="s">
        <v>2156</v>
      </c>
      <c r="AG160" s="18" t="s">
        <v>19</v>
      </c>
      <c r="AK160" s="18" t="s">
        <v>2381</v>
      </c>
    </row>
    <row r="161" spans="1:37">
      <c r="A161" s="18">
        <v>112</v>
      </c>
      <c r="B161" s="23" t="s">
        <v>1844</v>
      </c>
      <c r="C161" s="24" t="s">
        <v>1700</v>
      </c>
      <c r="D161" s="24" t="s">
        <v>1701</v>
      </c>
      <c r="E161" s="24" t="s">
        <v>2143</v>
      </c>
      <c r="F161" s="25">
        <v>36315</v>
      </c>
      <c r="G161" s="21">
        <v>20036</v>
      </c>
      <c r="H161" s="26" t="s">
        <v>2151</v>
      </c>
      <c r="I161" s="24" t="s">
        <v>1763</v>
      </c>
      <c r="J161" s="24" t="s">
        <v>213</v>
      </c>
      <c r="K161" s="24"/>
      <c r="L161" s="27"/>
      <c r="M161" s="28">
        <v>3.3189937255169548E-2</v>
      </c>
      <c r="N161" s="28">
        <v>7.7058685365473889E-2</v>
      </c>
      <c r="O161" s="28">
        <v>0.19838596782178822</v>
      </c>
      <c r="P161" s="26" t="s">
        <v>2150</v>
      </c>
      <c r="Q161" s="29">
        <v>41060</v>
      </c>
      <c r="R161" s="39">
        <v>10191237</v>
      </c>
      <c r="S161" s="24" t="s">
        <v>1701</v>
      </c>
      <c r="T161" s="30" t="str">
        <f>IF(S161=D161, E161, "")</f>
        <v>male</v>
      </c>
      <c r="U161" s="24" t="s">
        <v>284</v>
      </c>
      <c r="V161" s="24" t="s">
        <v>2407</v>
      </c>
      <c r="W161" s="55">
        <v>333118</v>
      </c>
      <c r="X161" s="55">
        <v>75000</v>
      </c>
      <c r="Y161" s="55">
        <v>408118</v>
      </c>
      <c r="Z161" s="55">
        <v>83255</v>
      </c>
      <c r="AA161" s="56">
        <v>491373</v>
      </c>
      <c r="AB161" s="56">
        <v>44917</v>
      </c>
      <c r="AC161" s="56">
        <v>34156</v>
      </c>
      <c r="AD161" s="56">
        <f>SUM(AA161:AC161)</f>
        <v>570446</v>
      </c>
      <c r="AE161" s="24" t="s">
        <v>2156</v>
      </c>
      <c r="AG161" s="18" t="s">
        <v>17</v>
      </c>
      <c r="AK161" s="18" t="s">
        <v>2379</v>
      </c>
    </row>
    <row r="162" spans="1:37">
      <c r="A162" s="18">
        <v>561</v>
      </c>
      <c r="B162" s="23" t="s">
        <v>300</v>
      </c>
      <c r="C162" s="24" t="s">
        <v>149</v>
      </c>
      <c r="D162" s="24" t="s">
        <v>150</v>
      </c>
      <c r="E162" s="24" t="s">
        <v>2299</v>
      </c>
      <c r="G162" s="21">
        <v>21401</v>
      </c>
      <c r="H162" s="26" t="s">
        <v>2151</v>
      </c>
      <c r="I162" s="24" t="s">
        <v>2403</v>
      </c>
      <c r="J162" s="24" t="s">
        <v>2403</v>
      </c>
      <c r="K162" s="24"/>
      <c r="L162" s="27"/>
      <c r="M162" s="28">
        <v>4.5801146982951596E-2</v>
      </c>
      <c r="N162" s="28">
        <v>7.698458580234889E-2</v>
      </c>
      <c r="O162" s="28">
        <v>7.4257088898330839E-2</v>
      </c>
      <c r="P162" s="26" t="s">
        <v>2150</v>
      </c>
      <c r="Q162" s="29">
        <v>41274</v>
      </c>
      <c r="R162" s="39">
        <v>10421071</v>
      </c>
      <c r="S162" s="24" t="s">
        <v>150</v>
      </c>
      <c r="T162" s="30" t="s">
        <v>2299</v>
      </c>
      <c r="U162" s="24" t="s">
        <v>284</v>
      </c>
      <c r="V162" s="24" t="s">
        <v>2162</v>
      </c>
      <c r="W162" s="55">
        <v>441486</v>
      </c>
      <c r="X162" s="55">
        <v>244075</v>
      </c>
      <c r="Y162" s="55">
        <v>685561</v>
      </c>
      <c r="Z162" s="55">
        <v>24900</v>
      </c>
      <c r="AA162" s="56">
        <v>710461</v>
      </c>
      <c r="AB162" s="56">
        <v>21997</v>
      </c>
      <c r="AC162" s="56">
        <v>38155</v>
      </c>
      <c r="AD162" s="56">
        <f>SUM(AA162:AC162)</f>
        <v>770613</v>
      </c>
      <c r="AE162" s="24" t="s">
        <v>2156</v>
      </c>
      <c r="AG162" s="18" t="s">
        <v>17</v>
      </c>
      <c r="AK162" s="18" t="s">
        <v>2379</v>
      </c>
    </row>
    <row r="163" spans="1:37">
      <c r="A163" s="18">
        <v>224</v>
      </c>
      <c r="B163" s="23" t="s">
        <v>254</v>
      </c>
      <c r="C163" s="24" t="s">
        <v>255</v>
      </c>
      <c r="D163" s="24" t="s">
        <v>256</v>
      </c>
      <c r="E163" s="24" t="s">
        <v>1997</v>
      </c>
      <c r="F163" s="25">
        <v>41660</v>
      </c>
      <c r="G163" s="21">
        <v>20036</v>
      </c>
      <c r="H163" s="26" t="s">
        <v>2151</v>
      </c>
      <c r="I163" s="24" t="s">
        <v>2403</v>
      </c>
      <c r="J163" s="24" t="s">
        <v>2403</v>
      </c>
      <c r="K163" s="24"/>
      <c r="L163" s="27"/>
      <c r="M163" s="28">
        <v>7.5519910546250582E-2</v>
      </c>
      <c r="N163" s="28">
        <v>7.5519910546250582E-2</v>
      </c>
      <c r="O163" s="28">
        <v>0.1487719795579284</v>
      </c>
      <c r="P163" s="26" t="s">
        <v>2150</v>
      </c>
      <c r="Q163" s="29">
        <v>41274</v>
      </c>
      <c r="R163" s="39">
        <v>11584150</v>
      </c>
      <c r="S163" s="24" t="s">
        <v>257</v>
      </c>
      <c r="T163" s="30" t="s">
        <v>2308</v>
      </c>
      <c r="U163" s="24" t="s">
        <v>283</v>
      </c>
      <c r="V163" s="24" t="s">
        <v>258</v>
      </c>
      <c r="W163" s="55">
        <v>273167</v>
      </c>
      <c r="X163" s="57"/>
      <c r="Y163" s="55">
        <v>273167</v>
      </c>
      <c r="Z163" s="55">
        <v>18605</v>
      </c>
      <c r="AA163" s="56">
        <v>291772</v>
      </c>
      <c r="AC163" s="56">
        <v>14951</v>
      </c>
      <c r="AD163" s="56">
        <f>SUM(AA163:AC163)</f>
        <v>306723</v>
      </c>
      <c r="AE163" s="24" t="s">
        <v>2156</v>
      </c>
      <c r="AG163" s="18" t="s">
        <v>17</v>
      </c>
      <c r="AK163" s="18" t="s">
        <v>2381</v>
      </c>
    </row>
    <row r="164" spans="1:37">
      <c r="A164" s="18">
        <v>605</v>
      </c>
      <c r="B164" s="23" t="s">
        <v>737</v>
      </c>
      <c r="C164" s="24" t="s">
        <v>738</v>
      </c>
      <c r="D164" s="24" t="s">
        <v>896</v>
      </c>
      <c r="E164" s="24" t="s">
        <v>2143</v>
      </c>
      <c r="F164" s="25">
        <v>38838</v>
      </c>
      <c r="G164" s="21">
        <v>10010</v>
      </c>
      <c r="H164" s="26" t="s">
        <v>2390</v>
      </c>
      <c r="I164" s="24" t="s">
        <v>2385</v>
      </c>
      <c r="J164" s="24" t="s">
        <v>59</v>
      </c>
      <c r="K164" s="24"/>
      <c r="L164" s="27"/>
      <c r="M164" s="28">
        <v>8.6291029697685942E-2</v>
      </c>
      <c r="N164" s="28">
        <v>7.5142096314862197E-2</v>
      </c>
      <c r="O164" s="28">
        <v>7.5142096314862197E-2</v>
      </c>
      <c r="P164" s="26" t="s">
        <v>2150</v>
      </c>
      <c r="Q164" s="29">
        <v>41274</v>
      </c>
      <c r="R164" s="39">
        <v>17182919</v>
      </c>
      <c r="S164" s="24" t="s">
        <v>896</v>
      </c>
      <c r="T164" s="30" t="str">
        <f>IF(S164=D164, E164, "")</f>
        <v>male</v>
      </c>
      <c r="U164" s="24" t="s">
        <v>284</v>
      </c>
      <c r="V164" s="24" t="s">
        <v>2162</v>
      </c>
      <c r="W164" s="55">
        <v>398923</v>
      </c>
      <c r="X164" s="55">
        <v>54487</v>
      </c>
      <c r="Y164" s="55">
        <v>453410</v>
      </c>
      <c r="Z164" s="57"/>
      <c r="AA164" s="56">
        <v>453410</v>
      </c>
      <c r="AB164" s="56">
        <v>43775</v>
      </c>
      <c r="AC164" s="56">
        <v>31615</v>
      </c>
      <c r="AD164" s="56">
        <f>SUM(AA164:AC164)</f>
        <v>528800</v>
      </c>
      <c r="AE164" s="24" t="s">
        <v>2156</v>
      </c>
      <c r="AG164" s="18" t="s">
        <v>17</v>
      </c>
      <c r="AK164" s="18" t="s">
        <v>2379</v>
      </c>
    </row>
    <row r="165" spans="1:37">
      <c r="A165" s="18">
        <v>547</v>
      </c>
      <c r="B165" s="23" t="s">
        <v>768</v>
      </c>
      <c r="C165" s="24" t="s">
        <v>769</v>
      </c>
      <c r="D165" s="24" t="s">
        <v>770</v>
      </c>
      <c r="E165" s="24" t="s">
        <v>2143</v>
      </c>
      <c r="F165" s="25">
        <v>34335</v>
      </c>
      <c r="G165" s="21">
        <v>20036</v>
      </c>
      <c r="H165" s="26" t="s">
        <v>2414</v>
      </c>
      <c r="I165" s="24" t="s">
        <v>2415</v>
      </c>
      <c r="J165" s="24" t="s">
        <v>2415</v>
      </c>
      <c r="K165" s="24"/>
      <c r="L165" s="27"/>
      <c r="M165" s="28">
        <v>7.4903507958363952E-2</v>
      </c>
      <c r="N165" s="28">
        <v>7.4903507958363952E-2</v>
      </c>
      <c r="O165" s="28">
        <v>4.8031107184841507E-2</v>
      </c>
      <c r="P165" s="26" t="s">
        <v>2150</v>
      </c>
      <c r="Q165" s="29">
        <v>41333</v>
      </c>
      <c r="R165" s="39">
        <v>15522495</v>
      </c>
      <c r="S165" s="24" t="s">
        <v>770</v>
      </c>
      <c r="T165" s="30" t="str">
        <f>IF(S165=D165, E165, "")</f>
        <v>male</v>
      </c>
      <c r="U165" s="24" t="s">
        <v>284</v>
      </c>
      <c r="V165" s="24" t="s">
        <v>2162</v>
      </c>
      <c r="W165" s="55">
        <v>301332</v>
      </c>
      <c r="X165" s="57"/>
      <c r="Y165" s="55">
        <v>301332</v>
      </c>
      <c r="Z165" s="57"/>
      <c r="AA165" s="56">
        <v>301332</v>
      </c>
      <c r="AB165" s="56">
        <v>72802</v>
      </c>
      <c r="AC165" s="56">
        <v>24632</v>
      </c>
      <c r="AD165" s="56">
        <f>SUM(AA165:AC165)</f>
        <v>398766</v>
      </c>
      <c r="AE165" s="24" t="s">
        <v>2156</v>
      </c>
      <c r="AG165" s="18" t="s">
        <v>17</v>
      </c>
      <c r="AK165" s="18" t="s">
        <v>2381</v>
      </c>
    </row>
    <row r="166" spans="1:37">
      <c r="A166" s="18">
        <v>255</v>
      </c>
      <c r="B166" s="23" t="s">
        <v>582</v>
      </c>
      <c r="C166" s="24" t="s">
        <v>583</v>
      </c>
      <c r="D166" s="24" t="s">
        <v>429</v>
      </c>
      <c r="E166" s="24" t="s">
        <v>1997</v>
      </c>
      <c r="F166" s="25">
        <v>38718</v>
      </c>
      <c r="G166" s="21">
        <v>20008</v>
      </c>
      <c r="H166" s="26" t="s">
        <v>2362</v>
      </c>
      <c r="I166" s="24" t="s">
        <v>2363</v>
      </c>
      <c r="J166" s="24" t="s">
        <v>2363</v>
      </c>
      <c r="K166" s="24"/>
      <c r="L166" s="27"/>
      <c r="M166" s="28">
        <v>7.488555981391537E-2</v>
      </c>
      <c r="N166" s="28">
        <v>7.488555981391537E-2</v>
      </c>
      <c r="O166" s="28">
        <v>7.488555981391537E-2</v>
      </c>
      <c r="P166" s="26" t="s">
        <v>2150</v>
      </c>
      <c r="Q166" s="29">
        <v>41274</v>
      </c>
      <c r="R166" s="39">
        <v>11073546</v>
      </c>
      <c r="S166" s="24" t="s">
        <v>429</v>
      </c>
      <c r="T166" s="30" t="str">
        <f>IF(S166=D166, E166, "")</f>
        <v>female</v>
      </c>
      <c r="U166" s="24" t="s">
        <v>284</v>
      </c>
      <c r="V166" s="24" t="s">
        <v>2396</v>
      </c>
      <c r="W166" s="55">
        <v>230822</v>
      </c>
      <c r="X166" s="57"/>
      <c r="Y166" s="55">
        <v>230822</v>
      </c>
      <c r="Z166" s="57"/>
      <c r="AA166" s="56">
        <v>230822</v>
      </c>
      <c r="AB166" s="56">
        <v>24000</v>
      </c>
      <c r="AC166" s="56">
        <v>11922</v>
      </c>
      <c r="AD166" s="56">
        <f>SUM(AA166:AC166)</f>
        <v>266744</v>
      </c>
      <c r="AE166" s="24" t="s">
        <v>2156</v>
      </c>
      <c r="AG166" s="18" t="s">
        <v>17</v>
      </c>
      <c r="AK166" s="18" t="s">
        <v>2381</v>
      </c>
    </row>
    <row r="167" spans="1:37">
      <c r="A167" s="18">
        <v>247</v>
      </c>
      <c r="B167" s="23" t="s">
        <v>1731</v>
      </c>
      <c r="C167" s="24" t="s">
        <v>1732</v>
      </c>
      <c r="D167" s="24" t="s">
        <v>1733</v>
      </c>
      <c r="E167" s="24" t="s">
        <v>2143</v>
      </c>
      <c r="G167" s="21">
        <v>20009</v>
      </c>
      <c r="H167" s="26" t="s">
        <v>2362</v>
      </c>
      <c r="I167" s="24" t="s">
        <v>2363</v>
      </c>
      <c r="J167" s="24" t="s">
        <v>2363</v>
      </c>
      <c r="K167" s="24"/>
      <c r="L167" s="27"/>
      <c r="M167" s="28">
        <v>7.4448656022680318E-2</v>
      </c>
      <c r="N167" s="28">
        <v>7.4448656022680318E-2</v>
      </c>
      <c r="O167" s="28">
        <v>7.4448656022680318E-2</v>
      </c>
      <c r="P167" s="26" t="s">
        <v>2150</v>
      </c>
      <c r="Q167" s="29">
        <v>41455</v>
      </c>
      <c r="R167" s="39">
        <v>19396056</v>
      </c>
      <c r="S167" s="24" t="s">
        <v>1733</v>
      </c>
      <c r="T167" s="30" t="str">
        <f>IF(S167=D167, E167, "")</f>
        <v>male</v>
      </c>
      <c r="U167" s="24" t="s">
        <v>284</v>
      </c>
      <c r="V167" s="24" t="s">
        <v>2253</v>
      </c>
      <c r="W167" s="55">
        <v>241795</v>
      </c>
      <c r="X167" s="57"/>
      <c r="Y167" s="55">
        <v>241795</v>
      </c>
      <c r="Z167" s="57"/>
      <c r="AA167" s="56">
        <v>241795</v>
      </c>
      <c r="AB167" s="56">
        <v>18447</v>
      </c>
      <c r="AC167" s="56">
        <v>9206</v>
      </c>
      <c r="AD167" s="56">
        <f>SUM(AA167:AC167)</f>
        <v>269448</v>
      </c>
      <c r="AE167" s="24" t="s">
        <v>2156</v>
      </c>
      <c r="AG167" s="18" t="s">
        <v>17</v>
      </c>
      <c r="AK167" s="18" t="s">
        <v>2381</v>
      </c>
    </row>
    <row r="168" spans="1:37">
      <c r="A168" s="18">
        <v>317</v>
      </c>
      <c r="B168" s="23" t="s">
        <v>169</v>
      </c>
      <c r="C168" s="24" t="s">
        <v>318</v>
      </c>
      <c r="D168" s="24" t="s">
        <v>319</v>
      </c>
      <c r="E168" s="24" t="s">
        <v>1997</v>
      </c>
      <c r="F168" s="25">
        <v>39569</v>
      </c>
      <c r="G168" s="21">
        <v>5116</v>
      </c>
      <c r="H168" s="26" t="s">
        <v>2390</v>
      </c>
      <c r="I168" s="24" t="s">
        <v>2391</v>
      </c>
      <c r="J168" s="24" t="s">
        <v>2391</v>
      </c>
      <c r="K168" s="24"/>
      <c r="L168" s="27"/>
      <c r="M168" s="28">
        <v>3.0082987551867221E-2</v>
      </c>
      <c r="N168" s="28">
        <v>7.2035745422842204E-2</v>
      </c>
      <c r="O168" s="28">
        <v>8.8684333100739365E-2</v>
      </c>
      <c r="P168" s="26" t="s">
        <v>2150</v>
      </c>
      <c r="Q168" s="29">
        <v>41274</v>
      </c>
      <c r="R168" s="39">
        <v>52545827</v>
      </c>
      <c r="S168" s="24" t="s">
        <v>319</v>
      </c>
      <c r="T168" s="30" t="str">
        <f>IF(S168=D168, E168, "")</f>
        <v>female</v>
      </c>
      <c r="U168" s="24" t="s">
        <v>284</v>
      </c>
      <c r="V168" s="24" t="s">
        <v>2162</v>
      </c>
      <c r="W168" s="55">
        <v>446850</v>
      </c>
      <c r="X168" s="55">
        <v>45000</v>
      </c>
      <c r="Y168" s="55">
        <v>491850</v>
      </c>
      <c r="Z168" s="55">
        <v>118191</v>
      </c>
      <c r="AA168" s="56">
        <v>610041</v>
      </c>
      <c r="AB168" s="56">
        <v>41497</v>
      </c>
      <c r="AC168" s="56">
        <v>4970</v>
      </c>
      <c r="AD168" s="56">
        <f>SUM(AA168:AC168)</f>
        <v>656508</v>
      </c>
      <c r="AE168" s="24" t="s">
        <v>2156</v>
      </c>
      <c r="AG168" s="18" t="s">
        <v>23</v>
      </c>
      <c r="AK168" s="18" t="s">
        <v>2379</v>
      </c>
    </row>
    <row r="169" spans="1:37">
      <c r="A169" s="18">
        <v>370</v>
      </c>
      <c r="B169" s="23" t="s">
        <v>1099</v>
      </c>
      <c r="C169" s="24" t="s">
        <v>1100</v>
      </c>
      <c r="D169" s="24" t="s">
        <v>1101</v>
      </c>
      <c r="E169" s="24" t="s">
        <v>2143</v>
      </c>
      <c r="F169" s="25">
        <v>38750</v>
      </c>
      <c r="G169" s="21">
        <v>22201</v>
      </c>
      <c r="H169" s="26" t="s">
        <v>2362</v>
      </c>
      <c r="I169" s="24" t="s">
        <v>2363</v>
      </c>
      <c r="J169" s="24" t="s">
        <v>2363</v>
      </c>
      <c r="K169" s="24"/>
      <c r="L169" s="27"/>
      <c r="M169" s="28">
        <v>3.7258782948789329E-2</v>
      </c>
      <c r="N169" s="28">
        <v>7.1209106834879202E-2</v>
      </c>
      <c r="O169" s="28">
        <v>6.3663195674246179E-2</v>
      </c>
      <c r="P169" s="26" t="s">
        <v>2150</v>
      </c>
      <c r="Q169" s="29">
        <v>41274</v>
      </c>
      <c r="R169" s="39">
        <v>44981210</v>
      </c>
      <c r="S169" s="24" t="s">
        <v>1102</v>
      </c>
      <c r="T169" s="30" t="s">
        <v>2299</v>
      </c>
      <c r="U169" s="24" t="s">
        <v>284</v>
      </c>
      <c r="V169" s="24" t="s">
        <v>2162</v>
      </c>
      <c r="W169" s="55">
        <v>611045</v>
      </c>
      <c r="X169" s="55">
        <v>20000</v>
      </c>
      <c r="Y169" s="55">
        <v>631045</v>
      </c>
      <c r="Z169" s="55">
        <v>44663</v>
      </c>
      <c r="AA169" s="56">
        <v>675708</v>
      </c>
      <c r="AB169" s="56">
        <v>25000</v>
      </c>
      <c r="AC169" s="56">
        <v>14258</v>
      </c>
      <c r="AD169" s="56">
        <f>SUM(AA169:AC169)</f>
        <v>714966</v>
      </c>
      <c r="AE169" s="24" t="s">
        <v>2156</v>
      </c>
      <c r="AF169" s="24" t="s">
        <v>1103</v>
      </c>
      <c r="AG169" s="18" t="s">
        <v>21</v>
      </c>
      <c r="AK169" s="18" t="s">
        <v>2379</v>
      </c>
    </row>
    <row r="170" spans="1:37">
      <c r="A170" s="18">
        <v>632</v>
      </c>
      <c r="B170" s="23" t="s">
        <v>639</v>
      </c>
      <c r="C170" s="24" t="s">
        <v>640</v>
      </c>
      <c r="D170" s="24" t="s">
        <v>641</v>
      </c>
      <c r="E170" s="24" t="s">
        <v>2143</v>
      </c>
      <c r="F170" s="25">
        <v>40070</v>
      </c>
      <c r="G170" s="21">
        <v>20007</v>
      </c>
      <c r="H170" s="26" t="s">
        <v>2362</v>
      </c>
      <c r="I170" s="24" t="s">
        <v>2363</v>
      </c>
      <c r="J170" s="24" t="s">
        <v>2363</v>
      </c>
      <c r="K170" s="24"/>
      <c r="L170" s="27"/>
      <c r="M170" s="28">
        <v>2.3357756032650147E-2</v>
      </c>
      <c r="N170" s="28">
        <v>7.0494455427194666E-2</v>
      </c>
      <c r="O170" s="28">
        <v>7.0436829222368671E-2</v>
      </c>
      <c r="P170" s="26" t="s">
        <v>2150</v>
      </c>
      <c r="Q170" s="29">
        <v>41090</v>
      </c>
      <c r="R170" s="39">
        <v>53368909</v>
      </c>
      <c r="S170" s="24" t="s">
        <v>641</v>
      </c>
      <c r="T170" s="30" t="str">
        <f>IF(S170=D170, E170, "")</f>
        <v>male</v>
      </c>
      <c r="U170" s="24" t="s">
        <v>284</v>
      </c>
      <c r="V170" s="24" t="s">
        <v>2271</v>
      </c>
      <c r="W170" s="55">
        <v>504499</v>
      </c>
      <c r="X170" s="55">
        <v>50000</v>
      </c>
      <c r="Y170" s="55">
        <v>554499</v>
      </c>
      <c r="Z170" s="55">
        <v>14010</v>
      </c>
      <c r="AA170" s="56">
        <v>568509</v>
      </c>
      <c r="AB170" s="56">
        <v>14700</v>
      </c>
      <c r="AC170" s="56">
        <v>21764</v>
      </c>
      <c r="AD170" s="56">
        <f>SUM(AA170:AC170)</f>
        <v>604973</v>
      </c>
      <c r="AE170" s="24" t="s">
        <v>2156</v>
      </c>
      <c r="AG170" s="18" t="s">
        <v>23</v>
      </c>
      <c r="AK170" s="18" t="s">
        <v>2379</v>
      </c>
    </row>
    <row r="171" spans="1:37">
      <c r="A171" s="18">
        <v>453</v>
      </c>
      <c r="B171" s="23" t="s">
        <v>856</v>
      </c>
      <c r="C171" s="24" t="s">
        <v>857</v>
      </c>
      <c r="D171" s="24" t="s">
        <v>1019</v>
      </c>
      <c r="E171" s="24" t="s">
        <v>2143</v>
      </c>
      <c r="F171" s="25">
        <v>35551</v>
      </c>
      <c r="G171" s="21">
        <v>20006</v>
      </c>
      <c r="H171" s="26" t="s">
        <v>2390</v>
      </c>
      <c r="I171" s="24" t="s">
        <v>2391</v>
      </c>
      <c r="J171" s="24" t="s">
        <v>2391</v>
      </c>
      <c r="K171" s="24"/>
      <c r="L171" s="27"/>
      <c r="M171" s="28">
        <v>2.5001281251601566E-2</v>
      </c>
      <c r="N171" s="28">
        <v>6.9974150610563557E-2</v>
      </c>
      <c r="O171" s="28">
        <v>6.9695981607467539E-2</v>
      </c>
      <c r="P171" s="26" t="s">
        <v>2150</v>
      </c>
      <c r="Q171" s="29">
        <v>41274</v>
      </c>
      <c r="R171" s="39">
        <v>20660894</v>
      </c>
      <c r="S171" s="24" t="s">
        <v>1019</v>
      </c>
      <c r="T171" s="30" t="str">
        <f>IF(S171=D171, E171, "")</f>
        <v>male</v>
      </c>
      <c r="U171" s="24" t="s">
        <v>284</v>
      </c>
      <c r="V171" s="24" t="s">
        <v>2146</v>
      </c>
      <c r="W171" s="55">
        <v>820000</v>
      </c>
      <c r="X171" s="55">
        <v>712769</v>
      </c>
      <c r="Y171" s="55">
        <v>1532769</v>
      </c>
      <c r="Z171" s="55">
        <v>15663</v>
      </c>
      <c r="AA171" s="56">
        <v>1548432</v>
      </c>
      <c r="AC171" s="56">
        <v>136507</v>
      </c>
      <c r="AD171" s="56">
        <f>SUM(AA171:AC171)</f>
        <v>1684939</v>
      </c>
      <c r="AE171" s="24" t="s">
        <v>2156</v>
      </c>
      <c r="AF171" s="24" t="s">
        <v>2298</v>
      </c>
      <c r="AG171" s="18" t="s">
        <v>19</v>
      </c>
      <c r="AH171" s="18" t="s">
        <v>2371</v>
      </c>
      <c r="AI171" s="18" t="s">
        <v>2357</v>
      </c>
      <c r="AJ171" s="18" t="s">
        <v>2373</v>
      </c>
      <c r="AK171" s="18" t="s">
        <v>2379</v>
      </c>
    </row>
    <row r="172" spans="1:37">
      <c r="A172" s="18">
        <v>399</v>
      </c>
      <c r="B172" s="23" t="s">
        <v>1199</v>
      </c>
      <c r="C172" s="24" t="s">
        <v>1200</v>
      </c>
      <c r="D172" s="24" t="s">
        <v>1201</v>
      </c>
      <c r="E172" s="24" t="s">
        <v>2143</v>
      </c>
      <c r="F172" s="25">
        <v>38139</v>
      </c>
      <c r="G172" s="21">
        <v>20005</v>
      </c>
      <c r="H172" s="26" t="s">
        <v>2390</v>
      </c>
      <c r="I172" s="24" t="s">
        <v>2391</v>
      </c>
      <c r="J172" s="24" t="s">
        <v>2391</v>
      </c>
      <c r="K172" s="24"/>
      <c r="L172" s="27"/>
      <c r="M172" s="28">
        <v>1.2054357443537791E-2</v>
      </c>
      <c r="N172" s="28">
        <v>6.9455937890254726E-2</v>
      </c>
      <c r="O172" s="28">
        <v>6.2984272982837888E-2</v>
      </c>
      <c r="P172" s="26" t="s">
        <v>2150</v>
      </c>
      <c r="Q172" s="29">
        <v>41182</v>
      </c>
      <c r="R172" s="39">
        <v>63124563</v>
      </c>
      <c r="S172" s="24" t="s">
        <v>1201</v>
      </c>
      <c r="T172" s="30" t="str">
        <f>IF(S172=D172, E172, "")</f>
        <v>male</v>
      </c>
      <c r="U172" s="24" t="s">
        <v>284</v>
      </c>
      <c r="V172" s="24" t="s">
        <v>2162</v>
      </c>
      <c r="W172" s="55">
        <v>905902</v>
      </c>
      <c r="X172" s="55">
        <v>800000</v>
      </c>
      <c r="Y172" s="55">
        <v>1705902</v>
      </c>
      <c r="Z172" s="55">
        <v>205129</v>
      </c>
      <c r="AA172" s="56">
        <v>1911031</v>
      </c>
      <c r="AB172" s="56">
        <v>225475</v>
      </c>
      <c r="AC172" s="56">
        <v>24826</v>
      </c>
      <c r="AD172" s="56">
        <f>SUM(AA172:AC172)</f>
        <v>2161332</v>
      </c>
      <c r="AE172" s="24" t="s">
        <v>2156</v>
      </c>
      <c r="AF172" s="24" t="s">
        <v>1353</v>
      </c>
      <c r="AG172" s="18" t="s">
        <v>23</v>
      </c>
      <c r="AH172" s="18" t="s">
        <v>2371</v>
      </c>
      <c r="AI172" s="18" t="s">
        <v>2357</v>
      </c>
      <c r="AJ172" s="18" t="s">
        <v>2373</v>
      </c>
      <c r="AK172" s="18" t="s">
        <v>2379</v>
      </c>
    </row>
    <row r="173" spans="1:37">
      <c r="A173" s="18">
        <v>462</v>
      </c>
      <c r="B173" s="23" t="s">
        <v>1041</v>
      </c>
      <c r="C173" s="24" t="s">
        <v>1042</v>
      </c>
      <c r="D173" s="24" t="s">
        <v>1043</v>
      </c>
      <c r="E173" s="24" t="s">
        <v>2143</v>
      </c>
      <c r="F173" s="25">
        <v>38708</v>
      </c>
      <c r="G173" s="21">
        <v>22314</v>
      </c>
      <c r="H173" s="26" t="s">
        <v>2390</v>
      </c>
      <c r="I173" s="24" t="s">
        <v>1908</v>
      </c>
      <c r="J173" s="24" t="s">
        <v>70</v>
      </c>
      <c r="K173" s="24"/>
      <c r="L173" s="27"/>
      <c r="M173" s="28">
        <v>6.5155917719781922E-2</v>
      </c>
      <c r="N173" s="28">
        <v>6.8970679381548591E-2</v>
      </c>
      <c r="O173" s="28">
        <v>5.4639601921096452E-2</v>
      </c>
      <c r="P173" s="26" t="s">
        <v>2150</v>
      </c>
      <c r="Q173" s="29">
        <v>41274</v>
      </c>
      <c r="R173" s="39">
        <v>11870470</v>
      </c>
      <c r="S173" s="24" t="s">
        <v>1044</v>
      </c>
      <c r="T173" s="30" t="s">
        <v>2234</v>
      </c>
      <c r="U173" s="24" t="s">
        <v>284</v>
      </c>
      <c r="V173" s="24" t="s">
        <v>2162</v>
      </c>
      <c r="W173" s="55">
        <v>601550</v>
      </c>
      <c r="X173" s="55">
        <v>162500</v>
      </c>
      <c r="Y173" s="55">
        <v>764050</v>
      </c>
      <c r="Z173" s="55">
        <v>2982</v>
      </c>
      <c r="AA173" s="56">
        <v>767032</v>
      </c>
      <c r="AB173" s="56">
        <v>249500</v>
      </c>
      <c r="AC173" s="56">
        <v>21335</v>
      </c>
      <c r="AD173" s="56">
        <f>SUM(AA173:AC173)</f>
        <v>1037867</v>
      </c>
      <c r="AE173" s="24" t="s">
        <v>2156</v>
      </c>
      <c r="AF173" s="24" t="s">
        <v>1045</v>
      </c>
      <c r="AG173" s="18" t="s">
        <v>17</v>
      </c>
      <c r="AK173" s="18" t="s">
        <v>2379</v>
      </c>
    </row>
    <row r="174" spans="1:37">
      <c r="A174" s="18">
        <v>492</v>
      </c>
      <c r="B174" s="23" t="s">
        <v>964</v>
      </c>
      <c r="C174" s="24" t="s">
        <v>965</v>
      </c>
      <c r="D174" s="24" t="s">
        <v>966</v>
      </c>
      <c r="E174" s="24" t="s">
        <v>2143</v>
      </c>
      <c r="F174" s="25">
        <v>39845</v>
      </c>
      <c r="G174" s="21">
        <v>20004</v>
      </c>
      <c r="H174" s="26" t="s">
        <v>2390</v>
      </c>
      <c r="I174" s="24" t="s">
        <v>2178</v>
      </c>
      <c r="J174" s="24" t="s">
        <v>212</v>
      </c>
      <c r="K174" s="24"/>
      <c r="L174" s="27"/>
      <c r="M174" s="28">
        <v>2.9731578450797245E-2</v>
      </c>
      <c r="N174" s="28">
        <v>6.8800641163809462E-2</v>
      </c>
      <c r="O174" s="28">
        <v>7.0286255297063296E-2</v>
      </c>
      <c r="P174" s="26" t="s">
        <v>2150</v>
      </c>
      <c r="Q174" s="29">
        <v>41274</v>
      </c>
      <c r="R174" s="39">
        <v>103045496</v>
      </c>
      <c r="S174" s="24" t="s">
        <v>966</v>
      </c>
      <c r="T174" s="30" t="str">
        <f>IF(S174=D174, E174, "")</f>
        <v>male</v>
      </c>
      <c r="U174" s="24" t="s">
        <v>284</v>
      </c>
      <c r="V174" s="24" t="s">
        <v>2396</v>
      </c>
      <c r="W174" s="55">
        <v>523878</v>
      </c>
      <c r="X174" s="55">
        <v>180250</v>
      </c>
      <c r="Y174" s="55">
        <v>704128</v>
      </c>
      <c r="Z174" s="55">
        <v>46498</v>
      </c>
      <c r="AA174" s="56">
        <v>750626</v>
      </c>
      <c r="AB174" s="56">
        <v>11575</v>
      </c>
      <c r="AC174" s="56">
        <v>18214</v>
      </c>
      <c r="AD174" s="56">
        <f>SUM(AA174:AC174)</f>
        <v>780415</v>
      </c>
      <c r="AE174" s="24" t="s">
        <v>2156</v>
      </c>
      <c r="AG174" s="18" t="s">
        <v>25</v>
      </c>
      <c r="AK174" s="18" t="s">
        <v>2379</v>
      </c>
    </row>
    <row r="175" spans="1:37">
      <c r="A175" s="18">
        <v>569</v>
      </c>
      <c r="B175" s="23" t="s">
        <v>156</v>
      </c>
      <c r="C175" s="24" t="s">
        <v>157</v>
      </c>
      <c r="D175" s="24" t="s">
        <v>158</v>
      </c>
      <c r="E175" s="24" t="s">
        <v>1997</v>
      </c>
      <c r="F175" s="25">
        <v>38750</v>
      </c>
      <c r="G175" s="21">
        <v>22314</v>
      </c>
      <c r="H175" s="26" t="s">
        <v>2362</v>
      </c>
      <c r="I175" s="24" t="s">
        <v>2363</v>
      </c>
      <c r="J175" s="24" t="s">
        <v>2363</v>
      </c>
      <c r="K175" s="24"/>
      <c r="L175" s="27"/>
      <c r="M175" s="28">
        <v>4.3654401011817716E-2</v>
      </c>
      <c r="N175" s="28">
        <v>6.875170277388172E-2</v>
      </c>
      <c r="O175" s="28">
        <v>6.1052066363607736E-2</v>
      </c>
      <c r="P175" s="26" t="s">
        <v>2150</v>
      </c>
      <c r="Q175" s="29">
        <v>41090</v>
      </c>
      <c r="R175" s="39">
        <v>434409851</v>
      </c>
      <c r="S175" s="24" t="s">
        <v>159</v>
      </c>
      <c r="T175" s="30" t="s">
        <v>2309</v>
      </c>
      <c r="U175" s="24" t="s">
        <v>284</v>
      </c>
      <c r="V175" s="24" t="s">
        <v>2396</v>
      </c>
      <c r="W175" s="55">
        <v>475299</v>
      </c>
      <c r="X175" s="55">
        <v>160200</v>
      </c>
      <c r="Y175" s="55">
        <v>635499</v>
      </c>
      <c r="Z175" s="55">
        <v>4743</v>
      </c>
      <c r="AA175" s="56">
        <v>640242</v>
      </c>
      <c r="AB175" s="56">
        <v>91500</v>
      </c>
      <c r="AC175" s="56">
        <v>26850</v>
      </c>
      <c r="AD175" s="56">
        <f>SUM(AA175:AC175)</f>
        <v>758592</v>
      </c>
      <c r="AE175" s="24" t="s">
        <v>2156</v>
      </c>
      <c r="AG175" s="18" t="s">
        <v>25</v>
      </c>
      <c r="AK175" s="18" t="s">
        <v>2379</v>
      </c>
    </row>
    <row r="176" spans="1:37">
      <c r="A176" s="18">
        <v>617</v>
      </c>
      <c r="B176" s="23" t="s">
        <v>41</v>
      </c>
      <c r="C176" s="24" t="s">
        <v>42</v>
      </c>
      <c r="D176" s="24" t="s">
        <v>43</v>
      </c>
      <c r="E176" s="24" t="s">
        <v>1997</v>
      </c>
      <c r="F176" s="25">
        <v>41449</v>
      </c>
      <c r="G176" s="21">
        <v>22389</v>
      </c>
      <c r="H176" s="26" t="s">
        <v>2362</v>
      </c>
      <c r="I176" s="24" t="s">
        <v>2363</v>
      </c>
      <c r="J176" s="24" t="s">
        <v>2363</v>
      </c>
      <c r="K176" s="24"/>
      <c r="L176" s="27"/>
      <c r="M176" s="28">
        <v>6.848407027256885E-2</v>
      </c>
      <c r="N176" s="28">
        <v>6.848407027256885E-2</v>
      </c>
      <c r="O176" s="28">
        <v>6.848407027256885E-2</v>
      </c>
      <c r="P176" s="26" t="s">
        <v>2150</v>
      </c>
      <c r="Q176" s="29">
        <v>41182</v>
      </c>
      <c r="R176" s="39">
        <v>25978646</v>
      </c>
      <c r="S176" s="24" t="s">
        <v>44</v>
      </c>
      <c r="T176" s="30" t="s">
        <v>2299</v>
      </c>
      <c r="U176" s="24" t="s">
        <v>283</v>
      </c>
      <c r="V176" s="24" t="s">
        <v>2162</v>
      </c>
      <c r="W176" s="55">
        <v>256293</v>
      </c>
      <c r="X176" s="57"/>
      <c r="Y176" s="55">
        <v>256293</v>
      </c>
      <c r="Z176" s="57"/>
      <c r="AA176" s="56">
        <v>256293</v>
      </c>
      <c r="AB176" s="56">
        <v>20914</v>
      </c>
      <c r="AC176" s="56">
        <v>17134</v>
      </c>
      <c r="AD176" s="56">
        <f>SUM(AA176:AC176)</f>
        <v>294341</v>
      </c>
      <c r="AE176" s="24" t="s">
        <v>2156</v>
      </c>
      <c r="AF176" s="18" t="s">
        <v>2324</v>
      </c>
      <c r="AG176" s="18" t="s">
        <v>19</v>
      </c>
      <c r="AK176" s="18" t="s">
        <v>2381</v>
      </c>
    </row>
    <row r="177" spans="1:37">
      <c r="A177" s="18">
        <v>273</v>
      </c>
      <c r="B177" s="23" t="s">
        <v>1495</v>
      </c>
      <c r="C177" s="24" t="s">
        <v>1496</v>
      </c>
      <c r="D177" s="24" t="s">
        <v>1497</v>
      </c>
      <c r="E177" s="24" t="s">
        <v>2143</v>
      </c>
      <c r="F177" s="25">
        <v>40483</v>
      </c>
      <c r="G177" s="21">
        <v>20006</v>
      </c>
      <c r="H177" s="26" t="s">
        <v>2390</v>
      </c>
      <c r="I177" s="24" t="s">
        <v>2403</v>
      </c>
      <c r="J177" s="24" t="s">
        <v>2403</v>
      </c>
      <c r="K177" s="24"/>
      <c r="L177" s="27"/>
      <c r="M177" s="28">
        <v>5.5555555555555552E-2</v>
      </c>
      <c r="N177" s="28">
        <v>6.7877215737137911E-2</v>
      </c>
      <c r="O177" s="28">
        <v>6.4833055899166686E-2</v>
      </c>
      <c r="P177" s="26" t="s">
        <v>2150</v>
      </c>
      <c r="Q177" s="29">
        <v>41274</v>
      </c>
      <c r="R177" s="39">
        <v>27099823</v>
      </c>
      <c r="S177" s="24" t="s">
        <v>1497</v>
      </c>
      <c r="T177" s="30" t="str">
        <f>IF(S177=D177, E177, "")</f>
        <v>male</v>
      </c>
      <c r="U177" s="24" t="s">
        <v>284</v>
      </c>
      <c r="V177" s="24" t="s">
        <v>2396</v>
      </c>
      <c r="W177" s="55">
        <v>475000</v>
      </c>
      <c r="X177" s="55">
        <v>142500</v>
      </c>
      <c r="Y177" s="55">
        <v>617500</v>
      </c>
      <c r="Z177" s="55">
        <v>10037</v>
      </c>
      <c r="AA177" s="56">
        <v>627537</v>
      </c>
      <c r="AB177" s="56">
        <v>22000</v>
      </c>
      <c r="AC177" s="56">
        <v>30427</v>
      </c>
      <c r="AD177" s="56">
        <f>SUM(AA177:AC177)</f>
        <v>679964</v>
      </c>
      <c r="AE177" s="24" t="s">
        <v>2156</v>
      </c>
      <c r="AG177" s="18" t="s">
        <v>19</v>
      </c>
      <c r="AK177" s="18" t="s">
        <v>2379</v>
      </c>
    </row>
    <row r="178" spans="1:37">
      <c r="A178" s="18">
        <v>4</v>
      </c>
      <c r="B178" s="23" t="s">
        <v>516</v>
      </c>
      <c r="C178" s="24" t="s">
        <v>121</v>
      </c>
      <c r="D178" s="24" t="s">
        <v>677</v>
      </c>
      <c r="E178" s="24" t="s">
        <v>1997</v>
      </c>
      <c r="F178" s="25">
        <v>39840</v>
      </c>
      <c r="G178" s="21">
        <v>60606</v>
      </c>
      <c r="H178" s="26" t="s">
        <v>2151</v>
      </c>
      <c r="I178" s="24" t="s">
        <v>2403</v>
      </c>
      <c r="J178" s="24" t="s">
        <v>2403</v>
      </c>
      <c r="K178" s="24"/>
      <c r="L178" s="27"/>
      <c r="M178" s="28">
        <v>6.7876694473409799E-2</v>
      </c>
      <c r="N178" s="28">
        <v>6.7876694473409799E-2</v>
      </c>
      <c r="O178" s="28">
        <v>6.7876694473409799E-2</v>
      </c>
      <c r="P178" s="26" t="s">
        <v>2150</v>
      </c>
      <c r="Q178" s="29">
        <v>41060</v>
      </c>
      <c r="R178" s="39">
        <v>34706609</v>
      </c>
      <c r="S178" s="24" t="s">
        <v>677</v>
      </c>
      <c r="T178" s="30" t="str">
        <f>IF(S178=D178, E178, "")</f>
        <v>female</v>
      </c>
      <c r="U178" s="24" t="s">
        <v>284</v>
      </c>
      <c r="V178" s="24" t="s">
        <v>2271</v>
      </c>
      <c r="W178" s="55">
        <v>327710</v>
      </c>
      <c r="X178" s="57"/>
      <c r="Y178" s="55">
        <v>327710</v>
      </c>
      <c r="Z178" s="57"/>
      <c r="AA178" s="56">
        <v>327710</v>
      </c>
      <c r="AB178" s="56">
        <v>43221</v>
      </c>
      <c r="AC178" s="56">
        <v>17222</v>
      </c>
      <c r="AD178" s="56">
        <f>SUM(AA178:AC178)</f>
        <v>388153</v>
      </c>
      <c r="AE178" s="24" t="s">
        <v>2156</v>
      </c>
      <c r="AG178" s="18" t="s">
        <v>21</v>
      </c>
      <c r="AK178" s="18" t="s">
        <v>2381</v>
      </c>
    </row>
    <row r="179" spans="1:37">
      <c r="A179" s="18">
        <v>530</v>
      </c>
      <c r="B179" s="23" t="s">
        <v>891</v>
      </c>
      <c r="C179" s="24" t="s">
        <v>892</v>
      </c>
      <c r="D179" s="24" t="s">
        <v>893</v>
      </c>
      <c r="E179" s="24" t="s">
        <v>2143</v>
      </c>
      <c r="G179" s="21">
        <v>73533</v>
      </c>
      <c r="H179" s="26" t="s">
        <v>2390</v>
      </c>
      <c r="I179" s="24" t="s">
        <v>2398</v>
      </c>
      <c r="J179" s="24" t="s">
        <v>214</v>
      </c>
      <c r="K179" s="24"/>
      <c r="L179" s="27"/>
      <c r="M179" s="28">
        <v>6.7477743307196067E-2</v>
      </c>
      <c r="N179" s="28">
        <v>6.7455154118241531E-2</v>
      </c>
      <c r="O179" s="28">
        <v>6.7455154118241531E-2</v>
      </c>
      <c r="P179" s="26" t="s">
        <v>2150</v>
      </c>
      <c r="Q179" s="29">
        <v>41333</v>
      </c>
      <c r="R179" s="39">
        <v>37566948</v>
      </c>
      <c r="S179" s="24" t="s">
        <v>894</v>
      </c>
      <c r="T179" s="30" t="s">
        <v>2234</v>
      </c>
      <c r="U179" s="24" t="s">
        <v>283</v>
      </c>
      <c r="V179" s="24" t="s">
        <v>2271</v>
      </c>
      <c r="W179" s="55">
        <v>337893</v>
      </c>
      <c r="X179" s="55">
        <v>106</v>
      </c>
      <c r="Y179" s="55">
        <v>337999</v>
      </c>
      <c r="Z179" s="57"/>
      <c r="AA179" s="56">
        <v>337999</v>
      </c>
      <c r="AC179" s="56">
        <v>19119</v>
      </c>
      <c r="AD179" s="56">
        <f>SUM(AA179:AC179)</f>
        <v>357118</v>
      </c>
      <c r="AE179" s="24" t="s">
        <v>2156</v>
      </c>
      <c r="AG179" s="18" t="s">
        <v>21</v>
      </c>
      <c r="AK179" s="18" t="s">
        <v>2381</v>
      </c>
    </row>
    <row r="180" spans="1:37">
      <c r="A180" s="18">
        <v>85</v>
      </c>
      <c r="B180" s="23" t="s">
        <v>1947</v>
      </c>
      <c r="C180" s="24" t="s">
        <v>1948</v>
      </c>
      <c r="D180" s="24" t="s">
        <v>1949</v>
      </c>
      <c r="E180" s="24" t="s">
        <v>2143</v>
      </c>
      <c r="F180" s="25">
        <v>36220</v>
      </c>
      <c r="G180" s="21">
        <v>20005</v>
      </c>
      <c r="H180" s="26" t="s">
        <v>2390</v>
      </c>
      <c r="I180" s="24" t="s">
        <v>2178</v>
      </c>
      <c r="J180" s="24" t="s">
        <v>60</v>
      </c>
      <c r="K180" s="24"/>
      <c r="L180" s="27"/>
      <c r="M180" s="28">
        <v>6.5182134777193118E-2</v>
      </c>
      <c r="N180" s="28">
        <v>6.7448365369554023E-2</v>
      </c>
      <c r="O180" s="28">
        <v>-1.1101997491074014E-2</v>
      </c>
      <c r="P180" s="26" t="s">
        <v>2150</v>
      </c>
      <c r="Q180" s="29">
        <v>41455</v>
      </c>
      <c r="R180" s="39">
        <v>12945817</v>
      </c>
      <c r="S180" s="24" t="s">
        <v>1949</v>
      </c>
      <c r="T180" s="30" t="str">
        <f>IF(S180=D180, E180, "")</f>
        <v>male</v>
      </c>
      <c r="U180" s="24" t="s">
        <v>284</v>
      </c>
      <c r="V180" s="24" t="s">
        <v>2162</v>
      </c>
      <c r="W180" s="55">
        <v>419032</v>
      </c>
      <c r="X180" s="55">
        <v>58000</v>
      </c>
      <c r="Y180" s="55">
        <v>477032</v>
      </c>
      <c r="Z180" s="55">
        <v>137845</v>
      </c>
      <c r="AA180" s="56">
        <v>614877</v>
      </c>
      <c r="AB180" s="56">
        <v>46125</v>
      </c>
      <c r="AC180" s="56">
        <v>35950</v>
      </c>
      <c r="AD180" s="56">
        <f>SUM(AA180:AC180)</f>
        <v>696952</v>
      </c>
      <c r="AE180" s="24" t="s">
        <v>2156</v>
      </c>
      <c r="AG180" s="18" t="s">
        <v>17</v>
      </c>
      <c r="AK180" s="18" t="s">
        <v>2379</v>
      </c>
    </row>
    <row r="181" spans="1:37">
      <c r="A181" s="18">
        <v>19</v>
      </c>
      <c r="B181" s="23" t="s">
        <v>2109</v>
      </c>
      <c r="C181" s="24" t="s">
        <v>2110</v>
      </c>
      <c r="D181" s="24" t="s">
        <v>2111</v>
      </c>
      <c r="E181" s="24" t="s">
        <v>2143</v>
      </c>
      <c r="F181" s="25">
        <v>41661</v>
      </c>
      <c r="G181" s="21">
        <v>20036</v>
      </c>
      <c r="H181" s="26" t="s">
        <v>2390</v>
      </c>
      <c r="I181" s="24" t="s">
        <v>2385</v>
      </c>
      <c r="J181" s="24" t="s">
        <v>58</v>
      </c>
      <c r="K181" s="24"/>
      <c r="L181" s="27"/>
      <c r="M181" s="28">
        <v>4.1576279378210387E-2</v>
      </c>
      <c r="N181" s="28">
        <v>6.6857925560025455E-2</v>
      </c>
      <c r="O181" s="28">
        <v>6.6857925560025455E-2</v>
      </c>
      <c r="P181" s="26" t="s">
        <v>2150</v>
      </c>
      <c r="Q181" s="29">
        <v>41455</v>
      </c>
      <c r="R181" s="39">
        <v>13454584</v>
      </c>
      <c r="S181" s="24" t="s">
        <v>2112</v>
      </c>
      <c r="T181" s="30" t="s">
        <v>2234</v>
      </c>
      <c r="U181" s="24" t="s">
        <v>283</v>
      </c>
      <c r="V181" s="24" t="s">
        <v>2162</v>
      </c>
      <c r="W181" s="55">
        <v>370672</v>
      </c>
      <c r="X181" s="55">
        <v>25000</v>
      </c>
      <c r="Y181" s="55">
        <v>395672</v>
      </c>
      <c r="Z181" s="57"/>
      <c r="AA181" s="56">
        <v>395672</v>
      </c>
      <c r="AB181" s="56">
        <v>7350</v>
      </c>
      <c r="AC181" s="56">
        <v>19049</v>
      </c>
      <c r="AD181" s="56">
        <f>SUM(AA181:AC181)</f>
        <v>422071</v>
      </c>
      <c r="AE181" s="24" t="s">
        <v>2156</v>
      </c>
      <c r="AG181" s="18" t="s">
        <v>17</v>
      </c>
      <c r="AK181" s="18" t="s">
        <v>2381</v>
      </c>
    </row>
    <row r="182" spans="1:37">
      <c r="A182" s="18">
        <v>226</v>
      </c>
      <c r="B182" s="23" t="s">
        <v>262</v>
      </c>
      <c r="C182" s="24" t="s">
        <v>263</v>
      </c>
      <c r="D182" s="24" t="s">
        <v>406</v>
      </c>
      <c r="E182" s="24" t="s">
        <v>1997</v>
      </c>
      <c r="F182" s="25">
        <v>38610</v>
      </c>
      <c r="G182" s="21">
        <v>20036</v>
      </c>
      <c r="H182" s="26" t="s">
        <v>2390</v>
      </c>
      <c r="I182" s="24" t="s">
        <v>2403</v>
      </c>
      <c r="J182" s="24" t="s">
        <v>2403</v>
      </c>
      <c r="K182" s="24"/>
      <c r="L182" s="27"/>
      <c r="M182" s="28">
        <v>6.6616766467065866E-2</v>
      </c>
      <c r="N182" s="28">
        <v>6.6616766467065866E-2</v>
      </c>
      <c r="O182" s="28">
        <v>6.6616766467065866E-2</v>
      </c>
      <c r="P182" s="31" t="s">
        <v>2150</v>
      </c>
      <c r="Q182" s="29">
        <v>41274</v>
      </c>
      <c r="R182" s="39">
        <v>10580826</v>
      </c>
      <c r="S182" s="24" t="s">
        <v>407</v>
      </c>
      <c r="T182" s="30" t="s">
        <v>2308</v>
      </c>
      <c r="U182" s="24" t="s">
        <v>284</v>
      </c>
      <c r="V182" s="24" t="s">
        <v>2396</v>
      </c>
      <c r="W182" s="55">
        <v>142500</v>
      </c>
      <c r="X182" s="57"/>
      <c r="Y182" s="55">
        <v>142500</v>
      </c>
      <c r="Z182" s="57"/>
      <c r="AA182" s="56">
        <v>142500</v>
      </c>
      <c r="AB182" s="56">
        <v>20040</v>
      </c>
      <c r="AC182" s="56">
        <v>9569</v>
      </c>
      <c r="AD182" s="56">
        <f>SUM(AA182:AC182)</f>
        <v>172109</v>
      </c>
      <c r="AE182" s="24" t="s">
        <v>2156</v>
      </c>
      <c r="AG182" s="18" t="s">
        <v>17</v>
      </c>
      <c r="AK182" s="18" t="s">
        <v>2381</v>
      </c>
    </row>
    <row r="183" spans="1:37">
      <c r="A183" s="18">
        <v>314</v>
      </c>
      <c r="B183" s="23" t="s">
        <v>1439</v>
      </c>
      <c r="C183" s="24" t="s">
        <v>1440</v>
      </c>
      <c r="D183" s="24" t="s">
        <v>1441</v>
      </c>
      <c r="E183" s="24" t="s">
        <v>2143</v>
      </c>
      <c r="F183" s="25">
        <v>38908</v>
      </c>
      <c r="G183" s="21">
        <v>20814</v>
      </c>
      <c r="H183" s="26" t="s">
        <v>2151</v>
      </c>
      <c r="I183" s="24" t="s">
        <v>2152</v>
      </c>
      <c r="J183" s="24" t="s">
        <v>67</v>
      </c>
      <c r="K183" s="24"/>
      <c r="L183" s="27"/>
      <c r="M183" s="28">
        <v>6.5572214841525908E-2</v>
      </c>
      <c r="N183" s="28">
        <v>6.5572214841525908E-2</v>
      </c>
      <c r="O183" s="28">
        <v>1.417118305332696E-2</v>
      </c>
      <c r="P183" s="26" t="s">
        <v>2150</v>
      </c>
      <c r="Q183" s="29">
        <v>41274</v>
      </c>
      <c r="R183" s="39">
        <v>18629561</v>
      </c>
      <c r="S183" s="24" t="s">
        <v>1441</v>
      </c>
      <c r="T183" s="30" t="str">
        <f>IF(S183=D183, E183, "")</f>
        <v>male</v>
      </c>
      <c r="U183" s="24" t="s">
        <v>284</v>
      </c>
      <c r="V183" s="24" t="s">
        <v>2253</v>
      </c>
      <c r="W183" s="55">
        <v>348099</v>
      </c>
      <c r="X183" s="57"/>
      <c r="Y183" s="55">
        <v>348099</v>
      </c>
      <c r="Z183" s="55">
        <v>4076</v>
      </c>
      <c r="AA183" s="56">
        <v>352175</v>
      </c>
      <c r="AB183" s="56">
        <v>25000</v>
      </c>
      <c r="AC183" s="56">
        <v>12585</v>
      </c>
      <c r="AD183" s="56">
        <f>SUM(AA183:AC183)</f>
        <v>389760</v>
      </c>
      <c r="AE183" s="24" t="s">
        <v>2156</v>
      </c>
      <c r="AG183" s="18" t="s">
        <v>17</v>
      </c>
      <c r="AK183" s="18" t="s">
        <v>2381</v>
      </c>
    </row>
    <row r="184" spans="1:37">
      <c r="A184" s="18">
        <v>597</v>
      </c>
      <c r="B184" s="23" t="s">
        <v>549</v>
      </c>
      <c r="C184" s="24" t="s">
        <v>550</v>
      </c>
      <c r="D184" s="24" t="s">
        <v>551</v>
      </c>
      <c r="E184" s="24" t="s">
        <v>2143</v>
      </c>
      <c r="F184" s="25">
        <v>36161</v>
      </c>
      <c r="G184" s="21">
        <v>20005</v>
      </c>
      <c r="H184" s="26" t="s">
        <v>2390</v>
      </c>
      <c r="I184" s="24" t="s">
        <v>1690</v>
      </c>
      <c r="J184" s="24" t="s">
        <v>65</v>
      </c>
      <c r="K184" s="24"/>
      <c r="L184" s="27"/>
      <c r="M184" s="28">
        <v>0</v>
      </c>
      <c r="N184" s="28">
        <v>6.5005769262022006E-2</v>
      </c>
      <c r="O184" s="28">
        <v>6.5005769262022006E-2</v>
      </c>
      <c r="P184" s="26" t="s">
        <v>2150</v>
      </c>
      <c r="Q184" s="29">
        <v>41090</v>
      </c>
      <c r="R184" s="39">
        <v>10925767</v>
      </c>
      <c r="S184" s="24" t="s">
        <v>551</v>
      </c>
      <c r="T184" s="30" t="str">
        <f>IF(S184=D184, E184, "")</f>
        <v>male</v>
      </c>
      <c r="U184" s="24" t="s">
        <v>284</v>
      </c>
      <c r="V184" s="24" t="s">
        <v>2162</v>
      </c>
      <c r="W184" s="55">
        <v>395731</v>
      </c>
      <c r="X184" s="55">
        <v>63000</v>
      </c>
      <c r="Y184" s="55">
        <v>458731</v>
      </c>
      <c r="Z184" s="57"/>
      <c r="AA184" s="56">
        <v>458731</v>
      </c>
      <c r="AB184" s="56">
        <v>41499</v>
      </c>
      <c r="AC184" s="56">
        <v>27866</v>
      </c>
      <c r="AD184" s="56">
        <f>SUM(AA184:AC184)</f>
        <v>528096</v>
      </c>
      <c r="AE184" s="24" t="s">
        <v>2156</v>
      </c>
      <c r="AG184" s="18" t="s">
        <v>17</v>
      </c>
      <c r="AK184" s="18" t="s">
        <v>2379</v>
      </c>
    </row>
    <row r="185" spans="1:37">
      <c r="A185" s="18">
        <v>599</v>
      </c>
      <c r="B185" s="23" t="s">
        <v>555</v>
      </c>
      <c r="C185" s="24" t="s">
        <v>716</v>
      </c>
      <c r="D185" s="24" t="s">
        <v>717</v>
      </c>
      <c r="E185" s="24" t="s">
        <v>2143</v>
      </c>
      <c r="F185" s="25">
        <v>36739</v>
      </c>
      <c r="G185" s="21">
        <v>22182</v>
      </c>
      <c r="H185" s="26" t="s">
        <v>2362</v>
      </c>
      <c r="I185" s="24" t="s">
        <v>2363</v>
      </c>
      <c r="J185" s="24" t="s">
        <v>2363</v>
      </c>
      <c r="K185" s="24"/>
      <c r="L185" s="27"/>
      <c r="M185" s="28">
        <v>6.5909240390857118E-2</v>
      </c>
      <c r="N185" s="28">
        <v>6.4915872468984295E-2</v>
      </c>
      <c r="O185" s="28">
        <v>6.9201559188193124E-2</v>
      </c>
      <c r="P185" s="26" t="s">
        <v>2150</v>
      </c>
      <c r="Q185" s="29">
        <v>41182</v>
      </c>
      <c r="R185" s="39">
        <v>108121968</v>
      </c>
      <c r="S185" s="24" t="s">
        <v>717</v>
      </c>
      <c r="T185" s="30" t="str">
        <f>IF(S185=D185, E185, "")</f>
        <v>male</v>
      </c>
      <c r="U185" s="24" t="s">
        <v>284</v>
      </c>
      <c r="V185" s="24" t="s">
        <v>2396</v>
      </c>
      <c r="W185" s="55">
        <v>372741</v>
      </c>
      <c r="X185" s="55">
        <v>1250</v>
      </c>
      <c r="Y185" s="55">
        <v>373991</v>
      </c>
      <c r="Z185" s="55">
        <v>8379</v>
      </c>
      <c r="AA185" s="56">
        <v>382370</v>
      </c>
      <c r="AB185" s="56">
        <v>23850</v>
      </c>
      <c r="AC185" s="56">
        <v>26482</v>
      </c>
      <c r="AD185" s="56">
        <f>SUM(AA185:AC185)</f>
        <v>432702</v>
      </c>
      <c r="AE185" s="24" t="s">
        <v>2156</v>
      </c>
      <c r="AG185" s="18" t="s">
        <v>25</v>
      </c>
      <c r="AK185" s="18" t="s">
        <v>2381</v>
      </c>
    </row>
    <row r="186" spans="1:37">
      <c r="A186" s="18">
        <v>323</v>
      </c>
      <c r="B186" s="23" t="s">
        <v>177</v>
      </c>
      <c r="C186" s="24" t="s">
        <v>178</v>
      </c>
      <c r="D186" s="24" t="s">
        <v>179</v>
      </c>
      <c r="E186" s="24" t="s">
        <v>1997</v>
      </c>
      <c r="G186" s="21">
        <v>20036</v>
      </c>
      <c r="H186" s="26" t="s">
        <v>2362</v>
      </c>
      <c r="I186" s="24" t="s">
        <v>2363</v>
      </c>
      <c r="J186" s="24" t="s">
        <v>2363</v>
      </c>
      <c r="K186" s="24"/>
      <c r="L186" s="27"/>
      <c r="M186" s="28">
        <v>6.4133958017806345E-2</v>
      </c>
      <c r="N186" s="28">
        <v>6.4133958017806345E-2</v>
      </c>
      <c r="O186" s="28">
        <v>6.4133958017806345E-2</v>
      </c>
      <c r="P186" s="26" t="s">
        <v>2150</v>
      </c>
      <c r="Q186" s="29">
        <v>41274</v>
      </c>
      <c r="R186" s="39">
        <v>11998609</v>
      </c>
      <c r="S186" s="24" t="s">
        <v>179</v>
      </c>
      <c r="T186" s="30" t="str">
        <f>IF(S186=D186, E186, "")</f>
        <v>female</v>
      </c>
      <c r="U186" s="24" t="s">
        <v>284</v>
      </c>
      <c r="V186" s="24" t="s">
        <v>2253</v>
      </c>
      <c r="W186" s="55">
        <v>150360</v>
      </c>
      <c r="X186" s="57"/>
      <c r="Y186" s="55">
        <v>150360</v>
      </c>
      <c r="Z186" s="57"/>
      <c r="AA186" s="56">
        <v>150360</v>
      </c>
      <c r="AB186" s="56">
        <v>15877</v>
      </c>
      <c r="AC186" s="56">
        <v>11256</v>
      </c>
      <c r="AD186" s="56">
        <f>SUM(AA186:AC186)</f>
        <v>177493</v>
      </c>
      <c r="AE186" s="24" t="s">
        <v>2156</v>
      </c>
      <c r="AG186" s="18" t="s">
        <v>17</v>
      </c>
      <c r="AK186" s="18" t="s">
        <v>2381</v>
      </c>
    </row>
    <row r="187" spans="1:37">
      <c r="A187" s="18">
        <v>347</v>
      </c>
      <c r="B187" s="23" t="s">
        <v>1510</v>
      </c>
      <c r="C187" s="24" t="s">
        <v>1511</v>
      </c>
      <c r="D187" s="24" t="s">
        <v>1512</v>
      </c>
      <c r="E187" s="24" t="s">
        <v>2143</v>
      </c>
      <c r="F187" s="25">
        <v>28126</v>
      </c>
      <c r="G187" s="21">
        <v>20002</v>
      </c>
      <c r="H187" s="26" t="s">
        <v>2287</v>
      </c>
      <c r="I187" s="24" t="s">
        <v>2287</v>
      </c>
      <c r="J187" s="24" t="s">
        <v>2287</v>
      </c>
      <c r="K187" s="24"/>
      <c r="L187" s="27"/>
      <c r="M187" s="28">
        <v>6.0443320173242387E-2</v>
      </c>
      <c r="N187" s="28">
        <v>6.3394339207273512E-2</v>
      </c>
      <c r="O187" s="28">
        <v>5.9126170080197632E-2</v>
      </c>
      <c r="P187" s="26" t="s">
        <v>2150</v>
      </c>
      <c r="Q187" s="29">
        <v>41274</v>
      </c>
      <c r="R187" s="39">
        <v>86084630</v>
      </c>
      <c r="S187" s="24" t="s">
        <v>1512</v>
      </c>
      <c r="T187" s="30" t="str">
        <f>IF(S187=D187, E187, "")</f>
        <v>male</v>
      </c>
      <c r="U187" s="24" t="s">
        <v>284</v>
      </c>
      <c r="V187" s="24" t="s">
        <v>2162</v>
      </c>
      <c r="W187" s="55">
        <v>531561</v>
      </c>
      <c r="X187" s="55">
        <v>613250</v>
      </c>
      <c r="Y187" s="55">
        <v>1144811</v>
      </c>
      <c r="Z187" s="55">
        <v>17885</v>
      </c>
      <c r="AA187" s="56">
        <v>1162696</v>
      </c>
      <c r="AB187" s="56">
        <v>50000</v>
      </c>
      <c r="AC187" s="56">
        <v>26020</v>
      </c>
      <c r="AD187" s="56">
        <f>SUM(AA187:AC187)</f>
        <v>1238716</v>
      </c>
      <c r="AE187" s="24" t="s">
        <v>2156</v>
      </c>
      <c r="AG187" s="18" t="s">
        <v>23</v>
      </c>
      <c r="AI187" s="18" t="s">
        <v>2357</v>
      </c>
      <c r="AJ187" s="18" t="s">
        <v>2373</v>
      </c>
      <c r="AK187" s="18" t="s">
        <v>2379</v>
      </c>
    </row>
    <row r="188" spans="1:37">
      <c r="A188" s="18">
        <v>554</v>
      </c>
      <c r="B188" s="23" t="s">
        <v>293</v>
      </c>
      <c r="C188" s="24" t="s">
        <v>439</v>
      </c>
      <c r="D188" s="24" t="s">
        <v>440</v>
      </c>
      <c r="E188" s="24" t="s">
        <v>1997</v>
      </c>
      <c r="F188" s="25">
        <v>39934</v>
      </c>
      <c r="G188" s="21">
        <v>20036</v>
      </c>
      <c r="H188" s="26" t="s">
        <v>2390</v>
      </c>
      <c r="I188" s="24" t="s">
        <v>2385</v>
      </c>
      <c r="J188" s="24" t="s">
        <v>59</v>
      </c>
      <c r="K188" s="24"/>
      <c r="L188" s="27"/>
      <c r="M188" s="28">
        <v>9.1690539167681051E-2</v>
      </c>
      <c r="N188" s="28">
        <v>6.2904289185676338E-2</v>
      </c>
      <c r="O188" s="28">
        <v>7.7303916031021769E-2</v>
      </c>
      <c r="P188" s="26" t="s">
        <v>2150</v>
      </c>
      <c r="Q188" s="29">
        <v>41274</v>
      </c>
      <c r="R188" s="39">
        <v>19700039</v>
      </c>
      <c r="S188" s="24" t="s">
        <v>440</v>
      </c>
      <c r="T188" s="30" t="str">
        <f>IF(S188=D188, E188, "")</f>
        <v>female</v>
      </c>
      <c r="U188" s="24" t="s">
        <v>284</v>
      </c>
      <c r="V188" s="24" t="s">
        <v>2396</v>
      </c>
      <c r="W188" s="55">
        <v>596396</v>
      </c>
      <c r="X188" s="55">
        <v>250000</v>
      </c>
      <c r="Y188" s="55">
        <v>846396</v>
      </c>
      <c r="Z188" s="55">
        <v>30956</v>
      </c>
      <c r="AA188" s="56">
        <v>877352</v>
      </c>
      <c r="AB188" s="56">
        <v>28750</v>
      </c>
      <c r="AC188" s="56">
        <v>14490</v>
      </c>
      <c r="AD188" s="56">
        <f>SUM(AA188:AC188)</f>
        <v>920592</v>
      </c>
      <c r="AE188" s="24" t="s">
        <v>2156</v>
      </c>
      <c r="AG188" s="18" t="s">
        <v>17</v>
      </c>
      <c r="AK188" s="18" t="s">
        <v>2379</v>
      </c>
    </row>
    <row r="189" spans="1:37">
      <c r="A189" s="18">
        <v>191</v>
      </c>
      <c r="B189" s="23" t="s">
        <v>1744</v>
      </c>
      <c r="C189" s="24" t="s">
        <v>1745</v>
      </c>
      <c r="D189" s="24" t="s">
        <v>1896</v>
      </c>
      <c r="E189" s="24" t="s">
        <v>2143</v>
      </c>
      <c r="F189" s="25">
        <v>41542</v>
      </c>
      <c r="G189" s="21">
        <v>10001</v>
      </c>
      <c r="H189" s="26" t="s">
        <v>2362</v>
      </c>
      <c r="I189" s="24" t="s">
        <v>2363</v>
      </c>
      <c r="J189" s="24" t="s">
        <v>2363</v>
      </c>
      <c r="K189" s="24"/>
      <c r="L189" s="27"/>
      <c r="M189" s="28">
        <v>6.226906132310097E-2</v>
      </c>
      <c r="N189" s="28">
        <v>6.226906132310097E-2</v>
      </c>
      <c r="O189" s="28">
        <v>0.10668034534214453</v>
      </c>
      <c r="P189" s="26" t="s">
        <v>2150</v>
      </c>
      <c r="Q189" s="29">
        <v>41182</v>
      </c>
      <c r="R189" s="39">
        <v>38757103</v>
      </c>
      <c r="S189" s="24" t="s">
        <v>1897</v>
      </c>
      <c r="T189" s="30" t="s">
        <v>2309</v>
      </c>
      <c r="U189" s="24" t="s">
        <v>283</v>
      </c>
      <c r="V189" s="24" t="s">
        <v>2253</v>
      </c>
      <c r="W189" s="55">
        <v>239189</v>
      </c>
      <c r="X189" s="57"/>
      <c r="Y189" s="55">
        <v>239189</v>
      </c>
      <c r="Z189" s="55">
        <v>10000</v>
      </c>
      <c r="AA189" s="56">
        <v>249189</v>
      </c>
      <c r="AB189" s="56">
        <v>200000</v>
      </c>
      <c r="AC189" s="56">
        <v>24424</v>
      </c>
      <c r="AD189" s="56">
        <f>SUM(AA189:AC189)</f>
        <v>473613</v>
      </c>
      <c r="AE189" s="24" t="s">
        <v>2156</v>
      </c>
      <c r="AG189" s="18" t="s">
        <v>21</v>
      </c>
      <c r="AK189" s="18" t="s">
        <v>2381</v>
      </c>
    </row>
    <row r="190" spans="1:37">
      <c r="A190" s="18">
        <v>575</v>
      </c>
      <c r="B190" s="23" t="s">
        <v>828</v>
      </c>
      <c r="C190" s="24" t="s">
        <v>829</v>
      </c>
      <c r="D190" s="24" t="s">
        <v>830</v>
      </c>
      <c r="E190" s="24" t="s">
        <v>2143</v>
      </c>
      <c r="F190" s="25">
        <v>38428</v>
      </c>
      <c r="G190" s="21">
        <v>20191</v>
      </c>
      <c r="H190" s="26" t="s">
        <v>2390</v>
      </c>
      <c r="I190" s="24" t="s">
        <v>2385</v>
      </c>
      <c r="J190" s="24" t="s">
        <v>58</v>
      </c>
      <c r="K190" s="24"/>
      <c r="L190" s="27"/>
      <c r="M190" s="28">
        <v>5.2868165045286818E-2</v>
      </c>
      <c r="N190" s="28">
        <v>6.2118830556428799E-2</v>
      </c>
      <c r="O190" s="28">
        <v>3.6826409935833505E-2</v>
      </c>
      <c r="P190" s="26" t="s">
        <v>2150</v>
      </c>
      <c r="Q190" s="29">
        <v>41182</v>
      </c>
      <c r="R190" s="39">
        <v>12918731</v>
      </c>
      <c r="S190" s="24" t="s">
        <v>831</v>
      </c>
      <c r="T190" s="30" t="s">
        <v>2234</v>
      </c>
      <c r="U190" s="24" t="s">
        <v>284</v>
      </c>
      <c r="V190" s="24" t="s">
        <v>2162</v>
      </c>
      <c r="W190" s="55">
        <v>392325</v>
      </c>
      <c r="X190" s="55">
        <v>30000</v>
      </c>
      <c r="Y190" s="55">
        <v>422325</v>
      </c>
      <c r="Z190" s="55">
        <v>3933</v>
      </c>
      <c r="AA190" s="56">
        <v>426258</v>
      </c>
      <c r="AB190" s="56">
        <v>17195</v>
      </c>
      <c r="AC190" s="56">
        <v>24236</v>
      </c>
      <c r="AD190" s="56">
        <f>SUM(AA190:AC190)</f>
        <v>467689</v>
      </c>
      <c r="AE190" s="24" t="s">
        <v>2156</v>
      </c>
      <c r="AG190" s="18" t="s">
        <v>17</v>
      </c>
      <c r="AK190" s="18" t="s">
        <v>2381</v>
      </c>
    </row>
    <row r="191" spans="1:37">
      <c r="A191" s="18">
        <v>101</v>
      </c>
      <c r="B191" s="23" t="s">
        <v>1833</v>
      </c>
      <c r="C191" s="24" t="s">
        <v>1688</v>
      </c>
      <c r="D191" s="24" t="s">
        <v>1689</v>
      </c>
      <c r="E191" s="24" t="s">
        <v>2143</v>
      </c>
      <c r="F191" s="25">
        <v>40391</v>
      </c>
      <c r="G191" s="21">
        <v>10036</v>
      </c>
      <c r="H191" s="26" t="s">
        <v>2390</v>
      </c>
      <c r="I191" s="24" t="s">
        <v>1690</v>
      </c>
      <c r="J191" s="24" t="s">
        <v>1690</v>
      </c>
      <c r="K191" s="24"/>
      <c r="L191" s="27"/>
      <c r="M191" s="28">
        <v>6.1538688413384258E-2</v>
      </c>
      <c r="N191" s="28">
        <v>6.1538688413384258E-2</v>
      </c>
      <c r="O191" s="28">
        <v>6.1538688413384258E-2</v>
      </c>
      <c r="P191" s="26" t="s">
        <v>2150</v>
      </c>
      <c r="Q191" s="29">
        <v>41274</v>
      </c>
      <c r="R191" s="39">
        <v>11890790</v>
      </c>
      <c r="S191" s="24" t="s">
        <v>1689</v>
      </c>
      <c r="T191" s="30" t="str">
        <f>IF(S191=D191, E191, "")</f>
        <v>male</v>
      </c>
      <c r="U191" s="24" t="s">
        <v>284</v>
      </c>
      <c r="V191" s="24" t="s">
        <v>2162</v>
      </c>
      <c r="W191" s="55">
        <v>143968</v>
      </c>
      <c r="X191" s="57"/>
      <c r="Y191" s="55">
        <v>143968</v>
      </c>
      <c r="Z191" s="57"/>
      <c r="AA191" s="56">
        <v>143968</v>
      </c>
      <c r="AB191" s="56">
        <v>17262</v>
      </c>
      <c r="AD191" s="56">
        <f>SUM(AA191:AC191)</f>
        <v>161230</v>
      </c>
      <c r="AE191" s="24" t="s">
        <v>2156</v>
      </c>
      <c r="AG191" s="18" t="s">
        <v>17</v>
      </c>
      <c r="AK191" s="18" t="s">
        <v>2381</v>
      </c>
    </row>
    <row r="192" spans="1:37">
      <c r="A192" s="18">
        <v>612</v>
      </c>
      <c r="B192" s="23" t="s">
        <v>754</v>
      </c>
      <c r="C192" s="24" t="s">
        <v>755</v>
      </c>
      <c r="D192" s="24" t="s">
        <v>759</v>
      </c>
      <c r="E192" s="24" t="s">
        <v>2143</v>
      </c>
      <c r="F192" s="25">
        <v>38078</v>
      </c>
      <c r="G192" s="21">
        <v>20036</v>
      </c>
      <c r="H192" s="26" t="s">
        <v>2338</v>
      </c>
      <c r="I192" s="24" t="s">
        <v>2273</v>
      </c>
      <c r="J192" s="24" t="s">
        <v>66</v>
      </c>
      <c r="K192" s="24"/>
      <c r="L192" s="27"/>
      <c r="M192" s="28">
        <v>6.13107822410148E-2</v>
      </c>
      <c r="N192" s="28">
        <v>6.13107822410148E-2</v>
      </c>
      <c r="O192" s="28">
        <v>6.13107822410148E-2</v>
      </c>
      <c r="P192" s="26" t="s">
        <v>2150</v>
      </c>
      <c r="Q192" s="29">
        <v>41274</v>
      </c>
      <c r="R192" s="39">
        <v>53594792</v>
      </c>
      <c r="S192" s="24" t="s">
        <v>759</v>
      </c>
      <c r="T192" s="30" t="str">
        <f>IF(S192=D192, E192, "")</f>
        <v>male</v>
      </c>
      <c r="U192" s="24" t="s">
        <v>284</v>
      </c>
      <c r="V192" s="24" t="s">
        <v>760</v>
      </c>
      <c r="W192" s="55">
        <v>502000</v>
      </c>
      <c r="X192" s="57"/>
      <c r="Y192" s="55">
        <v>502000</v>
      </c>
      <c r="Z192" s="57"/>
      <c r="AA192" s="56">
        <v>502000</v>
      </c>
      <c r="AB192" s="56">
        <v>25667</v>
      </c>
      <c r="AC192" s="56">
        <v>9280</v>
      </c>
      <c r="AD192" s="56">
        <f>SUM(AA192:AC192)</f>
        <v>536947</v>
      </c>
      <c r="AE192" s="24" t="s">
        <v>2156</v>
      </c>
      <c r="AG192" s="18" t="s">
        <v>23</v>
      </c>
      <c r="AK192" s="18" t="s">
        <v>2379</v>
      </c>
    </row>
    <row r="193" spans="1:37">
      <c r="A193" s="18">
        <v>29</v>
      </c>
      <c r="B193" s="23" t="s">
        <v>1981</v>
      </c>
      <c r="C193" s="24" t="s">
        <v>1982</v>
      </c>
      <c r="D193" s="24" t="s">
        <v>1834</v>
      </c>
      <c r="E193" s="24" t="s">
        <v>2143</v>
      </c>
      <c r="F193" s="25">
        <v>36526</v>
      </c>
      <c r="G193" s="21">
        <v>66211</v>
      </c>
      <c r="H193" s="26" t="s">
        <v>2151</v>
      </c>
      <c r="I193" s="24" t="s">
        <v>2403</v>
      </c>
      <c r="J193" s="24" t="s">
        <v>2403</v>
      </c>
      <c r="K193" s="24"/>
      <c r="L193" s="27"/>
      <c r="M193" s="28">
        <v>2.6700933720191833E-2</v>
      </c>
      <c r="N193" s="28">
        <v>6.021607914492013E-2</v>
      </c>
      <c r="O193" s="28">
        <v>1.8284541068978933E-3</v>
      </c>
      <c r="P193" s="26" t="s">
        <v>2150</v>
      </c>
      <c r="Q193" s="29">
        <v>41060</v>
      </c>
      <c r="R193" s="39">
        <v>80082801</v>
      </c>
      <c r="S193" s="24" t="s">
        <v>1834</v>
      </c>
      <c r="T193" s="30" t="str">
        <f>IF(S193=D193, E193, "")</f>
        <v>male</v>
      </c>
      <c r="U193" s="24" t="s">
        <v>284</v>
      </c>
      <c r="V193" s="24" t="s">
        <v>2271</v>
      </c>
      <c r="W193" s="55">
        <v>480187</v>
      </c>
      <c r="X193" s="55">
        <v>15675</v>
      </c>
      <c r="Y193" s="55">
        <v>495862</v>
      </c>
      <c r="Z193" s="55">
        <v>52596</v>
      </c>
      <c r="AA193" s="56">
        <v>548458</v>
      </c>
      <c r="AB193" s="56">
        <v>29400</v>
      </c>
      <c r="AC193" s="56">
        <v>67966</v>
      </c>
      <c r="AD193" s="56">
        <f>SUM(AA193:AC193)</f>
        <v>645824</v>
      </c>
      <c r="AE193" s="24" t="s">
        <v>2156</v>
      </c>
      <c r="AG193" s="18" t="s">
        <v>23</v>
      </c>
      <c r="AK193" s="18" t="s">
        <v>2379</v>
      </c>
    </row>
    <row r="194" spans="1:37">
      <c r="A194" s="18">
        <v>423</v>
      </c>
      <c r="B194" s="23" t="s">
        <v>371</v>
      </c>
      <c r="C194" s="24" t="s">
        <v>372</v>
      </c>
      <c r="D194" s="24" t="s">
        <v>373</v>
      </c>
      <c r="E194" s="24" t="s">
        <v>1997</v>
      </c>
      <c r="F194" s="25">
        <v>35796</v>
      </c>
      <c r="G194" s="21">
        <v>20005</v>
      </c>
      <c r="H194" s="26" t="s">
        <v>2151</v>
      </c>
      <c r="I194" s="24" t="s">
        <v>2152</v>
      </c>
      <c r="J194" s="24" t="s">
        <v>67</v>
      </c>
      <c r="K194" s="24"/>
      <c r="L194" s="27"/>
      <c r="M194" s="28">
        <v>5.9193381440725869E-2</v>
      </c>
      <c r="N194" s="28">
        <v>5.9193381440725869E-2</v>
      </c>
      <c r="O194" s="28">
        <v>4.343742894708226E-2</v>
      </c>
      <c r="P194" s="26" t="s">
        <v>2150</v>
      </c>
      <c r="Q194" s="29">
        <v>41274</v>
      </c>
      <c r="R194" s="39">
        <v>17369390</v>
      </c>
      <c r="S194" s="24" t="s">
        <v>373</v>
      </c>
      <c r="T194" s="30" t="str">
        <f>IF(S194=D194, E194, "")</f>
        <v>female</v>
      </c>
      <c r="U194" s="24" t="s">
        <v>284</v>
      </c>
      <c r="V194" s="24" t="s">
        <v>2082</v>
      </c>
      <c r="W194" s="55">
        <v>288573</v>
      </c>
      <c r="X194" s="57"/>
      <c r="Y194" s="55">
        <v>288573</v>
      </c>
      <c r="Z194" s="55">
        <v>28080</v>
      </c>
      <c r="AA194" s="56">
        <v>316653</v>
      </c>
      <c r="AD194" s="56">
        <f>SUM(AA194:AC194)</f>
        <v>316653</v>
      </c>
      <c r="AE194" s="24" t="s">
        <v>2156</v>
      </c>
      <c r="AG194" s="18" t="s">
        <v>17</v>
      </c>
      <c r="AK194" s="18" t="s">
        <v>2381</v>
      </c>
    </row>
    <row r="195" spans="1:37">
      <c r="A195" s="18">
        <v>482</v>
      </c>
      <c r="B195" s="23" t="s">
        <v>248</v>
      </c>
      <c r="C195" s="24" t="s">
        <v>249</v>
      </c>
      <c r="D195" s="24" t="s">
        <v>250</v>
      </c>
      <c r="E195" s="24" t="s">
        <v>1997</v>
      </c>
      <c r="F195" s="25">
        <v>38288</v>
      </c>
      <c r="G195" s="21">
        <v>20036</v>
      </c>
      <c r="H195" s="26" t="s">
        <v>2362</v>
      </c>
      <c r="I195" s="24" t="s">
        <v>2363</v>
      </c>
      <c r="J195" s="24" t="s">
        <v>2363</v>
      </c>
      <c r="K195" s="24"/>
      <c r="L195" s="27"/>
      <c r="M195" s="28">
        <v>5.8606626756336662E-2</v>
      </c>
      <c r="N195" s="28">
        <v>5.8606626756336662E-2</v>
      </c>
      <c r="O195" s="28">
        <v>5.8132115391073651E-2</v>
      </c>
      <c r="P195" s="26" t="s">
        <v>2150</v>
      </c>
      <c r="Q195" s="29">
        <v>41182</v>
      </c>
      <c r="R195" s="39">
        <v>37795184</v>
      </c>
      <c r="S195" s="24" t="s">
        <v>250</v>
      </c>
      <c r="T195" s="30" t="str">
        <f>IF(S195=D195, E195, "")</f>
        <v>female</v>
      </c>
      <c r="U195" s="24" t="s">
        <v>284</v>
      </c>
      <c r="V195" s="24" t="s">
        <v>2396</v>
      </c>
      <c r="W195" s="55">
        <v>343936</v>
      </c>
      <c r="X195" s="57"/>
      <c r="Y195" s="55">
        <v>343936</v>
      </c>
      <c r="Z195" s="55">
        <v>2652</v>
      </c>
      <c r="AA195" s="56">
        <v>346588</v>
      </c>
      <c r="AB195" s="56">
        <v>17501</v>
      </c>
      <c r="AC195" s="56">
        <v>16366</v>
      </c>
      <c r="AD195" s="56">
        <f>SUM(AA195:AC195)</f>
        <v>380455</v>
      </c>
      <c r="AE195" s="24" t="s">
        <v>2156</v>
      </c>
      <c r="AG195" s="18" t="s">
        <v>21</v>
      </c>
      <c r="AK195" s="18" t="s">
        <v>2381</v>
      </c>
    </row>
    <row r="196" spans="1:37">
      <c r="A196" s="18">
        <v>6</v>
      </c>
      <c r="B196" s="23" t="s">
        <v>1931</v>
      </c>
      <c r="C196" s="24" t="s">
        <v>2079</v>
      </c>
      <c r="D196" s="24" t="s">
        <v>2080</v>
      </c>
      <c r="E196" s="24" t="s">
        <v>2143</v>
      </c>
      <c r="F196" s="25">
        <v>39814</v>
      </c>
      <c r="G196" s="21">
        <v>20002</v>
      </c>
      <c r="H196" s="26" t="s">
        <v>2151</v>
      </c>
      <c r="I196" s="24" t="s">
        <v>2152</v>
      </c>
      <c r="J196" s="24" t="s">
        <v>67</v>
      </c>
      <c r="K196" s="24"/>
      <c r="L196" s="27"/>
      <c r="M196" s="28">
        <v>6.6503038803179051E-2</v>
      </c>
      <c r="N196" s="28">
        <v>5.8323083230832309E-2</v>
      </c>
      <c r="O196" s="28">
        <v>5.8323083230832309E-2</v>
      </c>
      <c r="P196" s="26" t="s">
        <v>2150</v>
      </c>
      <c r="Q196" s="29">
        <v>41090</v>
      </c>
      <c r="R196" s="39">
        <v>14180902</v>
      </c>
      <c r="S196" s="24" t="s">
        <v>2081</v>
      </c>
      <c r="T196" s="30" t="s">
        <v>2238</v>
      </c>
      <c r="U196" s="24" t="s">
        <v>284</v>
      </c>
      <c r="V196" s="24" t="s">
        <v>2082</v>
      </c>
      <c r="W196" s="55">
        <v>228125</v>
      </c>
      <c r="X196" s="55">
        <v>30000</v>
      </c>
      <c r="Y196" s="55">
        <v>258125</v>
      </c>
      <c r="Z196" s="57"/>
      <c r="AA196" s="56">
        <v>258125</v>
      </c>
      <c r="AB196" s="56">
        <v>26180</v>
      </c>
      <c r="AC196" s="56">
        <v>17201</v>
      </c>
      <c r="AD196" s="56">
        <f>SUM(AA196:AC196)</f>
        <v>301506</v>
      </c>
      <c r="AE196" s="24" t="s">
        <v>2156</v>
      </c>
      <c r="AG196" s="18" t="s">
        <v>17</v>
      </c>
      <c r="AK196" s="18" t="s">
        <v>2381</v>
      </c>
    </row>
    <row r="197" spans="1:37">
      <c r="A197" s="18">
        <v>233</v>
      </c>
      <c r="B197" s="23" t="s">
        <v>1403</v>
      </c>
      <c r="C197" s="24" t="s">
        <v>1404</v>
      </c>
      <c r="D197" s="24" t="s">
        <v>1405</v>
      </c>
      <c r="E197" s="24" t="s">
        <v>2143</v>
      </c>
      <c r="F197" s="25">
        <v>37294</v>
      </c>
      <c r="G197" s="21">
        <v>20036</v>
      </c>
      <c r="H197" s="26" t="s">
        <v>2287</v>
      </c>
      <c r="I197" s="24" t="s">
        <v>2287</v>
      </c>
      <c r="J197" s="24" t="s">
        <v>2287</v>
      </c>
      <c r="K197" s="24"/>
      <c r="L197" s="27"/>
      <c r="M197" s="28">
        <v>7.7083706800905047E-3</v>
      </c>
      <c r="N197" s="28">
        <v>5.7853962470748407E-2</v>
      </c>
      <c r="O197" s="28">
        <v>6.3328795197651153E-2</v>
      </c>
      <c r="P197" s="26" t="s">
        <v>2150</v>
      </c>
      <c r="Q197" s="29">
        <v>41090</v>
      </c>
      <c r="R197" s="39">
        <v>130784440</v>
      </c>
      <c r="S197" s="24" t="s">
        <v>1405</v>
      </c>
      <c r="T197" s="30" t="str">
        <f>IF(S197=D197, E197, "")</f>
        <v>male</v>
      </c>
      <c r="U197" s="24" t="s">
        <v>284</v>
      </c>
      <c r="V197" s="24" t="s">
        <v>2162</v>
      </c>
      <c r="W197" s="55">
        <v>415980</v>
      </c>
      <c r="X197" s="55">
        <v>20700</v>
      </c>
      <c r="Y197" s="55">
        <v>436680</v>
      </c>
      <c r="Z197" s="55">
        <v>2260</v>
      </c>
      <c r="AA197" s="56">
        <v>438940</v>
      </c>
      <c r="AB197" s="56">
        <v>29400</v>
      </c>
      <c r="AC197" s="56">
        <v>12457</v>
      </c>
      <c r="AD197" s="56">
        <f>SUM(AA197:AC197)</f>
        <v>480797</v>
      </c>
      <c r="AE197" s="24" t="s">
        <v>2156</v>
      </c>
      <c r="AG197" s="18" t="s">
        <v>25</v>
      </c>
      <c r="AK197" s="18" t="s">
        <v>2381</v>
      </c>
    </row>
    <row r="198" spans="1:37">
      <c r="A198" s="18">
        <v>494</v>
      </c>
      <c r="B198" s="23" t="s">
        <v>971</v>
      </c>
      <c r="C198" s="24" t="s">
        <v>972</v>
      </c>
      <c r="D198" s="24" t="s">
        <v>973</v>
      </c>
      <c r="E198" s="24" t="s">
        <v>2143</v>
      </c>
      <c r="F198" s="25">
        <v>38674</v>
      </c>
      <c r="G198" s="21">
        <v>20036</v>
      </c>
      <c r="H198" s="26" t="s">
        <v>2362</v>
      </c>
      <c r="I198" s="24" t="s">
        <v>2363</v>
      </c>
      <c r="J198" s="24" t="s">
        <v>2363</v>
      </c>
      <c r="K198" s="24"/>
      <c r="L198" s="27" t="s">
        <v>2440</v>
      </c>
      <c r="M198" s="28">
        <v>0.10256585582659533</v>
      </c>
      <c r="N198" s="28">
        <v>5.7580808147088547E-2</v>
      </c>
      <c r="O198" s="28">
        <v>9.7282519204280216E-2</v>
      </c>
      <c r="P198" s="26" t="s">
        <v>2150</v>
      </c>
      <c r="Q198" s="29">
        <v>41182</v>
      </c>
      <c r="R198" s="39">
        <v>100354142</v>
      </c>
      <c r="S198" s="24" t="s">
        <v>974</v>
      </c>
      <c r="T198" s="30" t="s">
        <v>2158</v>
      </c>
      <c r="U198" s="24" t="s">
        <v>284</v>
      </c>
      <c r="V198" s="24" t="s">
        <v>2253</v>
      </c>
      <c r="W198" s="55">
        <v>322495</v>
      </c>
      <c r="X198" s="57">
        <v>80438</v>
      </c>
      <c r="Y198" s="55">
        <v>402933</v>
      </c>
      <c r="Z198" s="57">
        <v>16884</v>
      </c>
      <c r="AA198" s="56">
        <v>419817</v>
      </c>
      <c r="AB198" s="58">
        <v>24500</v>
      </c>
      <c r="AC198" s="56">
        <v>8327</v>
      </c>
      <c r="AD198" s="56">
        <f>SUM(AA198:AC198)</f>
        <v>452644</v>
      </c>
      <c r="AE198" s="24" t="s">
        <v>2156</v>
      </c>
      <c r="AF198" s="24"/>
      <c r="AG198" s="18" t="s">
        <v>25</v>
      </c>
      <c r="AK198" s="18" t="s">
        <v>2381</v>
      </c>
    </row>
    <row r="199" spans="1:37">
      <c r="A199" s="18">
        <v>573</v>
      </c>
      <c r="B199" s="23" t="s">
        <v>160</v>
      </c>
      <c r="C199" s="24" t="s">
        <v>161</v>
      </c>
      <c r="D199" s="24" t="s">
        <v>162</v>
      </c>
      <c r="E199" s="24" t="s">
        <v>1997</v>
      </c>
      <c r="F199" s="25">
        <v>37196</v>
      </c>
      <c r="G199" s="21">
        <v>20037</v>
      </c>
      <c r="H199" s="26" t="s">
        <v>2362</v>
      </c>
      <c r="I199" s="24" t="s">
        <v>2363</v>
      </c>
      <c r="J199" s="24" t="s">
        <v>2363</v>
      </c>
      <c r="K199" s="24"/>
      <c r="L199" s="27"/>
      <c r="M199" s="28">
        <v>6.0020454156312327E-3</v>
      </c>
      <c r="N199" s="28">
        <v>5.6906054337715707E-2</v>
      </c>
      <c r="O199" s="28">
        <v>5.6906054337715707E-2</v>
      </c>
      <c r="P199" s="26" t="s">
        <v>2150</v>
      </c>
      <c r="Q199" s="29">
        <v>41182</v>
      </c>
      <c r="R199" s="39">
        <v>22517378</v>
      </c>
      <c r="S199" s="24" t="s">
        <v>162</v>
      </c>
      <c r="T199" s="30" t="str">
        <f>IF(S199=D199, E199, "")</f>
        <v>female</v>
      </c>
      <c r="U199" s="24" t="s">
        <v>284</v>
      </c>
      <c r="V199" s="24" t="s">
        <v>2396</v>
      </c>
      <c r="W199" s="55">
        <v>217390</v>
      </c>
      <c r="X199" s="55">
        <v>11000</v>
      </c>
      <c r="Y199" s="55">
        <v>228390</v>
      </c>
      <c r="Z199" s="57"/>
      <c r="AA199" s="56">
        <v>228390</v>
      </c>
      <c r="AB199" s="56">
        <v>11000</v>
      </c>
      <c r="AC199" s="56">
        <v>8610</v>
      </c>
      <c r="AD199" s="56">
        <f>SUM(AA199:AC199)</f>
        <v>248000</v>
      </c>
      <c r="AE199" s="24" t="s">
        <v>2156</v>
      </c>
      <c r="AG199" s="18" t="s">
        <v>19</v>
      </c>
      <c r="AK199" s="18" t="s">
        <v>2381</v>
      </c>
    </row>
    <row r="200" spans="1:37">
      <c r="A200" s="18">
        <v>511</v>
      </c>
      <c r="B200" s="23" t="s">
        <v>703</v>
      </c>
      <c r="C200" s="24" t="s">
        <v>704</v>
      </c>
      <c r="D200" s="24" t="s">
        <v>705</v>
      </c>
      <c r="E200" s="24" t="s">
        <v>2143</v>
      </c>
      <c r="F200" s="25">
        <v>41640</v>
      </c>
      <c r="G200" s="21">
        <v>22201</v>
      </c>
      <c r="H200" s="26" t="s">
        <v>2390</v>
      </c>
      <c r="I200" s="24" t="s">
        <v>1908</v>
      </c>
      <c r="J200" s="24" t="s">
        <v>64</v>
      </c>
      <c r="K200" s="24"/>
      <c r="L200" s="27"/>
      <c r="M200" s="28">
        <v>4.0194000000000001E-2</v>
      </c>
      <c r="N200" s="28">
        <v>5.6790711540580303E-2</v>
      </c>
      <c r="O200" s="28">
        <v>0.14298519728078038</v>
      </c>
      <c r="P200" s="26" t="s">
        <v>2150</v>
      </c>
      <c r="Q200" s="29">
        <v>41274</v>
      </c>
      <c r="R200" s="39">
        <v>40533417</v>
      </c>
      <c r="S200" s="24" t="s">
        <v>706</v>
      </c>
      <c r="T200" s="30" t="s">
        <v>2234</v>
      </c>
      <c r="U200" s="24" t="s">
        <v>283</v>
      </c>
      <c r="V200" s="24" t="s">
        <v>2146</v>
      </c>
      <c r="W200" s="55">
        <v>520097</v>
      </c>
      <c r="X200" s="55">
        <v>132150</v>
      </c>
      <c r="Y200" s="55">
        <v>652247</v>
      </c>
      <c r="Z200" s="55">
        <v>313012</v>
      </c>
      <c r="AA200" s="56">
        <v>965259</v>
      </c>
      <c r="AB200" s="56">
        <v>56250</v>
      </c>
      <c r="AC200" s="56">
        <v>3072</v>
      </c>
      <c r="AD200" s="56">
        <f>SUM(AA200:AC200)</f>
        <v>1024581</v>
      </c>
      <c r="AE200" s="24" t="s">
        <v>2156</v>
      </c>
      <c r="AF200" s="24" t="s">
        <v>707</v>
      </c>
      <c r="AG200" s="18" t="s">
        <v>21</v>
      </c>
      <c r="AI200" s="18" t="s">
        <v>2357</v>
      </c>
      <c r="AK200" s="18" t="s">
        <v>2379</v>
      </c>
    </row>
    <row r="201" spans="1:37">
      <c r="A201" s="18">
        <v>640</v>
      </c>
      <c r="B201" s="23" t="s">
        <v>822</v>
      </c>
      <c r="C201" s="24" t="s">
        <v>823</v>
      </c>
      <c r="D201" s="24" t="s">
        <v>824</v>
      </c>
      <c r="E201" s="24" t="s">
        <v>2143</v>
      </c>
      <c r="F201" s="25">
        <v>39044</v>
      </c>
      <c r="G201" s="21">
        <v>20005</v>
      </c>
      <c r="H201" s="26" t="s">
        <v>2390</v>
      </c>
      <c r="I201" s="24" t="s">
        <v>1908</v>
      </c>
      <c r="J201" s="24" t="s">
        <v>70</v>
      </c>
      <c r="K201" s="24"/>
      <c r="L201" s="27"/>
      <c r="M201" s="28">
        <v>0.12106659214151934</v>
      </c>
      <c r="N201" s="28">
        <v>5.6327324469412077E-2</v>
      </c>
      <c r="O201" s="28">
        <v>5.6327324469412077E-2</v>
      </c>
      <c r="P201" s="26" t="s">
        <v>2150</v>
      </c>
      <c r="Q201" s="29">
        <v>41274</v>
      </c>
      <c r="R201" s="39">
        <v>10106708</v>
      </c>
      <c r="S201" s="24" t="s">
        <v>824</v>
      </c>
      <c r="T201" s="30" t="str">
        <f>IF(S201=D201, E201, "")</f>
        <v>male</v>
      </c>
      <c r="U201" s="24" t="s">
        <v>284</v>
      </c>
      <c r="V201" s="24" t="s">
        <v>2389</v>
      </c>
      <c r="W201" s="55">
        <v>457301</v>
      </c>
      <c r="X201" s="57"/>
      <c r="Y201" s="55">
        <v>457301</v>
      </c>
      <c r="Z201" s="57"/>
      <c r="AA201" s="56">
        <v>457301</v>
      </c>
      <c r="AB201" s="56">
        <v>21072</v>
      </c>
      <c r="AC201" s="56">
        <v>28774</v>
      </c>
      <c r="AD201" s="56">
        <f>SUM(AA201:AC201)</f>
        <v>507147</v>
      </c>
      <c r="AE201" s="24" t="s">
        <v>2156</v>
      </c>
      <c r="AG201" s="18" t="s">
        <v>17</v>
      </c>
      <c r="AK201" s="18" t="s">
        <v>2379</v>
      </c>
    </row>
    <row r="202" spans="1:37">
      <c r="A202" s="18">
        <v>58</v>
      </c>
      <c r="B202" s="23" t="s">
        <v>2035</v>
      </c>
      <c r="C202" s="24" t="s">
        <v>2036</v>
      </c>
      <c r="D202" s="24" t="s">
        <v>2037</v>
      </c>
      <c r="E202" s="24" t="s">
        <v>2143</v>
      </c>
      <c r="F202" s="25">
        <v>37882</v>
      </c>
      <c r="G202" s="21">
        <v>22201</v>
      </c>
      <c r="H202" s="26" t="s">
        <v>2151</v>
      </c>
      <c r="I202" s="24" t="s">
        <v>2403</v>
      </c>
      <c r="J202" s="24" t="s">
        <v>2403</v>
      </c>
      <c r="K202" s="24"/>
      <c r="L202" s="27"/>
      <c r="M202" s="28">
        <v>5.6079499807887109E-2</v>
      </c>
      <c r="N202" s="28">
        <v>5.5116893817158161E-2</v>
      </c>
      <c r="O202" s="28">
        <v>5.461237290845327E-2</v>
      </c>
      <c r="P202" s="26" t="s">
        <v>2150</v>
      </c>
      <c r="Q202" s="29">
        <v>41455</v>
      </c>
      <c r="R202" s="39">
        <v>13088841</v>
      </c>
      <c r="S202" s="24" t="s">
        <v>2037</v>
      </c>
      <c r="T202" s="30" t="str">
        <f>IF(S202=D202, E202, "")</f>
        <v>male</v>
      </c>
      <c r="U202" s="24" t="s">
        <v>284</v>
      </c>
      <c r="V202" s="24" t="s">
        <v>2253</v>
      </c>
      <c r="W202" s="55">
        <v>302345</v>
      </c>
      <c r="X202" s="55">
        <v>5000</v>
      </c>
      <c r="Y202" s="55">
        <v>307345</v>
      </c>
      <c r="Z202" s="55">
        <v>2691</v>
      </c>
      <c r="AA202" s="56">
        <v>310036</v>
      </c>
      <c r="AB202" s="56">
        <v>33604</v>
      </c>
      <c r="AC202" s="56">
        <v>6493</v>
      </c>
      <c r="AD202" s="56">
        <f>SUM(AA202:AC202)</f>
        <v>350133</v>
      </c>
      <c r="AE202" s="24" t="s">
        <v>2156</v>
      </c>
      <c r="AG202" s="18" t="s">
        <v>17</v>
      </c>
      <c r="AK202" s="18" t="s">
        <v>2381</v>
      </c>
    </row>
    <row r="203" spans="1:37">
      <c r="A203" s="18">
        <v>335</v>
      </c>
      <c r="B203" s="23" t="s">
        <v>85</v>
      </c>
      <c r="C203" s="24" t="s">
        <v>86</v>
      </c>
      <c r="D203" s="24" t="s">
        <v>87</v>
      </c>
      <c r="E203" s="24" t="s">
        <v>2143</v>
      </c>
      <c r="F203" s="25">
        <v>39545</v>
      </c>
      <c r="G203" s="21">
        <v>20855</v>
      </c>
      <c r="H203" s="26" t="s">
        <v>2362</v>
      </c>
      <c r="I203" s="24" t="s">
        <v>2363</v>
      </c>
      <c r="J203" s="24" t="s">
        <v>2363</v>
      </c>
      <c r="K203" s="24"/>
      <c r="L203" s="27"/>
      <c r="M203" s="28">
        <v>5.0750342384545025E-2</v>
      </c>
      <c r="N203" s="28">
        <v>5.3824602030941644E-2</v>
      </c>
      <c r="O203" s="28">
        <v>5.0364936212416687E-2</v>
      </c>
      <c r="P203" s="26" t="s">
        <v>2150</v>
      </c>
      <c r="Q203" s="29">
        <v>41274</v>
      </c>
      <c r="R203" s="39">
        <v>50770992</v>
      </c>
      <c r="S203" s="24" t="s">
        <v>88</v>
      </c>
      <c r="T203" s="30" t="s">
        <v>2299</v>
      </c>
      <c r="U203" s="24" t="s">
        <v>284</v>
      </c>
      <c r="V203" s="24" t="s">
        <v>2396</v>
      </c>
      <c r="W203" s="55">
        <v>434252</v>
      </c>
      <c r="X203" s="55">
        <v>64500</v>
      </c>
      <c r="Y203" s="55">
        <v>498752</v>
      </c>
      <c r="Z203" s="55">
        <v>35013</v>
      </c>
      <c r="AA203" s="56">
        <v>533765</v>
      </c>
      <c r="AB203" s="56">
        <v>82110</v>
      </c>
      <c r="AC203" s="56">
        <v>21444</v>
      </c>
      <c r="AD203" s="56">
        <f>SUM(AA203:AC203)</f>
        <v>637319</v>
      </c>
      <c r="AE203" s="24" t="s">
        <v>2156</v>
      </c>
      <c r="AF203" s="24" t="s">
        <v>89</v>
      </c>
      <c r="AG203" s="18" t="s">
        <v>23</v>
      </c>
      <c r="AK203" s="18" t="s">
        <v>2379</v>
      </c>
    </row>
    <row r="204" spans="1:37">
      <c r="A204" s="18">
        <v>309</v>
      </c>
      <c r="B204" s="23" t="s">
        <v>1425</v>
      </c>
      <c r="C204" s="24" t="s">
        <v>1426</v>
      </c>
      <c r="D204" s="24" t="s">
        <v>1427</v>
      </c>
      <c r="E204" s="24" t="s">
        <v>2143</v>
      </c>
      <c r="F204" s="25">
        <v>34851</v>
      </c>
      <c r="G204" s="21">
        <v>20037</v>
      </c>
      <c r="H204" s="26" t="s">
        <v>2362</v>
      </c>
      <c r="I204" s="24" t="s">
        <v>2363</v>
      </c>
      <c r="J204" s="24" t="s">
        <v>2363</v>
      </c>
      <c r="K204" s="24"/>
      <c r="L204" s="27"/>
      <c r="M204" s="28">
        <v>6.1820167617689013E-2</v>
      </c>
      <c r="N204" s="28">
        <v>5.3018413315944209E-2</v>
      </c>
      <c r="O204" s="28">
        <v>1.5595019826887819E-2</v>
      </c>
      <c r="P204" s="26" t="s">
        <v>2150</v>
      </c>
      <c r="Q204" s="29">
        <v>41090</v>
      </c>
      <c r="R204" s="39">
        <v>10558458</v>
      </c>
      <c r="S204" s="24" t="s">
        <v>1427</v>
      </c>
      <c r="T204" s="30" t="str">
        <f>IF(S204=D204, E204, "")</f>
        <v>male</v>
      </c>
      <c r="U204" s="24" t="s">
        <v>284</v>
      </c>
      <c r="V204" s="24" t="s">
        <v>2253</v>
      </c>
      <c r="W204" s="55">
        <v>190550</v>
      </c>
      <c r="X204" s="57"/>
      <c r="Y204" s="55">
        <v>190550</v>
      </c>
      <c r="Z204" s="57"/>
      <c r="AA204" s="56">
        <v>190550</v>
      </c>
      <c r="AB204" s="56">
        <v>12000</v>
      </c>
      <c r="AC204" s="56">
        <v>15998</v>
      </c>
      <c r="AD204" s="56">
        <f>SUM(AA204:AC204)</f>
        <v>218548</v>
      </c>
      <c r="AE204" s="24" t="s">
        <v>2156</v>
      </c>
      <c r="AG204" s="18" t="s">
        <v>17</v>
      </c>
      <c r="AK204" s="18" t="s">
        <v>2381</v>
      </c>
    </row>
    <row r="205" spans="1:37">
      <c r="A205" s="18">
        <v>190</v>
      </c>
      <c r="B205" s="23" t="s">
        <v>1741</v>
      </c>
      <c r="C205" s="24" t="s">
        <v>1742</v>
      </c>
      <c r="D205" s="24" t="s">
        <v>1743</v>
      </c>
      <c r="E205" s="24" t="s">
        <v>2143</v>
      </c>
      <c r="F205" s="25">
        <v>39142</v>
      </c>
      <c r="G205" s="21">
        <v>10005</v>
      </c>
      <c r="H205" s="26" t="s">
        <v>2362</v>
      </c>
      <c r="I205" s="24" t="s">
        <v>2363</v>
      </c>
      <c r="J205" s="24" t="s">
        <v>2363</v>
      </c>
      <c r="K205" s="24"/>
      <c r="L205" s="27"/>
      <c r="M205" s="28">
        <v>5.2499636046003786E-2</v>
      </c>
      <c r="N205" s="28">
        <v>5.2499636046003786E-2</v>
      </c>
      <c r="O205" s="28">
        <v>5.2499636046003786E-2</v>
      </c>
      <c r="P205" s="26" t="s">
        <v>2150</v>
      </c>
      <c r="Q205" s="29">
        <v>41182</v>
      </c>
      <c r="R205" s="39">
        <v>27192308</v>
      </c>
      <c r="S205" s="24" t="s">
        <v>1743</v>
      </c>
      <c r="T205" s="30" t="str">
        <f>IF(S205=D205, E205, "")</f>
        <v>male</v>
      </c>
      <c r="U205" s="24" t="s">
        <v>284</v>
      </c>
      <c r="V205" s="24" t="s">
        <v>2271</v>
      </c>
      <c r="W205" s="55">
        <v>361481</v>
      </c>
      <c r="X205" s="57"/>
      <c r="Y205" s="55">
        <v>361481</v>
      </c>
      <c r="Z205" s="57"/>
      <c r="AA205" s="56">
        <v>361481</v>
      </c>
      <c r="AB205" s="56">
        <v>27150</v>
      </c>
      <c r="AC205" s="56">
        <v>27007</v>
      </c>
      <c r="AD205" s="56">
        <f>SUM(AA205:AC205)</f>
        <v>415638</v>
      </c>
      <c r="AE205" s="24" t="s">
        <v>2156</v>
      </c>
      <c r="AG205" s="18" t="s">
        <v>19</v>
      </c>
      <c r="AK205" s="18" t="s">
        <v>2381</v>
      </c>
    </row>
    <row r="206" spans="1:37">
      <c r="A206" s="18">
        <v>183</v>
      </c>
      <c r="B206" s="23" t="s">
        <v>1722</v>
      </c>
      <c r="C206" s="24" t="s">
        <v>1723</v>
      </c>
      <c r="D206" s="24" t="s">
        <v>1724</v>
      </c>
      <c r="E206" s="24" t="s">
        <v>2143</v>
      </c>
      <c r="F206" s="25">
        <v>39326</v>
      </c>
      <c r="G206" s="21">
        <v>10006</v>
      </c>
      <c r="H206" s="26" t="s">
        <v>2151</v>
      </c>
      <c r="I206" s="24" t="s">
        <v>2403</v>
      </c>
      <c r="J206" s="24" t="s">
        <v>2403</v>
      </c>
      <c r="K206" s="24"/>
      <c r="L206" s="27"/>
      <c r="M206" s="28">
        <v>5.2487944384441029E-2</v>
      </c>
      <c r="N206" s="28">
        <v>5.2487944384441029E-2</v>
      </c>
      <c r="O206" s="28">
        <v>5.2487944384441029E-2</v>
      </c>
      <c r="P206" s="26" t="s">
        <v>2150</v>
      </c>
      <c r="Q206" s="29">
        <v>41274</v>
      </c>
      <c r="R206" s="39">
        <v>25408665</v>
      </c>
      <c r="S206" s="24" t="s">
        <v>1724</v>
      </c>
      <c r="T206" s="30" t="str">
        <f>IF(S206=D206, E206, "")</f>
        <v>male</v>
      </c>
      <c r="U206" s="24" t="s">
        <v>284</v>
      </c>
      <c r="V206" s="24" t="s">
        <v>2253</v>
      </c>
      <c r="W206" s="55">
        <v>345937</v>
      </c>
      <c r="X206" s="57"/>
      <c r="Y206" s="55">
        <v>345937</v>
      </c>
      <c r="Z206" s="57"/>
      <c r="AA206" s="56">
        <v>345937</v>
      </c>
      <c r="AC206" s="56">
        <v>7451</v>
      </c>
      <c r="AD206" s="56">
        <f>SUM(AA206:AC206)</f>
        <v>353388</v>
      </c>
      <c r="AE206" s="24" t="s">
        <v>2156</v>
      </c>
      <c r="AG206" s="18" t="s">
        <v>19</v>
      </c>
      <c r="AK206" s="18" t="s">
        <v>2381</v>
      </c>
    </row>
    <row r="207" spans="1:37">
      <c r="A207" s="18">
        <v>142</v>
      </c>
      <c r="B207" s="23" t="s">
        <v>195</v>
      </c>
      <c r="C207" s="24" t="s">
        <v>196</v>
      </c>
      <c r="D207" s="24" t="s">
        <v>197</v>
      </c>
      <c r="G207" s="21">
        <v>63141</v>
      </c>
      <c r="H207" s="26" t="s">
        <v>2151</v>
      </c>
      <c r="I207" s="24" t="s">
        <v>2403</v>
      </c>
      <c r="J207" s="24" t="s">
        <v>2403</v>
      </c>
      <c r="K207" s="24"/>
      <c r="L207" s="27"/>
      <c r="M207" s="28">
        <v>5.2371344094614032E-2</v>
      </c>
      <c r="N207" s="28">
        <v>5.2371344094614032E-2</v>
      </c>
      <c r="O207" s="28">
        <v>5.219046246765488E-2</v>
      </c>
      <c r="P207" s="26" t="s">
        <v>2150</v>
      </c>
      <c r="Q207" s="29">
        <v>41274</v>
      </c>
      <c r="R207" s="39">
        <v>23576793</v>
      </c>
      <c r="S207" s="24" t="s">
        <v>198</v>
      </c>
      <c r="T207" s="30" t="s">
        <v>2301</v>
      </c>
      <c r="U207" s="24" t="s">
        <v>283</v>
      </c>
      <c r="V207" s="24" t="s">
        <v>2253</v>
      </c>
      <c r="W207" s="55">
        <v>316065</v>
      </c>
      <c r="X207" s="57"/>
      <c r="Y207" s="55">
        <v>316065</v>
      </c>
      <c r="Z207" s="55">
        <v>34447</v>
      </c>
      <c r="AA207" s="56">
        <v>350512</v>
      </c>
      <c r="AB207" s="56">
        <v>13383</v>
      </c>
      <c r="AC207" s="56">
        <v>15871</v>
      </c>
      <c r="AD207" s="56">
        <f>SUM(AA207:AC207)</f>
        <v>379766</v>
      </c>
      <c r="AE207" s="24" t="s">
        <v>2156</v>
      </c>
      <c r="AG207" s="18" t="s">
        <v>19</v>
      </c>
      <c r="AK207" s="18" t="s">
        <v>2381</v>
      </c>
    </row>
    <row r="208" spans="1:37">
      <c r="A208" s="18">
        <v>178</v>
      </c>
      <c r="B208" s="23" t="s">
        <v>1562</v>
      </c>
      <c r="C208" s="24" t="s">
        <v>1711</v>
      </c>
      <c r="D208" s="24" t="s">
        <v>1712</v>
      </c>
      <c r="E208" s="24" t="s">
        <v>2143</v>
      </c>
      <c r="F208" s="25">
        <v>35377</v>
      </c>
      <c r="G208" s="21">
        <v>22203</v>
      </c>
      <c r="H208" s="26" t="s">
        <v>2151</v>
      </c>
      <c r="I208" s="24" t="s">
        <v>1763</v>
      </c>
      <c r="J208" s="24" t="s">
        <v>117</v>
      </c>
      <c r="K208" s="24"/>
      <c r="L208" s="27"/>
      <c r="M208" s="28">
        <v>5.9033699617883899E-2</v>
      </c>
      <c r="N208" s="28">
        <v>5.2015369690513784E-2</v>
      </c>
      <c r="O208" s="28">
        <v>5.2000532461111325E-2</v>
      </c>
      <c r="P208" s="26" t="s">
        <v>2150</v>
      </c>
      <c r="Q208" s="29">
        <v>41274</v>
      </c>
      <c r="R208" s="39">
        <v>14029241</v>
      </c>
      <c r="S208" s="24" t="s">
        <v>1712</v>
      </c>
      <c r="T208" s="30" t="str">
        <f>IF(S208=D208, E208, "")</f>
        <v>male</v>
      </c>
      <c r="U208" s="24" t="s">
        <v>284</v>
      </c>
      <c r="V208" s="24" t="s">
        <v>2083</v>
      </c>
      <c r="W208" s="55">
        <v>588666</v>
      </c>
      <c r="X208" s="55">
        <v>75000</v>
      </c>
      <c r="Y208" s="55">
        <v>663666</v>
      </c>
      <c r="Z208" s="55">
        <v>180</v>
      </c>
      <c r="AA208" s="56">
        <v>663846</v>
      </c>
      <c r="AB208" s="56">
        <v>26845</v>
      </c>
      <c r="AC208" s="56">
        <v>29652</v>
      </c>
      <c r="AD208" s="56">
        <f>SUM(AA208:AC208)</f>
        <v>720343</v>
      </c>
      <c r="AE208" s="24" t="s">
        <v>2156</v>
      </c>
      <c r="AF208" s="24"/>
      <c r="AG208" s="18" t="s">
        <v>17</v>
      </c>
      <c r="AK208" s="18" t="s">
        <v>2379</v>
      </c>
    </row>
    <row r="209" spans="1:37">
      <c r="A209" s="18">
        <v>343</v>
      </c>
      <c r="B209" s="23" t="s">
        <v>1340</v>
      </c>
      <c r="C209" s="24" t="s">
        <v>1341</v>
      </c>
      <c r="D209" s="24" t="s">
        <v>1342</v>
      </c>
      <c r="E209" s="24" t="s">
        <v>2143</v>
      </c>
      <c r="F209" s="25">
        <v>41061</v>
      </c>
      <c r="G209" s="21">
        <v>60154</v>
      </c>
      <c r="H209" s="26" t="s">
        <v>2151</v>
      </c>
      <c r="I209" s="24" t="s">
        <v>2403</v>
      </c>
      <c r="J209" s="24" t="s">
        <v>2403</v>
      </c>
      <c r="K209" s="24"/>
      <c r="L209" s="27"/>
      <c r="M209" s="28">
        <v>4.3183601645542531E-2</v>
      </c>
      <c r="N209" s="28">
        <v>5.1712653822456829E-2</v>
      </c>
      <c r="O209" s="28">
        <v>3.9668182484520677E-2</v>
      </c>
      <c r="P209" s="26" t="s">
        <v>2150</v>
      </c>
      <c r="Q209" s="29">
        <v>41060</v>
      </c>
      <c r="R209" s="39">
        <v>20015702</v>
      </c>
      <c r="S209" s="24" t="s">
        <v>1343</v>
      </c>
      <c r="T209" s="30" t="s">
        <v>2301</v>
      </c>
      <c r="U209" s="24" t="s">
        <v>283</v>
      </c>
      <c r="V209" s="24" t="s">
        <v>2396</v>
      </c>
      <c r="W209" s="55">
        <v>438690</v>
      </c>
      <c r="X209" s="55">
        <v>192895</v>
      </c>
      <c r="Y209" s="55">
        <v>631585</v>
      </c>
      <c r="Z209" s="55">
        <v>56352</v>
      </c>
      <c r="AA209" s="56">
        <v>687937</v>
      </c>
      <c r="AB209" s="56">
        <v>17150</v>
      </c>
      <c r="AC209" s="56">
        <v>55057</v>
      </c>
      <c r="AD209" s="56">
        <f>SUM(AA209:AC209)</f>
        <v>760144</v>
      </c>
      <c r="AE209" s="24" t="s">
        <v>2156</v>
      </c>
      <c r="AG209" s="18" t="s">
        <v>19</v>
      </c>
      <c r="AK209" s="18" t="s">
        <v>2379</v>
      </c>
    </row>
    <row r="210" spans="1:37">
      <c r="A210" s="18">
        <v>578</v>
      </c>
      <c r="B210" s="23" t="s">
        <v>30</v>
      </c>
      <c r="C210" s="24" t="s">
        <v>31</v>
      </c>
      <c r="D210" s="24" t="s">
        <v>32</v>
      </c>
      <c r="E210" s="24" t="s">
        <v>1997</v>
      </c>
      <c r="F210" s="25">
        <v>37620</v>
      </c>
      <c r="G210" s="21">
        <v>22209</v>
      </c>
      <c r="H210" s="26" t="s">
        <v>2390</v>
      </c>
      <c r="I210" s="24" t="s">
        <v>2178</v>
      </c>
      <c r="J210" s="24" t="s">
        <v>63</v>
      </c>
      <c r="K210" s="24"/>
      <c r="L210" s="27"/>
      <c r="M210" s="28">
        <v>2.9850476885683805E-2</v>
      </c>
      <c r="N210" s="28">
        <v>5.1483711399266267E-2</v>
      </c>
      <c r="O210" s="28">
        <v>5.1464150610934602E-2</v>
      </c>
      <c r="P210" s="26" t="s">
        <v>2150</v>
      </c>
      <c r="Q210" s="29">
        <v>41274</v>
      </c>
      <c r="R210" s="39">
        <v>19765376</v>
      </c>
      <c r="S210" s="24" t="s">
        <v>32</v>
      </c>
      <c r="T210" s="30" t="str">
        <f>IF(S210=D210, E210, "")</f>
        <v>female</v>
      </c>
      <c r="U210" s="24" t="s">
        <v>284</v>
      </c>
      <c r="V210" s="24" t="s">
        <v>2162</v>
      </c>
      <c r="W210" s="55">
        <v>513537</v>
      </c>
      <c r="X210" s="55">
        <v>250000</v>
      </c>
      <c r="Y210" s="55">
        <v>763537</v>
      </c>
      <c r="Z210" s="55">
        <v>276</v>
      </c>
      <c r="AA210" s="56">
        <v>763813</v>
      </c>
      <c r="AB210" s="56">
        <v>8125</v>
      </c>
      <c r="AC210" s="56">
        <v>11650</v>
      </c>
      <c r="AD210" s="56">
        <f>SUM(AA210:AC210)</f>
        <v>783588</v>
      </c>
      <c r="AE210" s="24" t="s">
        <v>2156</v>
      </c>
      <c r="AG210" s="18" t="s">
        <v>17</v>
      </c>
      <c r="AK210" s="18" t="s">
        <v>2379</v>
      </c>
    </row>
    <row r="211" spans="1:37">
      <c r="A211" s="18">
        <v>509</v>
      </c>
      <c r="B211" s="23" t="s">
        <v>695</v>
      </c>
      <c r="C211" s="24" t="s">
        <v>696</v>
      </c>
      <c r="D211" s="24" t="s">
        <v>697</v>
      </c>
      <c r="E211" s="24" t="s">
        <v>2143</v>
      </c>
      <c r="F211" s="25">
        <v>36384</v>
      </c>
      <c r="G211" s="21">
        <v>60601</v>
      </c>
      <c r="H211" s="26" t="s">
        <v>2390</v>
      </c>
      <c r="I211" s="24" t="s">
        <v>2385</v>
      </c>
      <c r="J211" s="24" t="s">
        <v>59</v>
      </c>
      <c r="K211" s="24"/>
      <c r="L211" s="27"/>
      <c r="M211" s="28">
        <v>4.3367582575811088E-2</v>
      </c>
      <c r="N211" s="28">
        <v>5.1369074165739576E-2</v>
      </c>
      <c r="O211" s="28">
        <v>5.5902919620329207E-2</v>
      </c>
      <c r="P211" s="26" t="s">
        <v>2150</v>
      </c>
      <c r="Q211" s="29">
        <v>41182</v>
      </c>
      <c r="R211" s="39">
        <v>41040251</v>
      </c>
      <c r="S211" s="24" t="s">
        <v>697</v>
      </c>
      <c r="T211" s="30" t="str">
        <f>IF(S211=D211, E211, "")</f>
        <v>male</v>
      </c>
      <c r="U211" s="24" t="s">
        <v>284</v>
      </c>
      <c r="V211" s="24" t="s">
        <v>2162</v>
      </c>
      <c r="W211" s="55">
        <v>384049</v>
      </c>
      <c r="X211" s="55">
        <v>45000</v>
      </c>
      <c r="Y211" s="55">
        <v>429049</v>
      </c>
      <c r="Z211" s="55">
        <v>10365</v>
      </c>
      <c r="AA211" s="56">
        <v>439414</v>
      </c>
      <c r="AB211" s="56">
        <v>253764</v>
      </c>
      <c r="AC211" s="56">
        <v>15325</v>
      </c>
      <c r="AD211" s="56">
        <f>SUM(AA211:AC211)</f>
        <v>708503</v>
      </c>
      <c r="AE211" s="24" t="s">
        <v>2156</v>
      </c>
      <c r="AG211" s="18" t="s">
        <v>21</v>
      </c>
      <c r="AK211" s="18" t="s">
        <v>2381</v>
      </c>
    </row>
    <row r="212" spans="1:37">
      <c r="A212" s="18">
        <v>608</v>
      </c>
      <c r="B212" s="23" t="s">
        <v>904</v>
      </c>
      <c r="C212" s="24" t="s">
        <v>745</v>
      </c>
      <c r="D212" s="24" t="s">
        <v>746</v>
      </c>
      <c r="E212" s="24" t="s">
        <v>2143</v>
      </c>
      <c r="F212" s="25">
        <v>35740</v>
      </c>
      <c r="G212" s="21">
        <v>94105</v>
      </c>
      <c r="H212" s="26" t="s">
        <v>2362</v>
      </c>
      <c r="I212" s="24" t="s">
        <v>2363</v>
      </c>
      <c r="J212" s="24" t="s">
        <v>2363</v>
      </c>
      <c r="K212" s="24"/>
      <c r="L212" s="27"/>
      <c r="M212" s="28">
        <v>5.1145224815627395E-2</v>
      </c>
      <c r="N212" s="28">
        <v>5.1145224815627395E-2</v>
      </c>
      <c r="O212" s="28">
        <v>5.1145224815627395E-2</v>
      </c>
      <c r="P212" s="26" t="s">
        <v>2150</v>
      </c>
      <c r="Q212" s="29">
        <v>41364</v>
      </c>
      <c r="R212" s="39">
        <v>130680540</v>
      </c>
      <c r="S212" s="24" t="s">
        <v>746</v>
      </c>
      <c r="T212" s="30" t="str">
        <f>IF(S212=D212, E212, "")</f>
        <v>male</v>
      </c>
      <c r="U212" s="24" t="s">
        <v>284</v>
      </c>
      <c r="V212" s="24" t="s">
        <v>2162</v>
      </c>
      <c r="W212" s="55">
        <v>318127</v>
      </c>
      <c r="X212" s="57"/>
      <c r="Y212" s="55">
        <v>318127</v>
      </c>
      <c r="Z212" s="57"/>
      <c r="AA212" s="56">
        <v>318127</v>
      </c>
      <c r="AB212" s="56">
        <v>9646</v>
      </c>
      <c r="AC212" s="56">
        <v>25381</v>
      </c>
      <c r="AD212" s="56">
        <f>SUM(AA212:AC212)</f>
        <v>353154</v>
      </c>
      <c r="AE212" s="24" t="s">
        <v>2156</v>
      </c>
      <c r="AG212" s="18" t="s">
        <v>25</v>
      </c>
      <c r="AK212" s="18" t="s">
        <v>2381</v>
      </c>
    </row>
    <row r="213" spans="1:37">
      <c r="A213" s="18">
        <v>7</v>
      </c>
      <c r="B213" s="23" t="s">
        <v>2084</v>
      </c>
      <c r="C213" s="24" t="s">
        <v>2085</v>
      </c>
      <c r="D213" s="24" t="s">
        <v>2086</v>
      </c>
      <c r="E213" s="24" t="s">
        <v>2143</v>
      </c>
      <c r="F213" s="25">
        <v>38531</v>
      </c>
      <c r="G213" s="21">
        <v>20001</v>
      </c>
      <c r="H213" s="26" t="s">
        <v>2362</v>
      </c>
      <c r="I213" s="24" t="s">
        <v>2363</v>
      </c>
      <c r="J213" s="24" t="s">
        <v>2363</v>
      </c>
      <c r="K213" s="24"/>
      <c r="L213" s="27"/>
      <c r="M213" s="28">
        <v>5.0950964398810097E-2</v>
      </c>
      <c r="N213" s="28">
        <v>5.0950964398810097E-2</v>
      </c>
      <c r="O213" s="28">
        <v>5.0950964398810097E-2</v>
      </c>
      <c r="P213" s="26" t="s">
        <v>2150</v>
      </c>
      <c r="Q213" s="29">
        <v>41274</v>
      </c>
      <c r="R213" s="39">
        <v>169008107</v>
      </c>
      <c r="S213" s="24" t="s">
        <v>2086</v>
      </c>
      <c r="T213" s="30" t="str">
        <f>IF(S213=D213, E213, "")</f>
        <v>male</v>
      </c>
      <c r="U213" s="24" t="s">
        <v>284</v>
      </c>
      <c r="V213" s="24" t="s">
        <v>2396</v>
      </c>
      <c r="W213" s="55">
        <v>273799</v>
      </c>
      <c r="X213" s="57"/>
      <c r="Y213" s="55">
        <v>273799</v>
      </c>
      <c r="Z213" s="57"/>
      <c r="AA213" s="56">
        <v>273799</v>
      </c>
      <c r="AB213" s="56">
        <v>25000</v>
      </c>
      <c r="AC213" s="56">
        <v>4101</v>
      </c>
      <c r="AD213" s="56">
        <f>SUM(AA213:AC213)</f>
        <v>302900</v>
      </c>
      <c r="AE213" s="24" t="s">
        <v>2156</v>
      </c>
      <c r="AG213" s="18" t="s">
        <v>25</v>
      </c>
      <c r="AK213" s="18" t="s">
        <v>2381</v>
      </c>
    </row>
    <row r="214" spans="1:37">
      <c r="A214" s="18">
        <v>143</v>
      </c>
      <c r="B214" s="23" t="s">
        <v>1620</v>
      </c>
      <c r="C214" s="24" t="s">
        <v>1621</v>
      </c>
      <c r="D214" s="24" t="s">
        <v>1622</v>
      </c>
      <c r="E214" s="24" t="s">
        <v>2143</v>
      </c>
      <c r="F214" s="25">
        <v>41456</v>
      </c>
      <c r="G214" s="21">
        <v>60611</v>
      </c>
      <c r="H214" s="26" t="s">
        <v>2151</v>
      </c>
      <c r="I214" s="24" t="s">
        <v>2403</v>
      </c>
      <c r="J214" s="24" t="s">
        <v>2403</v>
      </c>
      <c r="K214" s="24"/>
      <c r="L214" s="27"/>
      <c r="M214" s="28">
        <v>5.2952969782940722E-2</v>
      </c>
      <c r="N214" s="28">
        <v>5.0799765241352761E-2</v>
      </c>
      <c r="O214" s="28">
        <v>5.0799765241352761E-2</v>
      </c>
      <c r="P214" s="26" t="s">
        <v>2150</v>
      </c>
      <c r="Q214" s="29">
        <v>41060</v>
      </c>
      <c r="R214" s="39">
        <v>40024514</v>
      </c>
      <c r="S214" s="24" t="s">
        <v>1623</v>
      </c>
      <c r="T214" s="30" t="s">
        <v>2301</v>
      </c>
      <c r="U214" s="24" t="s">
        <v>283</v>
      </c>
      <c r="V214" s="24" t="s">
        <v>2253</v>
      </c>
      <c r="W214" s="55">
        <v>745258</v>
      </c>
      <c r="X214" s="55">
        <v>30000</v>
      </c>
      <c r="Y214" s="55">
        <v>775258</v>
      </c>
      <c r="Z214" s="57"/>
      <c r="AA214" s="56">
        <v>775258</v>
      </c>
      <c r="AB214" s="56">
        <v>17636</v>
      </c>
      <c r="AC214" s="56">
        <v>20777</v>
      </c>
      <c r="AD214" s="56">
        <f>SUM(AA214:AC214)</f>
        <v>813671</v>
      </c>
      <c r="AE214" s="24" t="s">
        <v>2156</v>
      </c>
      <c r="AG214" s="18" t="s">
        <v>21</v>
      </c>
      <c r="AK214" s="18" t="s">
        <v>2379</v>
      </c>
    </row>
    <row r="215" spans="1:37">
      <c r="A215" s="18">
        <v>285</v>
      </c>
      <c r="B215" s="23" t="s">
        <v>1675</v>
      </c>
      <c r="C215" s="24" t="s">
        <v>1676</v>
      </c>
      <c r="D215" s="24" t="s">
        <v>1677</v>
      </c>
      <c r="E215" s="24" t="s">
        <v>2143</v>
      </c>
      <c r="F215" s="25">
        <v>39755</v>
      </c>
      <c r="G215" s="21">
        <v>40511</v>
      </c>
      <c r="H215" s="26" t="s">
        <v>2390</v>
      </c>
      <c r="I215" s="24" t="s">
        <v>2152</v>
      </c>
      <c r="J215" s="24" t="s">
        <v>68</v>
      </c>
      <c r="K215" s="24"/>
      <c r="L215" s="27"/>
      <c r="M215" s="28">
        <v>4.9659360616514041E-2</v>
      </c>
      <c r="N215" s="28">
        <v>4.9659360616514041E-2</v>
      </c>
      <c r="O215" s="28">
        <v>4.9659360616514041E-2</v>
      </c>
      <c r="P215" s="26" t="s">
        <v>2150</v>
      </c>
      <c r="Q215" s="29">
        <v>41090</v>
      </c>
      <c r="R215" s="39">
        <v>31063505</v>
      </c>
      <c r="S215" s="24" t="s">
        <v>1677</v>
      </c>
      <c r="T215" s="30" t="str">
        <f>IF(S215=D215, E215, "")</f>
        <v>male</v>
      </c>
      <c r="U215" s="24" t="s">
        <v>284</v>
      </c>
      <c r="V215" s="24" t="s">
        <v>2253</v>
      </c>
      <c r="W215" s="55">
        <v>218474</v>
      </c>
      <c r="X215" s="57"/>
      <c r="Y215" s="55">
        <v>218474</v>
      </c>
      <c r="Z215" s="57"/>
      <c r="AA215" s="56">
        <v>218474</v>
      </c>
      <c r="AB215" s="56">
        <v>62388</v>
      </c>
      <c r="AC215" s="56">
        <v>20565</v>
      </c>
      <c r="AD215" s="56">
        <f>SUM(AA215:AC215)</f>
        <v>301427</v>
      </c>
      <c r="AE215" s="24" t="s">
        <v>2156</v>
      </c>
      <c r="AG215" s="18" t="s">
        <v>21</v>
      </c>
      <c r="AK215" s="18" t="s">
        <v>2381</v>
      </c>
    </row>
    <row r="216" spans="1:37">
      <c r="A216" s="18">
        <v>579</v>
      </c>
      <c r="B216" s="23" t="s">
        <v>170</v>
      </c>
      <c r="C216" s="24" t="s">
        <v>171</v>
      </c>
      <c r="D216" s="24" t="s">
        <v>172</v>
      </c>
      <c r="E216" s="24" t="s">
        <v>1997</v>
      </c>
      <c r="F216" s="25">
        <v>38261</v>
      </c>
      <c r="G216" s="21">
        <v>10018</v>
      </c>
      <c r="H216" s="26" t="s">
        <v>2390</v>
      </c>
      <c r="I216" s="24" t="s">
        <v>1763</v>
      </c>
      <c r="J216" s="24" t="s">
        <v>117</v>
      </c>
      <c r="K216" s="24"/>
      <c r="L216" s="27"/>
      <c r="M216" s="28">
        <v>0.23571038124012153</v>
      </c>
      <c r="N216" s="28">
        <v>4.9405523675845268E-2</v>
      </c>
      <c r="O216" s="28">
        <v>4.7528431987104859E-2</v>
      </c>
      <c r="P216" s="26" t="s">
        <v>2150</v>
      </c>
      <c r="Q216" s="29">
        <v>41274</v>
      </c>
      <c r="R216" s="39">
        <v>13495192</v>
      </c>
      <c r="S216" s="24" t="s">
        <v>172</v>
      </c>
      <c r="T216" s="30" t="str">
        <f>IF(S216=D216, E216, "")</f>
        <v>female</v>
      </c>
      <c r="U216" s="24" t="s">
        <v>284</v>
      </c>
      <c r="V216" s="24" t="s">
        <v>2188</v>
      </c>
      <c r="W216" s="55">
        <v>291619</v>
      </c>
      <c r="X216" s="55">
        <v>13418</v>
      </c>
      <c r="Y216" s="55">
        <v>305037</v>
      </c>
      <c r="Z216" s="55">
        <v>22500</v>
      </c>
      <c r="AA216" s="56">
        <v>327537</v>
      </c>
      <c r="AB216" s="56">
        <v>18959</v>
      </c>
      <c r="AC216" s="56">
        <v>2616</v>
      </c>
      <c r="AD216" s="56">
        <f>SUM(AA216:AC216)</f>
        <v>349112</v>
      </c>
      <c r="AE216" s="24" t="s">
        <v>2156</v>
      </c>
      <c r="AG216" s="18" t="s">
        <v>17</v>
      </c>
      <c r="AK216" s="18" t="s">
        <v>2381</v>
      </c>
    </row>
    <row r="217" spans="1:37">
      <c r="A217" s="18">
        <v>148</v>
      </c>
      <c r="B217" s="23" t="s">
        <v>1635</v>
      </c>
      <c r="C217" s="24" t="s">
        <v>1636</v>
      </c>
      <c r="D217" s="24" t="s">
        <v>1637</v>
      </c>
      <c r="E217" s="24" t="s">
        <v>2143</v>
      </c>
      <c r="F217" s="25">
        <v>31048</v>
      </c>
      <c r="G217" s="21">
        <v>20814</v>
      </c>
      <c r="H217" s="26" t="s">
        <v>2151</v>
      </c>
      <c r="I217" s="24" t="s">
        <v>2403</v>
      </c>
      <c r="J217" s="24" t="s">
        <v>2403</v>
      </c>
      <c r="K217" s="24"/>
      <c r="L217" s="27"/>
      <c r="M217" s="28">
        <v>4.9319199288935418E-2</v>
      </c>
      <c r="N217" s="28">
        <v>4.9319199288935418E-2</v>
      </c>
      <c r="O217" s="28">
        <v>4.9278530708103237E-2</v>
      </c>
      <c r="P217" s="26" t="s">
        <v>2150</v>
      </c>
      <c r="Q217" s="29">
        <v>41274</v>
      </c>
      <c r="R217" s="39">
        <v>19963804</v>
      </c>
      <c r="S217" s="24" t="s">
        <v>1637</v>
      </c>
      <c r="T217" s="30" t="str">
        <f>IF(S217=D217, E217, "")</f>
        <v>male</v>
      </c>
      <c r="U217" s="24" t="s">
        <v>284</v>
      </c>
      <c r="V217" s="24" t="s">
        <v>2253</v>
      </c>
      <c r="W217" s="55">
        <v>384863</v>
      </c>
      <c r="X217" s="57"/>
      <c r="Y217" s="55">
        <v>384863</v>
      </c>
      <c r="Z217" s="55">
        <v>2943</v>
      </c>
      <c r="AA217" s="56">
        <v>387806</v>
      </c>
      <c r="AB217" s="56">
        <v>25000</v>
      </c>
      <c r="AC217" s="56">
        <v>15913</v>
      </c>
      <c r="AD217" s="56">
        <f>SUM(AA217:AC217)</f>
        <v>428719</v>
      </c>
      <c r="AE217" s="24" t="s">
        <v>2156</v>
      </c>
      <c r="AG217" s="18" t="s">
        <v>17</v>
      </c>
      <c r="AK217" s="18" t="s">
        <v>2381</v>
      </c>
    </row>
    <row r="218" spans="1:37">
      <c r="A218" s="18">
        <v>385</v>
      </c>
      <c r="B218" s="23" t="s">
        <v>1294</v>
      </c>
      <c r="C218" s="24" t="s">
        <v>1151</v>
      </c>
      <c r="D218" s="24" t="s">
        <v>1152</v>
      </c>
      <c r="E218" s="24" t="s">
        <v>2143</v>
      </c>
      <c r="F218" s="25">
        <v>40148</v>
      </c>
      <c r="G218" s="21">
        <v>20006</v>
      </c>
      <c r="H218" s="26" t="s">
        <v>2362</v>
      </c>
      <c r="I218" s="24" t="s">
        <v>2363</v>
      </c>
      <c r="J218" s="24" t="s">
        <v>2363</v>
      </c>
      <c r="K218" s="24"/>
      <c r="L218" s="27"/>
      <c r="M218" s="28">
        <v>4.8733152866698173E-2</v>
      </c>
      <c r="N218" s="28">
        <v>4.8733152866698173E-2</v>
      </c>
      <c r="O218" s="28">
        <v>4.8733152866698173E-2</v>
      </c>
      <c r="P218" s="26" t="s">
        <v>2150</v>
      </c>
      <c r="Q218" s="29">
        <v>41274</v>
      </c>
      <c r="R218" s="39">
        <v>99444565</v>
      </c>
      <c r="S218" s="24" t="s">
        <v>1152</v>
      </c>
      <c r="T218" s="30" t="str">
        <f>IF(S218=D218, E218, "")</f>
        <v>male</v>
      </c>
      <c r="U218" s="24" t="s">
        <v>284</v>
      </c>
      <c r="V218" s="24" t="s">
        <v>1153</v>
      </c>
      <c r="W218" s="55">
        <v>292886</v>
      </c>
      <c r="X218" s="57"/>
      <c r="Y218" s="55">
        <v>292886</v>
      </c>
      <c r="Z218" s="57"/>
      <c r="AA218" s="56">
        <v>292886</v>
      </c>
      <c r="AB218" s="56">
        <v>47246</v>
      </c>
      <c r="AC218" s="56">
        <v>13815</v>
      </c>
      <c r="AD218" s="56">
        <f>SUM(AA218:AC218)</f>
        <v>353947</v>
      </c>
      <c r="AE218" s="24" t="s">
        <v>2156</v>
      </c>
      <c r="AG218" s="18" t="s">
        <v>23</v>
      </c>
      <c r="AK218" s="18" t="s">
        <v>2381</v>
      </c>
    </row>
    <row r="219" spans="1:37">
      <c r="A219" s="18">
        <v>94</v>
      </c>
      <c r="B219" s="23" t="s">
        <v>1964</v>
      </c>
      <c r="C219" s="24" t="s">
        <v>1965</v>
      </c>
      <c r="D219" s="24" t="s">
        <v>1966</v>
      </c>
      <c r="E219" s="24" t="s">
        <v>2143</v>
      </c>
      <c r="F219" s="25">
        <v>39363</v>
      </c>
      <c r="G219" s="21">
        <v>22311</v>
      </c>
      <c r="H219" s="26" t="s">
        <v>2362</v>
      </c>
      <c r="I219" s="24" t="s">
        <v>2363</v>
      </c>
      <c r="J219" s="24" t="s">
        <v>2363</v>
      </c>
      <c r="K219" s="24"/>
      <c r="L219" s="27"/>
      <c r="M219" s="28">
        <v>4.9340394238875041E-2</v>
      </c>
      <c r="N219" s="28">
        <v>4.8697342739609871E-2</v>
      </c>
      <c r="O219" s="28">
        <v>5.3451781298653724E-2</v>
      </c>
      <c r="P219" s="26" t="s">
        <v>2150</v>
      </c>
      <c r="Q219" s="29">
        <v>41274</v>
      </c>
      <c r="R219" s="39">
        <v>203808634</v>
      </c>
      <c r="S219" s="24" t="s">
        <v>1966</v>
      </c>
      <c r="T219" s="30" t="str">
        <f>IF(S219=D219, E219, "")</f>
        <v>male</v>
      </c>
      <c r="U219" s="24" t="s">
        <v>284</v>
      </c>
      <c r="V219" s="24" t="s">
        <v>2062</v>
      </c>
      <c r="W219" s="55">
        <v>468031</v>
      </c>
      <c r="X219" s="55">
        <v>81090</v>
      </c>
      <c r="Y219" s="55">
        <v>549121</v>
      </c>
      <c r="Z219" s="55">
        <v>26011</v>
      </c>
      <c r="AA219" s="56">
        <v>575132</v>
      </c>
      <c r="AB219" s="56">
        <v>236772</v>
      </c>
      <c r="AC219" s="56">
        <v>23469</v>
      </c>
      <c r="AD219" s="56">
        <f>SUM(AA219:AC219)</f>
        <v>835373</v>
      </c>
      <c r="AE219" s="24" t="s">
        <v>2156</v>
      </c>
      <c r="AF219" s="24" t="s">
        <v>1967</v>
      </c>
      <c r="AG219" s="18" t="s">
        <v>25</v>
      </c>
      <c r="AK219" s="18" t="s">
        <v>2379</v>
      </c>
    </row>
    <row r="220" spans="1:37">
      <c r="A220" s="18">
        <v>463</v>
      </c>
      <c r="B220" s="23" t="s">
        <v>1046</v>
      </c>
      <c r="C220" s="24" t="s">
        <v>1047</v>
      </c>
      <c r="D220" s="24" t="s">
        <v>1048</v>
      </c>
      <c r="E220" s="24" t="s">
        <v>2143</v>
      </c>
      <c r="F220" s="25">
        <v>36161</v>
      </c>
      <c r="G220" s="21">
        <v>65110</v>
      </c>
      <c r="H220" s="26" t="s">
        <v>2390</v>
      </c>
      <c r="I220" s="24" t="s">
        <v>2398</v>
      </c>
      <c r="J220" s="24" t="s">
        <v>69</v>
      </c>
      <c r="K220" s="24"/>
      <c r="L220" s="27"/>
      <c r="M220" s="28">
        <v>5.2824056986003808E-2</v>
      </c>
      <c r="N220" s="28">
        <v>4.8692448779266893E-2</v>
      </c>
      <c r="O220" s="28">
        <v>4.8692448779266893E-2</v>
      </c>
      <c r="P220" s="26" t="s">
        <v>2150</v>
      </c>
      <c r="Q220" s="29">
        <v>41182</v>
      </c>
      <c r="R220" s="39">
        <v>16420823</v>
      </c>
      <c r="S220" s="24" t="s">
        <v>1049</v>
      </c>
      <c r="T220" s="30" t="s">
        <v>2158</v>
      </c>
      <c r="U220" s="24" t="s">
        <v>284</v>
      </c>
      <c r="V220" s="24" t="s">
        <v>2062</v>
      </c>
      <c r="W220" s="55">
        <v>248158</v>
      </c>
      <c r="X220" s="55">
        <v>20000</v>
      </c>
      <c r="Y220" s="55">
        <v>268158</v>
      </c>
      <c r="Z220" s="57"/>
      <c r="AA220" s="56">
        <v>268158</v>
      </c>
      <c r="AB220" s="56">
        <v>12679</v>
      </c>
      <c r="AC220" s="56">
        <v>7149</v>
      </c>
      <c r="AD220" s="56">
        <f>SUM(AA220:AC220)</f>
        <v>287986</v>
      </c>
      <c r="AE220" s="24" t="s">
        <v>2156</v>
      </c>
      <c r="AG220" s="18" t="s">
        <v>17</v>
      </c>
      <c r="AK220" s="18" t="s">
        <v>2381</v>
      </c>
    </row>
    <row r="221" spans="1:37">
      <c r="A221" s="18">
        <v>473</v>
      </c>
      <c r="B221" s="23" t="s">
        <v>241</v>
      </c>
      <c r="C221" s="24" t="s">
        <v>95</v>
      </c>
      <c r="D221" s="24" t="s">
        <v>96</v>
      </c>
      <c r="E221" s="24" t="s">
        <v>1997</v>
      </c>
      <c r="F221" s="25">
        <v>32874</v>
      </c>
      <c r="G221" s="21">
        <v>20036</v>
      </c>
      <c r="H221" s="26" t="s">
        <v>2362</v>
      </c>
      <c r="I221" s="24" t="s">
        <v>2363</v>
      </c>
      <c r="J221" s="24" t="s">
        <v>2363</v>
      </c>
      <c r="K221" s="24"/>
      <c r="L221" s="27"/>
      <c r="M221" s="28">
        <v>-4.0420514792494028E-3</v>
      </c>
      <c r="N221" s="28">
        <v>4.8102477305683171E-2</v>
      </c>
      <c r="O221" s="28">
        <v>1.5787234507098264</v>
      </c>
      <c r="P221" s="26" t="s">
        <v>2150</v>
      </c>
      <c r="Q221" s="29">
        <v>41274</v>
      </c>
      <c r="R221" s="39">
        <v>46217174</v>
      </c>
      <c r="S221" s="24" t="s">
        <v>97</v>
      </c>
      <c r="T221" s="30" t="s">
        <v>2237</v>
      </c>
      <c r="U221" s="24" t="s">
        <v>284</v>
      </c>
      <c r="V221" s="24" t="s">
        <v>2162</v>
      </c>
      <c r="W221" s="55">
        <v>450664</v>
      </c>
      <c r="X221" s="55">
        <v>202024</v>
      </c>
      <c r="Y221" s="55">
        <v>652688</v>
      </c>
      <c r="Z221" s="55">
        <v>1000823</v>
      </c>
      <c r="AA221" s="56">
        <v>1653511</v>
      </c>
      <c r="AB221" s="56">
        <v>222844</v>
      </c>
      <c r="AC221" s="56">
        <v>41832</v>
      </c>
      <c r="AD221" s="56">
        <f>SUM(AA221:AC221)</f>
        <v>1918187</v>
      </c>
      <c r="AE221" s="24" t="s">
        <v>2156</v>
      </c>
      <c r="AF221" s="24" t="s">
        <v>245</v>
      </c>
      <c r="AG221" s="18" t="s">
        <v>21</v>
      </c>
      <c r="AH221" s="18" t="s">
        <v>2371</v>
      </c>
      <c r="AI221" s="18" t="s">
        <v>2357</v>
      </c>
      <c r="AJ221" s="18" t="s">
        <v>2373</v>
      </c>
      <c r="AK221" s="18" t="s">
        <v>2379</v>
      </c>
    </row>
    <row r="222" spans="1:37">
      <c r="A222" s="18">
        <v>289</v>
      </c>
      <c r="B222" s="23" t="s">
        <v>1376</v>
      </c>
      <c r="C222" s="24" t="s">
        <v>1377</v>
      </c>
      <c r="D222" s="24" t="s">
        <v>1378</v>
      </c>
      <c r="E222" s="24" t="s">
        <v>2143</v>
      </c>
      <c r="F222" s="25">
        <v>40364</v>
      </c>
      <c r="G222" s="21">
        <v>53705</v>
      </c>
      <c r="H222" s="26" t="s">
        <v>2390</v>
      </c>
      <c r="I222" s="24" t="s">
        <v>2391</v>
      </c>
      <c r="J222" s="24" t="s">
        <v>2391</v>
      </c>
      <c r="K222" s="24"/>
      <c r="L222" s="27"/>
      <c r="M222" s="28">
        <v>5.2692053265840262E-2</v>
      </c>
      <c r="N222" s="28">
        <v>4.8070281941000284E-2</v>
      </c>
      <c r="O222" s="28">
        <v>0.25919858429407439</v>
      </c>
      <c r="P222" s="26" t="s">
        <v>2150</v>
      </c>
      <c r="Q222" s="29">
        <v>41274</v>
      </c>
      <c r="R222" s="39">
        <v>53759423</v>
      </c>
      <c r="S222" s="24" t="s">
        <v>1378</v>
      </c>
      <c r="T222" s="30" t="str">
        <f>IF(S222=D222, E222, "")</f>
        <v>male</v>
      </c>
      <c r="U222" s="24" t="s">
        <v>284</v>
      </c>
      <c r="V222" s="24" t="s">
        <v>2396</v>
      </c>
      <c r="W222" s="55">
        <v>732021</v>
      </c>
      <c r="X222" s="55">
        <v>183002</v>
      </c>
      <c r="Y222" s="55">
        <v>915023</v>
      </c>
      <c r="Z222" s="55">
        <v>234857</v>
      </c>
      <c r="AA222" s="56">
        <v>1149880</v>
      </c>
      <c r="AB222" s="56">
        <v>169640</v>
      </c>
      <c r="AC222" s="56">
        <v>18117</v>
      </c>
      <c r="AD222" s="56">
        <f>SUM(AA222:AC222)</f>
        <v>1337637</v>
      </c>
      <c r="AE222" s="24" t="s">
        <v>2156</v>
      </c>
      <c r="AF222" s="24" t="s">
        <v>1379</v>
      </c>
      <c r="AG222" s="18" t="s">
        <v>23</v>
      </c>
      <c r="AI222" s="18" t="s">
        <v>2357</v>
      </c>
      <c r="AJ222" s="18" t="s">
        <v>2373</v>
      </c>
      <c r="AK222" s="18" t="s">
        <v>2379</v>
      </c>
    </row>
    <row r="223" spans="1:37">
      <c r="A223" s="18">
        <v>315</v>
      </c>
      <c r="B223" s="23" t="s">
        <v>1442</v>
      </c>
      <c r="C223" s="24" t="s">
        <v>1443</v>
      </c>
      <c r="D223" s="24" t="s">
        <v>1594</v>
      </c>
      <c r="E223" s="24" t="s">
        <v>2143</v>
      </c>
      <c r="G223" s="21">
        <v>22314</v>
      </c>
      <c r="H223" s="26" t="s">
        <v>2151</v>
      </c>
      <c r="I223" s="24" t="s">
        <v>2403</v>
      </c>
      <c r="J223" s="24" t="s">
        <v>2403</v>
      </c>
      <c r="K223" s="24"/>
      <c r="L223" s="27"/>
      <c r="M223" s="28">
        <v>5.192987348696524E-2</v>
      </c>
      <c r="N223" s="28">
        <v>4.7571183072625957E-2</v>
      </c>
      <c r="O223" s="28">
        <v>4.7571183072625957E-2</v>
      </c>
      <c r="P223" s="26" t="s">
        <v>2150</v>
      </c>
      <c r="Q223" s="29">
        <v>41274</v>
      </c>
      <c r="R223" s="39">
        <v>13536600</v>
      </c>
      <c r="S223" s="24" t="s">
        <v>1594</v>
      </c>
      <c r="T223" s="30" t="str">
        <f>IF(S223=D223, E223, "")</f>
        <v>male</v>
      </c>
      <c r="U223" s="24" t="s">
        <v>284</v>
      </c>
      <c r="V223" s="24" t="s">
        <v>2062</v>
      </c>
      <c r="W223" s="55">
        <v>392292</v>
      </c>
      <c r="X223" s="55">
        <v>60022</v>
      </c>
      <c r="Y223" s="55">
        <v>452314</v>
      </c>
      <c r="Z223" s="57"/>
      <c r="AA223" s="56">
        <v>452314</v>
      </c>
      <c r="AB223" s="56">
        <v>35000</v>
      </c>
      <c r="AC223" s="56">
        <v>5473</v>
      </c>
      <c r="AD223" s="56">
        <f>SUM(AA223:AC223)</f>
        <v>492787</v>
      </c>
      <c r="AE223" s="24" t="s">
        <v>2156</v>
      </c>
      <c r="AF223" s="24" t="s">
        <v>1595</v>
      </c>
      <c r="AG223" s="18" t="s">
        <v>17</v>
      </c>
      <c r="AK223" s="18" t="s">
        <v>2381</v>
      </c>
    </row>
    <row r="224" spans="1:37">
      <c r="A224" s="18">
        <v>644</v>
      </c>
      <c r="B224" s="23" t="s">
        <v>674</v>
      </c>
      <c r="C224" s="24" t="s">
        <v>675</v>
      </c>
      <c r="D224" s="24" t="s">
        <v>676</v>
      </c>
      <c r="E224" s="24" t="s">
        <v>2143</v>
      </c>
      <c r="G224" s="21">
        <v>20036</v>
      </c>
      <c r="H224" s="26" t="s">
        <v>2362</v>
      </c>
      <c r="I224" s="24" t="s">
        <v>2363</v>
      </c>
      <c r="J224" s="24" t="s">
        <v>2363</v>
      </c>
      <c r="K224" s="24"/>
      <c r="L224" s="27"/>
      <c r="M224" s="28">
        <v>4.7458981712190304E-2</v>
      </c>
      <c r="N224" s="28">
        <v>4.7458981712190304E-2</v>
      </c>
      <c r="O224" s="28">
        <v>0.1028664110089525</v>
      </c>
      <c r="P224" s="26" t="s">
        <v>2150</v>
      </c>
      <c r="Q224" s="29">
        <v>41182</v>
      </c>
      <c r="R224" s="39">
        <v>21190588</v>
      </c>
      <c r="S224" s="24" t="s">
        <v>676</v>
      </c>
      <c r="T224" s="30" t="str">
        <f>IF(S224=D224, E224, "")</f>
        <v>male</v>
      </c>
      <c r="U224" s="24" t="s">
        <v>284</v>
      </c>
      <c r="V224" s="24" t="s">
        <v>2253</v>
      </c>
      <c r="W224" s="55">
        <v>311927</v>
      </c>
      <c r="X224" s="57"/>
      <c r="Y224" s="55">
        <v>311927</v>
      </c>
      <c r="Z224" s="55">
        <v>16500</v>
      </c>
      <c r="AA224" s="56">
        <v>328427</v>
      </c>
      <c r="AB224" s="56">
        <v>19600</v>
      </c>
      <c r="AC224" s="56">
        <v>17402</v>
      </c>
      <c r="AD224" s="56">
        <f>SUM(AA224:AC224)</f>
        <v>365429</v>
      </c>
      <c r="AE224" s="24" t="s">
        <v>2156</v>
      </c>
      <c r="AG224" s="18" t="s">
        <v>19</v>
      </c>
      <c r="AK224" s="18" t="s">
        <v>2381</v>
      </c>
    </row>
    <row r="225" spans="1:37">
      <c r="A225" s="18">
        <v>197</v>
      </c>
      <c r="B225" s="23" t="s">
        <v>1611</v>
      </c>
      <c r="C225" s="24" t="s">
        <v>123</v>
      </c>
      <c r="D225" s="24" t="s">
        <v>1612</v>
      </c>
      <c r="E225" s="24" t="s">
        <v>2143</v>
      </c>
      <c r="F225" s="25">
        <v>37834</v>
      </c>
      <c r="G225" s="21">
        <v>20005</v>
      </c>
      <c r="H225" s="26" t="s">
        <v>2151</v>
      </c>
      <c r="I225" s="24" t="s">
        <v>2178</v>
      </c>
      <c r="J225" s="24" t="s">
        <v>60</v>
      </c>
      <c r="K225" s="24"/>
      <c r="L225" s="27"/>
      <c r="M225" s="28">
        <v>4.4410144327313605E-2</v>
      </c>
      <c r="N225" s="28">
        <v>4.7152523061293791E-2</v>
      </c>
      <c r="O225" s="28">
        <v>2.4753911029883398</v>
      </c>
      <c r="P225" s="26" t="s">
        <v>2150</v>
      </c>
      <c r="Q225" s="29">
        <v>41152</v>
      </c>
      <c r="R225" s="39">
        <v>28416586</v>
      </c>
      <c r="S225" s="24" t="s">
        <v>1612</v>
      </c>
      <c r="T225" s="30" t="str">
        <f>IF(S225=D225, E225, "")</f>
        <v>male</v>
      </c>
      <c r="U225" s="24" t="s">
        <v>284</v>
      </c>
      <c r="V225" s="24" t="s">
        <v>2148</v>
      </c>
      <c r="W225" s="55">
        <v>600187</v>
      </c>
      <c r="X225" s="55">
        <v>146083</v>
      </c>
      <c r="Y225" s="55">
        <v>746270</v>
      </c>
      <c r="Z225" s="55">
        <v>2130836</v>
      </c>
      <c r="AA225" s="56">
        <v>2877106</v>
      </c>
      <c r="AB225" s="56">
        <v>21392</v>
      </c>
      <c r="AC225" s="56">
        <v>49900</v>
      </c>
      <c r="AD225" s="56">
        <f>SUM(AA225:AC225)</f>
        <v>2948398</v>
      </c>
      <c r="AE225" s="24" t="s">
        <v>2156</v>
      </c>
      <c r="AF225" s="18" t="s">
        <v>227</v>
      </c>
      <c r="AG225" s="18" t="s">
        <v>19</v>
      </c>
      <c r="AH225" s="18" t="s">
        <v>2371</v>
      </c>
      <c r="AI225" s="18" t="s">
        <v>2357</v>
      </c>
      <c r="AJ225" s="18" t="s">
        <v>2373</v>
      </c>
      <c r="AK225" s="18" t="s">
        <v>2379</v>
      </c>
    </row>
    <row r="226" spans="1:37">
      <c r="A226" s="18">
        <v>594</v>
      </c>
      <c r="B226" s="23" t="s">
        <v>204</v>
      </c>
      <c r="C226" s="24" t="s">
        <v>205</v>
      </c>
      <c r="D226" s="24" t="s">
        <v>1915</v>
      </c>
      <c r="G226" s="21">
        <v>20036</v>
      </c>
      <c r="H226" s="26" t="s">
        <v>2362</v>
      </c>
      <c r="I226" s="24" t="s">
        <v>2363</v>
      </c>
      <c r="J226" s="24" t="s">
        <v>2363</v>
      </c>
      <c r="K226" s="24"/>
      <c r="L226" s="27"/>
      <c r="M226" s="28">
        <v>1.7015391811596906E-2</v>
      </c>
      <c r="N226" s="28">
        <v>4.6933539982563971E-2</v>
      </c>
      <c r="O226" s="28">
        <v>4.7098100722803064E-2</v>
      </c>
      <c r="P226" s="26" t="s">
        <v>2150</v>
      </c>
      <c r="Q226" s="29">
        <v>41274</v>
      </c>
      <c r="R226" s="39">
        <v>11987435</v>
      </c>
      <c r="S226" s="24" t="s">
        <v>206</v>
      </c>
      <c r="T226" s="30" t="s">
        <v>2309</v>
      </c>
      <c r="U226" s="24" t="s">
        <v>283</v>
      </c>
      <c r="V226" s="24" t="s">
        <v>2162</v>
      </c>
      <c r="W226" s="55">
        <v>300047</v>
      </c>
      <c r="X226" s="55">
        <v>35000</v>
      </c>
      <c r="Y226" s="55">
        <v>335047</v>
      </c>
      <c r="Z226" s="55">
        <v>12777</v>
      </c>
      <c r="AA226" s="56">
        <v>347824</v>
      </c>
      <c r="AB226" s="56">
        <v>25000</v>
      </c>
      <c r="AC226" s="56">
        <v>22843</v>
      </c>
      <c r="AD226" s="56">
        <f>SUM(AA226:AC226)</f>
        <v>395667</v>
      </c>
      <c r="AE226" s="24" t="s">
        <v>2156</v>
      </c>
      <c r="AG226" s="18" t="s">
        <v>17</v>
      </c>
      <c r="AK226" s="18" t="s">
        <v>2381</v>
      </c>
    </row>
    <row r="227" spans="1:37">
      <c r="A227" s="18">
        <v>212</v>
      </c>
      <c r="B227" s="23" t="s">
        <v>1807</v>
      </c>
      <c r="C227" s="24" t="s">
        <v>1808</v>
      </c>
      <c r="D227" s="24" t="s">
        <v>1809</v>
      </c>
      <c r="E227" s="24" t="s">
        <v>2143</v>
      </c>
      <c r="F227" s="25">
        <v>39934</v>
      </c>
      <c r="G227" s="21">
        <v>10003</v>
      </c>
      <c r="H227" s="26" t="s">
        <v>2151</v>
      </c>
      <c r="I227" s="24" t="s">
        <v>1690</v>
      </c>
      <c r="J227" s="24" t="s">
        <v>1690</v>
      </c>
      <c r="K227" s="24"/>
      <c r="L227" s="27"/>
      <c r="M227" s="28">
        <v>4.6927652260442813E-2</v>
      </c>
      <c r="N227" s="28">
        <v>4.6927652260442813E-2</v>
      </c>
      <c r="O227" s="28">
        <v>4.6927652260442813E-2</v>
      </c>
      <c r="P227" s="26" t="s">
        <v>2150</v>
      </c>
      <c r="Q227" s="29">
        <v>41364</v>
      </c>
      <c r="R227" s="39">
        <v>15579727</v>
      </c>
      <c r="S227" s="24" t="s">
        <v>1809</v>
      </c>
      <c r="T227" s="30" t="str">
        <f>IF(S227=D227, E227, "")</f>
        <v>male</v>
      </c>
      <c r="U227" s="24" t="s">
        <v>284</v>
      </c>
      <c r="V227" s="24" t="s">
        <v>2146</v>
      </c>
      <c r="W227" s="55">
        <v>462920</v>
      </c>
      <c r="X227" s="57"/>
      <c r="Y227" s="55">
        <v>462920</v>
      </c>
      <c r="Z227" s="57"/>
      <c r="AA227" s="56">
        <v>462920</v>
      </c>
      <c r="AD227" s="56">
        <f>SUM(AA227:AC227)</f>
        <v>462920</v>
      </c>
      <c r="AE227" s="24" t="s">
        <v>2156</v>
      </c>
      <c r="AG227" s="18" t="s">
        <v>17</v>
      </c>
      <c r="AK227" s="18" t="s">
        <v>2379</v>
      </c>
    </row>
    <row r="228" spans="1:37">
      <c r="A228" s="18">
        <v>438</v>
      </c>
      <c r="B228" s="23" t="s">
        <v>1278</v>
      </c>
      <c r="C228" s="24" t="s">
        <v>1279</v>
      </c>
      <c r="D228" s="24" t="s">
        <v>1280</v>
      </c>
      <c r="E228" s="24" t="s">
        <v>2143</v>
      </c>
      <c r="F228" s="25">
        <v>35964</v>
      </c>
      <c r="G228" s="21">
        <v>44074</v>
      </c>
      <c r="H228" s="26" t="s">
        <v>2390</v>
      </c>
      <c r="I228" s="24" t="s">
        <v>1477</v>
      </c>
      <c r="J228" s="24" t="s">
        <v>63</v>
      </c>
      <c r="K228" s="24"/>
      <c r="L228" s="27"/>
      <c r="M228" s="28">
        <v>3.7661259340958944E-2</v>
      </c>
      <c r="N228" s="28">
        <v>4.6589690055713839E-2</v>
      </c>
      <c r="O228" s="28">
        <v>4.3401445640189058E-2</v>
      </c>
      <c r="P228" s="26" t="s">
        <v>2150</v>
      </c>
      <c r="Q228" s="29">
        <v>41364</v>
      </c>
      <c r="R228" s="39">
        <v>31978827</v>
      </c>
      <c r="S228" s="24" t="s">
        <v>1280</v>
      </c>
      <c r="T228" s="30" t="str">
        <f>IF(S228=D228, E228, "")</f>
        <v>male</v>
      </c>
      <c r="U228" s="24" t="s">
        <v>284</v>
      </c>
      <c r="V228" s="24" t="s">
        <v>2271</v>
      </c>
      <c r="W228" s="55">
        <v>418660</v>
      </c>
      <c r="X228" s="55">
        <v>35000</v>
      </c>
      <c r="Y228" s="55">
        <v>453660</v>
      </c>
      <c r="Z228" s="55">
        <v>31794</v>
      </c>
      <c r="AA228" s="56">
        <v>485454</v>
      </c>
      <c r="AB228" s="56">
        <v>16337</v>
      </c>
      <c r="AC228" s="56">
        <v>12182</v>
      </c>
      <c r="AD228" s="56">
        <f>SUM(AA228:AC228)</f>
        <v>513973</v>
      </c>
      <c r="AE228" s="24" t="s">
        <v>2156</v>
      </c>
      <c r="AG228" s="18" t="s">
        <v>21</v>
      </c>
      <c r="AK228" s="18" t="s">
        <v>2379</v>
      </c>
    </row>
    <row r="229" spans="1:37">
      <c r="A229" s="18">
        <v>591</v>
      </c>
      <c r="B229" s="23" t="s">
        <v>538</v>
      </c>
      <c r="C229" s="24" t="s">
        <v>539</v>
      </c>
      <c r="D229" s="24" t="s">
        <v>540</v>
      </c>
      <c r="E229" s="24" t="s">
        <v>2143</v>
      </c>
      <c r="F229" s="25">
        <v>40238</v>
      </c>
      <c r="G229" s="21">
        <v>94115</v>
      </c>
      <c r="H229" s="26" t="s">
        <v>2362</v>
      </c>
      <c r="I229" s="24" t="s">
        <v>2363</v>
      </c>
      <c r="J229" s="24" t="s">
        <v>2363</v>
      </c>
      <c r="K229" s="24"/>
      <c r="L229" s="27"/>
      <c r="M229" s="28">
        <v>4.640858705133933E-2</v>
      </c>
      <c r="N229" s="28">
        <v>4.640858705133933E-2</v>
      </c>
      <c r="O229" s="28">
        <v>4.640858705133933E-2</v>
      </c>
      <c r="P229" s="26" t="s">
        <v>2150</v>
      </c>
      <c r="Q229" s="29">
        <v>41274</v>
      </c>
      <c r="R229" s="39">
        <v>104015974</v>
      </c>
      <c r="S229" s="24" t="s">
        <v>540</v>
      </c>
      <c r="T229" s="30" t="str">
        <f>IF(S229=D229, E229, "")</f>
        <v>male</v>
      </c>
      <c r="U229" s="24" t="s">
        <v>284</v>
      </c>
      <c r="V229" s="24" t="s">
        <v>2253</v>
      </c>
      <c r="W229" s="55">
        <v>196729</v>
      </c>
      <c r="X229" s="57"/>
      <c r="Y229" s="55">
        <v>196729</v>
      </c>
      <c r="Z229" s="57"/>
      <c r="AA229" s="56">
        <v>196729</v>
      </c>
      <c r="AB229" s="56">
        <v>2869</v>
      </c>
      <c r="AC229" s="56">
        <v>29802</v>
      </c>
      <c r="AD229" s="56">
        <f>SUM(AA229:AC229)</f>
        <v>229400</v>
      </c>
      <c r="AE229" s="24" t="s">
        <v>2156</v>
      </c>
      <c r="AG229" s="18" t="s">
        <v>25</v>
      </c>
      <c r="AK229" s="18" t="s">
        <v>2381</v>
      </c>
    </row>
    <row r="230" spans="1:37">
      <c r="A230" s="18">
        <v>437</v>
      </c>
      <c r="B230" s="23" t="s">
        <v>1124</v>
      </c>
      <c r="C230" s="24" t="s">
        <v>1276</v>
      </c>
      <c r="D230" s="24" t="s">
        <v>1277</v>
      </c>
      <c r="E230" s="24" t="s">
        <v>2143</v>
      </c>
      <c r="F230" s="25">
        <v>38798</v>
      </c>
      <c r="G230" s="21">
        <v>20005</v>
      </c>
      <c r="H230" s="26" t="s">
        <v>2151</v>
      </c>
      <c r="I230" s="24" t="s">
        <v>2152</v>
      </c>
      <c r="J230" s="24" t="s">
        <v>67</v>
      </c>
      <c r="K230" s="24"/>
      <c r="L230" s="27"/>
      <c r="M230" s="28">
        <v>4.597431902433783E-2</v>
      </c>
      <c r="N230" s="28">
        <v>4.597431902433783E-2</v>
      </c>
      <c r="O230" s="28">
        <v>4.5589285143472102E-2</v>
      </c>
      <c r="P230" s="26" t="s">
        <v>2150</v>
      </c>
      <c r="Q230" s="29">
        <v>41060</v>
      </c>
      <c r="R230" s="39">
        <v>13660194</v>
      </c>
      <c r="S230" s="24" t="s">
        <v>1277</v>
      </c>
      <c r="T230" s="30" t="str">
        <f>IF(S230=D230, E230, "")</f>
        <v>male</v>
      </c>
      <c r="U230" s="24" t="s">
        <v>284</v>
      </c>
      <c r="V230" s="24" t="s">
        <v>2396</v>
      </c>
      <c r="W230" s="55">
        <v>486718</v>
      </c>
      <c r="X230" s="57"/>
      <c r="Y230" s="55">
        <v>486718</v>
      </c>
      <c r="Z230" s="55">
        <v>3930</v>
      </c>
      <c r="AA230" s="56">
        <v>490648</v>
      </c>
      <c r="AC230" s="56">
        <v>51063</v>
      </c>
      <c r="AD230" s="56">
        <f>SUM(AA230:AC230)</f>
        <v>541711</v>
      </c>
      <c r="AE230" s="24" t="s">
        <v>2156</v>
      </c>
      <c r="AG230" s="18" t="s">
        <v>17</v>
      </c>
      <c r="AK230" s="18" t="s">
        <v>2379</v>
      </c>
    </row>
    <row r="231" spans="1:37">
      <c r="A231" s="18">
        <v>471</v>
      </c>
      <c r="B231" s="23" t="s">
        <v>238</v>
      </c>
      <c r="C231" s="24" t="s">
        <v>239</v>
      </c>
      <c r="D231" s="24" t="s">
        <v>240</v>
      </c>
      <c r="E231" s="24" t="s">
        <v>1997</v>
      </c>
      <c r="F231" s="25">
        <v>38208</v>
      </c>
      <c r="G231" s="21">
        <v>23185</v>
      </c>
      <c r="H231" s="26" t="s">
        <v>2362</v>
      </c>
      <c r="I231" s="24" t="s">
        <v>2363</v>
      </c>
      <c r="J231" s="24" t="s">
        <v>2363</v>
      </c>
      <c r="K231" s="24"/>
      <c r="L231" s="27"/>
      <c r="M231" s="28">
        <v>4.5814158975642394E-2</v>
      </c>
      <c r="N231" s="28">
        <v>4.5814158975642394E-2</v>
      </c>
      <c r="O231" s="28">
        <v>4.200074879779056E-2</v>
      </c>
      <c r="P231" s="26" t="s">
        <v>2150</v>
      </c>
      <c r="Q231" s="29">
        <v>41274</v>
      </c>
      <c r="R231" s="39">
        <v>31315784</v>
      </c>
      <c r="S231" s="24" t="s">
        <v>240</v>
      </c>
      <c r="T231" s="30" t="str">
        <f>IF(S231=D231, E231, "")</f>
        <v>female</v>
      </c>
      <c r="U231" s="24" t="s">
        <v>284</v>
      </c>
      <c r="V231" s="24" t="s">
        <v>1431</v>
      </c>
      <c r="W231" s="55">
        <v>204761</v>
      </c>
      <c r="X231" s="57"/>
      <c r="Y231" s="55">
        <v>204761</v>
      </c>
      <c r="Z231" s="55">
        <v>9540</v>
      </c>
      <c r="AA231" s="56">
        <v>214301</v>
      </c>
      <c r="AB231" s="56">
        <v>18466</v>
      </c>
      <c r="AC231" s="56">
        <v>9647</v>
      </c>
      <c r="AD231" s="56">
        <f>SUM(AA231:AC231)</f>
        <v>242414</v>
      </c>
      <c r="AE231" s="24" t="s">
        <v>2156</v>
      </c>
      <c r="AG231" s="18" t="s">
        <v>21</v>
      </c>
      <c r="AK231" s="18" t="s">
        <v>2381</v>
      </c>
    </row>
    <row r="232" spans="1:37">
      <c r="A232" s="18">
        <v>72</v>
      </c>
      <c r="B232" s="23" t="s">
        <v>1918</v>
      </c>
      <c r="C232" s="24" t="s">
        <v>1919</v>
      </c>
      <c r="D232" s="24" t="s">
        <v>1774</v>
      </c>
      <c r="E232" s="24" t="s">
        <v>2143</v>
      </c>
      <c r="F232" s="25">
        <v>39699</v>
      </c>
      <c r="G232" s="21">
        <v>20002</v>
      </c>
      <c r="H232" s="26" t="s">
        <v>2390</v>
      </c>
      <c r="I232" s="24" t="s">
        <v>2385</v>
      </c>
      <c r="J232" s="24" t="s">
        <v>59</v>
      </c>
      <c r="K232" s="24"/>
      <c r="L232" s="27" t="s">
        <v>2440</v>
      </c>
      <c r="M232" s="28"/>
      <c r="N232" s="28">
        <v>4.5808287271071023E-2</v>
      </c>
      <c r="O232" s="28">
        <v>4.4033185558687307E-2</v>
      </c>
      <c r="P232" s="26" t="s">
        <v>2150</v>
      </c>
      <c r="Q232" s="29">
        <v>41274</v>
      </c>
      <c r="R232" s="39">
        <v>111218582</v>
      </c>
      <c r="S232" s="24" t="s">
        <v>1774</v>
      </c>
      <c r="T232" s="30" t="str">
        <f>IF(S232=D232, E232, "")</f>
        <v>male</v>
      </c>
      <c r="U232" s="24" t="s">
        <v>284</v>
      </c>
      <c r="V232" s="24" t="s">
        <v>2148</v>
      </c>
      <c r="W232" s="55">
        <v>1393737</v>
      </c>
      <c r="X232" s="55">
        <v>838089</v>
      </c>
      <c r="Y232" s="55">
        <v>2231826</v>
      </c>
      <c r="Z232" s="55">
        <v>126954</v>
      </c>
      <c r="AA232" s="56">
        <v>2358780</v>
      </c>
      <c r="AB232" s="56">
        <v>249094</v>
      </c>
      <c r="AC232" s="56">
        <v>35439</v>
      </c>
      <c r="AD232" s="56">
        <f>SUM(AA232:AC232)</f>
        <v>2643313</v>
      </c>
      <c r="AE232" s="24" t="s">
        <v>2156</v>
      </c>
      <c r="AF232" s="24" t="s">
        <v>1775</v>
      </c>
      <c r="AG232" s="18" t="s">
        <v>25</v>
      </c>
      <c r="AH232" s="18" t="s">
        <v>2371</v>
      </c>
      <c r="AI232" s="18" t="s">
        <v>2357</v>
      </c>
      <c r="AJ232" s="18" t="s">
        <v>2373</v>
      </c>
      <c r="AK232" s="18" t="s">
        <v>2379</v>
      </c>
    </row>
    <row r="233" spans="1:37">
      <c r="A233" s="18">
        <v>531</v>
      </c>
      <c r="B233" s="23" t="s">
        <v>201</v>
      </c>
      <c r="C233" s="24" t="s">
        <v>202</v>
      </c>
      <c r="D233" s="24" t="s">
        <v>1915</v>
      </c>
      <c r="G233" s="21">
        <v>60143</v>
      </c>
      <c r="H233" s="26" t="s">
        <v>2362</v>
      </c>
      <c r="I233" s="24" t="s">
        <v>2363</v>
      </c>
      <c r="J233" s="24" t="s">
        <v>2363</v>
      </c>
      <c r="K233" s="24"/>
      <c r="L233" s="27"/>
      <c r="M233" s="28">
        <v>3.2379863922326779E-2</v>
      </c>
      <c r="N233" s="28">
        <v>4.5402737841480335E-2</v>
      </c>
      <c r="O233" s="28">
        <v>4.5402737841480335E-2</v>
      </c>
      <c r="P233" s="26" t="s">
        <v>2150</v>
      </c>
      <c r="Q233" s="29">
        <v>41090</v>
      </c>
      <c r="R233" s="39">
        <v>41435860</v>
      </c>
      <c r="S233" s="24" t="s">
        <v>203</v>
      </c>
      <c r="T233" s="30" t="s">
        <v>2309</v>
      </c>
      <c r="U233" s="24" t="s">
        <v>283</v>
      </c>
      <c r="V233" s="24" t="s">
        <v>2396</v>
      </c>
      <c r="W233" s="55">
        <v>386618</v>
      </c>
      <c r="X233" s="55">
        <v>136190</v>
      </c>
      <c r="Y233" s="55">
        <v>522808</v>
      </c>
      <c r="Z233" s="57"/>
      <c r="AA233" s="56">
        <v>522808</v>
      </c>
      <c r="AB233" s="56">
        <v>8142</v>
      </c>
      <c r="AC233" s="56">
        <v>11941</v>
      </c>
      <c r="AD233" s="56">
        <f>SUM(AA233:AC233)</f>
        <v>542891</v>
      </c>
      <c r="AE233" s="24" t="s">
        <v>2156</v>
      </c>
      <c r="AG233" s="18" t="s">
        <v>21</v>
      </c>
      <c r="AK233" s="18" t="s">
        <v>2379</v>
      </c>
    </row>
    <row r="234" spans="1:37">
      <c r="A234" s="18">
        <v>73</v>
      </c>
      <c r="B234" s="23" t="s">
        <v>1776</v>
      </c>
      <c r="C234" s="24" t="s">
        <v>1777</v>
      </c>
      <c r="D234" s="24" t="s">
        <v>1778</v>
      </c>
      <c r="E234" s="24" t="s">
        <v>2143</v>
      </c>
      <c r="F234" s="25">
        <v>37141</v>
      </c>
      <c r="G234" s="21">
        <v>10004</v>
      </c>
      <c r="H234" s="26" t="s">
        <v>2362</v>
      </c>
      <c r="I234" s="24" t="s">
        <v>2363</v>
      </c>
      <c r="J234" s="24" t="s">
        <v>2363</v>
      </c>
      <c r="K234" s="24"/>
      <c r="L234" s="27"/>
      <c r="M234" s="28">
        <v>4.5066754357119369E-2</v>
      </c>
      <c r="N234" s="28">
        <v>4.5066754357119369E-2</v>
      </c>
      <c r="O234" s="28">
        <v>5.1033245366023348E-2</v>
      </c>
      <c r="P234" s="26" t="s">
        <v>2150</v>
      </c>
      <c r="Q234" s="29">
        <v>41364</v>
      </c>
      <c r="R234" s="39">
        <v>68163629</v>
      </c>
      <c r="S234" s="24" t="s">
        <v>1778</v>
      </c>
      <c r="T234" s="30" t="str">
        <f>IF(S234=D234, E234, "")</f>
        <v>male</v>
      </c>
      <c r="U234" s="24" t="s">
        <v>284</v>
      </c>
      <c r="V234" s="24" t="s">
        <v>2253</v>
      </c>
      <c r="W234" s="55">
        <v>397256</v>
      </c>
      <c r="X234" s="57"/>
      <c r="Y234" s="55">
        <v>397256</v>
      </c>
      <c r="Z234" s="55">
        <v>4595</v>
      </c>
      <c r="AA234" s="56">
        <v>401851</v>
      </c>
      <c r="AB234" s="56">
        <v>14175</v>
      </c>
      <c r="AC234" s="56">
        <v>11497</v>
      </c>
      <c r="AD234" s="56">
        <f>SUM(AA234:AC234)</f>
        <v>427523</v>
      </c>
      <c r="AE234" s="24" t="s">
        <v>2156</v>
      </c>
      <c r="AG234" s="18" t="s">
        <v>23</v>
      </c>
      <c r="AK234" s="18" t="s">
        <v>2381</v>
      </c>
    </row>
    <row r="235" spans="1:37">
      <c r="A235" s="18">
        <v>205</v>
      </c>
      <c r="B235" s="23" t="s">
        <v>1641</v>
      </c>
      <c r="C235" s="24" t="s">
        <v>1642</v>
      </c>
      <c r="D235" s="24" t="s">
        <v>1643</v>
      </c>
      <c r="E235" s="24" t="s">
        <v>2143</v>
      </c>
      <c r="F235" s="25">
        <v>33239</v>
      </c>
      <c r="G235" s="21">
        <v>22201</v>
      </c>
      <c r="H235" s="26" t="s">
        <v>2390</v>
      </c>
      <c r="I235" s="24" t="s">
        <v>2273</v>
      </c>
      <c r="J235" s="24" t="s">
        <v>66</v>
      </c>
      <c r="K235" s="24"/>
      <c r="L235" s="27"/>
      <c r="M235" s="28">
        <v>1.2962727412523422E-2</v>
      </c>
      <c r="N235" s="28">
        <v>4.495752763761833E-2</v>
      </c>
      <c r="O235" s="28">
        <v>4.495752763761833E-2</v>
      </c>
      <c r="P235" s="26" t="s">
        <v>2150</v>
      </c>
      <c r="Q235" s="29">
        <v>41274</v>
      </c>
      <c r="R235" s="39">
        <v>16468845</v>
      </c>
      <c r="S235" s="24" t="s">
        <v>1643</v>
      </c>
      <c r="T235" s="30" t="str">
        <f>IF(S235=D235, E235, "")</f>
        <v>male</v>
      </c>
      <c r="U235" s="24" t="s">
        <v>284</v>
      </c>
      <c r="V235" s="24" t="s">
        <v>2271</v>
      </c>
      <c r="W235" s="55">
        <v>533569</v>
      </c>
      <c r="X235" s="55">
        <v>90000</v>
      </c>
      <c r="Y235" s="55">
        <v>623569</v>
      </c>
      <c r="Z235" s="57"/>
      <c r="AA235" s="56">
        <v>623569</v>
      </c>
      <c r="AB235" s="56">
        <v>55200</v>
      </c>
      <c r="AC235" s="56">
        <v>5500</v>
      </c>
      <c r="AD235" s="56">
        <f>SUM(AA235:AC235)</f>
        <v>684269</v>
      </c>
      <c r="AE235" s="24" t="s">
        <v>2156</v>
      </c>
      <c r="AF235" s="24"/>
      <c r="AG235" s="18" t="s">
        <v>17</v>
      </c>
      <c r="AK235" s="18" t="s">
        <v>2379</v>
      </c>
    </row>
    <row r="236" spans="1:37">
      <c r="A236" s="18">
        <v>186</v>
      </c>
      <c r="B236" s="23" t="s">
        <v>1880</v>
      </c>
      <c r="C236" s="24" t="s">
        <v>1881</v>
      </c>
      <c r="D236" s="24" t="s">
        <v>1882</v>
      </c>
      <c r="E236" s="24" t="s">
        <v>2143</v>
      </c>
      <c r="F236" s="25">
        <v>39171</v>
      </c>
      <c r="G236" s="21">
        <v>60173</v>
      </c>
      <c r="H236" s="26" t="s">
        <v>2151</v>
      </c>
      <c r="I236" s="24" t="s">
        <v>1908</v>
      </c>
      <c r="J236" s="24" t="s">
        <v>64</v>
      </c>
      <c r="K236" s="24"/>
      <c r="L236" s="27"/>
      <c r="M236" s="28">
        <v>4.4676863551175866E-2</v>
      </c>
      <c r="N236" s="28">
        <v>4.4676863551175866E-2</v>
      </c>
      <c r="O236" s="28">
        <v>4.4676863551175866E-2</v>
      </c>
      <c r="P236" s="26" t="s">
        <v>2150</v>
      </c>
      <c r="Q236" s="29">
        <v>41274</v>
      </c>
      <c r="R236" s="39">
        <v>31373754</v>
      </c>
      <c r="S236" s="24" t="s">
        <v>1882</v>
      </c>
      <c r="T236" s="30" t="str">
        <f>IF(S236=D236, E236, "")</f>
        <v>male</v>
      </c>
      <c r="U236" s="24" t="s">
        <v>284</v>
      </c>
      <c r="V236" s="24" t="s">
        <v>2402</v>
      </c>
      <c r="W236" s="55">
        <v>328320</v>
      </c>
      <c r="X236" s="57"/>
      <c r="Y236" s="55">
        <v>328320</v>
      </c>
      <c r="Z236" s="57"/>
      <c r="AA236" s="56">
        <v>328320</v>
      </c>
      <c r="AB236" s="56">
        <v>25000</v>
      </c>
      <c r="AC236" s="56">
        <v>1120</v>
      </c>
      <c r="AD236" s="56">
        <f>SUM(AA236:AC236)</f>
        <v>354440</v>
      </c>
      <c r="AE236" s="24" t="s">
        <v>2156</v>
      </c>
      <c r="AG236" s="18" t="s">
        <v>21</v>
      </c>
      <c r="AK236" s="18" t="s">
        <v>2381</v>
      </c>
    </row>
    <row r="237" spans="1:37">
      <c r="A237" s="18">
        <v>360</v>
      </c>
      <c r="B237" s="23" t="s">
        <v>1230</v>
      </c>
      <c r="C237" s="24" t="s">
        <v>1231</v>
      </c>
      <c r="D237" s="24" t="s">
        <v>1232</v>
      </c>
      <c r="E237" s="24" t="s">
        <v>2143</v>
      </c>
      <c r="F237" s="25">
        <v>35908</v>
      </c>
      <c r="G237" s="21">
        <v>22209</v>
      </c>
      <c r="H237" s="26" t="s">
        <v>2151</v>
      </c>
      <c r="I237" s="24" t="s">
        <v>2403</v>
      </c>
      <c r="J237" s="24" t="s">
        <v>2403</v>
      </c>
      <c r="K237" s="24"/>
      <c r="L237" s="27"/>
      <c r="M237" s="28">
        <v>4.4562074204773809E-2</v>
      </c>
      <c r="N237" s="28">
        <v>4.4562074204773809E-2</v>
      </c>
      <c r="O237" s="28">
        <v>5.0768945710579952E-2</v>
      </c>
      <c r="P237" s="26" t="s">
        <v>2150</v>
      </c>
      <c r="Q237" s="29">
        <v>41274</v>
      </c>
      <c r="R237" s="39">
        <v>16715843</v>
      </c>
      <c r="S237" s="24" t="s">
        <v>1233</v>
      </c>
      <c r="T237" s="30" t="s">
        <v>2301</v>
      </c>
      <c r="U237" s="24" t="s">
        <v>284</v>
      </c>
      <c r="V237" s="24" t="s">
        <v>2062</v>
      </c>
      <c r="W237" s="55">
        <v>319683</v>
      </c>
      <c r="X237" s="57"/>
      <c r="Y237" s="55">
        <v>319683</v>
      </c>
      <c r="Z237" s="55">
        <v>3564</v>
      </c>
      <c r="AA237" s="56">
        <v>323247</v>
      </c>
      <c r="AB237" s="56">
        <v>42741</v>
      </c>
      <c r="AC237" s="56">
        <v>19440</v>
      </c>
      <c r="AD237" s="56">
        <f>SUM(AA237:AC237)</f>
        <v>385428</v>
      </c>
      <c r="AE237" s="24" t="s">
        <v>2156</v>
      </c>
      <c r="AF237" s="24" t="s">
        <v>1332</v>
      </c>
      <c r="AG237" s="18" t="s">
        <v>17</v>
      </c>
      <c r="AK237" s="18" t="s">
        <v>2381</v>
      </c>
    </row>
    <row r="238" spans="1:37">
      <c r="A238" s="18">
        <v>176</v>
      </c>
      <c r="B238" s="23" t="s">
        <v>1555</v>
      </c>
      <c r="C238" s="24" t="s">
        <v>1556</v>
      </c>
      <c r="D238" s="24" t="s">
        <v>1557</v>
      </c>
      <c r="E238" s="24" t="s">
        <v>2143</v>
      </c>
      <c r="F238" s="25">
        <v>39630</v>
      </c>
      <c r="G238" s="21">
        <v>10016</v>
      </c>
      <c r="H238" s="26" t="s">
        <v>2151</v>
      </c>
      <c r="I238" s="24" t="s">
        <v>2385</v>
      </c>
      <c r="J238" s="24" t="s">
        <v>60</v>
      </c>
      <c r="K238" s="24"/>
      <c r="L238" s="27"/>
      <c r="M238" s="28">
        <v>8.0655195516467618E-2</v>
      </c>
      <c r="N238" s="28">
        <v>4.436454310123808E-2</v>
      </c>
      <c r="O238" s="28">
        <v>7.2944627107996318E-2</v>
      </c>
      <c r="P238" s="26" t="s">
        <v>2150</v>
      </c>
      <c r="Q238" s="29">
        <v>41090</v>
      </c>
      <c r="R238" s="39">
        <v>99233137</v>
      </c>
      <c r="S238" s="24" t="s">
        <v>1557</v>
      </c>
      <c r="T238" s="30" t="str">
        <f>IF(S238=D238, E238, "")</f>
        <v>male</v>
      </c>
      <c r="U238" s="24" t="s">
        <v>284</v>
      </c>
      <c r="V238" s="24" t="s">
        <v>2253</v>
      </c>
      <c r="W238" s="55">
        <v>406469</v>
      </c>
      <c r="X238" s="55">
        <v>98640</v>
      </c>
      <c r="Y238" s="55">
        <v>505109</v>
      </c>
      <c r="Z238" s="55">
        <v>20930</v>
      </c>
      <c r="AA238" s="56">
        <v>526039</v>
      </c>
      <c r="AB238" s="56">
        <v>291826</v>
      </c>
      <c r="AC238" s="56">
        <v>26572</v>
      </c>
      <c r="AD238" s="56">
        <f>SUM(AA238:AC238)</f>
        <v>844437</v>
      </c>
      <c r="AE238" s="24" t="s">
        <v>2156</v>
      </c>
      <c r="AG238" s="18" t="s">
        <v>23</v>
      </c>
      <c r="AK238" s="18" t="s">
        <v>2379</v>
      </c>
    </row>
    <row r="239" spans="1:37">
      <c r="A239" s="18">
        <v>503</v>
      </c>
      <c r="B239" s="23" t="s">
        <v>993</v>
      </c>
      <c r="C239" s="24" t="s">
        <v>994</v>
      </c>
      <c r="D239" s="24" t="s">
        <v>995</v>
      </c>
      <c r="E239" s="24" t="s">
        <v>2143</v>
      </c>
      <c r="F239" s="25">
        <v>39448</v>
      </c>
      <c r="G239" s="21">
        <v>20175</v>
      </c>
      <c r="H239" s="26" t="s">
        <v>2390</v>
      </c>
      <c r="I239" s="24" t="s">
        <v>1477</v>
      </c>
      <c r="J239" s="24" t="s">
        <v>63</v>
      </c>
      <c r="K239" s="24"/>
      <c r="L239" s="27"/>
      <c r="M239" s="28">
        <v>4.4324623832685588E-2</v>
      </c>
      <c r="N239" s="28">
        <v>4.4324623832685588E-2</v>
      </c>
      <c r="O239" s="28">
        <v>4.7692452489424428E-2</v>
      </c>
      <c r="P239" s="26" t="s">
        <v>2150</v>
      </c>
      <c r="Q239" s="29">
        <v>41274</v>
      </c>
      <c r="R239" s="39">
        <v>16497023</v>
      </c>
      <c r="S239" s="24" t="s">
        <v>996</v>
      </c>
      <c r="T239" s="30" t="s">
        <v>2234</v>
      </c>
      <c r="U239" s="24" t="s">
        <v>284</v>
      </c>
      <c r="V239" s="24" t="s">
        <v>2396</v>
      </c>
      <c r="W239" s="55">
        <v>399568</v>
      </c>
      <c r="X239" s="57"/>
      <c r="Y239" s="55">
        <v>399568</v>
      </c>
      <c r="Z239" s="55">
        <v>12304</v>
      </c>
      <c r="AA239" s="56">
        <v>411872</v>
      </c>
      <c r="AB239" s="56">
        <v>68574</v>
      </c>
      <c r="AC239" s="56">
        <v>26737</v>
      </c>
      <c r="AD239" s="56">
        <f>SUM(AA239:AC239)</f>
        <v>507183</v>
      </c>
      <c r="AE239" s="24" t="s">
        <v>2156</v>
      </c>
      <c r="AF239" s="24"/>
      <c r="AG239" s="18" t="s">
        <v>17</v>
      </c>
      <c r="AK239" s="18" t="s">
        <v>2381</v>
      </c>
    </row>
    <row r="240" spans="1:37">
      <c r="A240" s="18">
        <v>517</v>
      </c>
      <c r="B240" s="23" t="s">
        <v>872</v>
      </c>
      <c r="C240" s="24" t="s">
        <v>873</v>
      </c>
      <c r="D240" s="24" t="s">
        <v>874</v>
      </c>
      <c r="E240" s="24" t="s">
        <v>2143</v>
      </c>
      <c r="F240" s="25">
        <v>37664</v>
      </c>
      <c r="G240" s="21">
        <v>20001</v>
      </c>
      <c r="H240" s="26" t="s">
        <v>2390</v>
      </c>
      <c r="I240" s="24" t="s">
        <v>1908</v>
      </c>
      <c r="J240" s="24" t="s">
        <v>64</v>
      </c>
      <c r="K240" s="24"/>
      <c r="L240" s="27"/>
      <c r="M240" s="28">
        <v>4.6524381472957425E-3</v>
      </c>
      <c r="N240" s="28">
        <v>4.3895176191104661E-2</v>
      </c>
      <c r="O240" s="28">
        <v>4.3895176191104661E-2</v>
      </c>
      <c r="P240" s="26" t="s">
        <v>2150</v>
      </c>
      <c r="Q240" s="29">
        <v>41274</v>
      </c>
      <c r="R240" s="39">
        <v>14637159</v>
      </c>
      <c r="S240" s="24" t="s">
        <v>874</v>
      </c>
      <c r="T240" s="30" t="str">
        <f>IF(S240=D240, E240, "")</f>
        <v>male</v>
      </c>
      <c r="U240" s="24" t="s">
        <v>284</v>
      </c>
      <c r="V240" s="24" t="s">
        <v>2271</v>
      </c>
      <c r="W240" s="55">
        <v>223499</v>
      </c>
      <c r="X240" s="55">
        <v>29608</v>
      </c>
      <c r="Y240" s="55">
        <v>253107</v>
      </c>
      <c r="Z240" s="57"/>
      <c r="AA240" s="56">
        <v>253107</v>
      </c>
      <c r="AB240" s="56">
        <v>14981</v>
      </c>
      <c r="AC240" s="56">
        <v>11664</v>
      </c>
      <c r="AD240" s="56">
        <f>SUM(AA240:AC240)</f>
        <v>279752</v>
      </c>
      <c r="AE240" s="24" t="s">
        <v>2156</v>
      </c>
      <c r="AG240" s="18" t="s">
        <v>17</v>
      </c>
      <c r="AK240" s="18" t="s">
        <v>2381</v>
      </c>
    </row>
    <row r="241" spans="1:37">
      <c r="A241" s="18">
        <v>90</v>
      </c>
      <c r="B241" s="23" t="s">
        <v>1954</v>
      </c>
      <c r="C241" s="24" t="s">
        <v>2102</v>
      </c>
      <c r="D241" s="24" t="s">
        <v>2103</v>
      </c>
      <c r="E241" s="24" t="s">
        <v>2143</v>
      </c>
      <c r="G241" s="21">
        <v>20036</v>
      </c>
      <c r="H241" s="26" t="s">
        <v>2362</v>
      </c>
      <c r="I241" s="24" t="s">
        <v>2363</v>
      </c>
      <c r="J241" s="24" t="s">
        <v>2363</v>
      </c>
      <c r="K241" s="24"/>
      <c r="L241" s="27"/>
      <c r="M241" s="28">
        <v>1.1045196814263709E-2</v>
      </c>
      <c r="N241" s="28">
        <v>4.3820261545016552E-2</v>
      </c>
      <c r="O241" s="28">
        <v>4.3820261545016552E-2</v>
      </c>
      <c r="P241" s="26" t="s">
        <v>2150</v>
      </c>
      <c r="Q241" s="29">
        <v>41090</v>
      </c>
      <c r="R241" s="39">
        <v>77510380</v>
      </c>
      <c r="S241" s="24" t="s">
        <v>2103</v>
      </c>
      <c r="T241" s="30" t="str">
        <f>IF(S241=D241, E241, "")</f>
        <v>male</v>
      </c>
      <c r="U241" s="24" t="s">
        <v>284</v>
      </c>
      <c r="V241" s="24" t="s">
        <v>2162</v>
      </c>
      <c r="W241" s="55">
        <v>308480</v>
      </c>
      <c r="X241" s="55">
        <v>10000</v>
      </c>
      <c r="Y241" s="55">
        <v>318480</v>
      </c>
      <c r="Z241" s="57"/>
      <c r="AA241" s="56">
        <v>318480</v>
      </c>
      <c r="AB241" s="56">
        <v>17150</v>
      </c>
      <c r="AD241" s="56">
        <f>SUM(AA241:AC241)</f>
        <v>335630</v>
      </c>
      <c r="AE241" s="24" t="s">
        <v>2156</v>
      </c>
      <c r="AG241" s="18" t="s">
        <v>23</v>
      </c>
      <c r="AK241" s="18" t="s">
        <v>2381</v>
      </c>
    </row>
    <row r="242" spans="1:37">
      <c r="A242" s="18">
        <v>220</v>
      </c>
      <c r="B242" s="23" t="s">
        <v>1532</v>
      </c>
      <c r="C242" s="24" t="s">
        <v>1533</v>
      </c>
      <c r="D242" s="24" t="s">
        <v>1534</v>
      </c>
      <c r="E242" s="24" t="s">
        <v>2143</v>
      </c>
      <c r="F242" s="25">
        <v>35431</v>
      </c>
      <c r="G242" s="21">
        <v>20910</v>
      </c>
      <c r="H242" s="26" t="s">
        <v>2390</v>
      </c>
      <c r="I242" s="24" t="s">
        <v>2403</v>
      </c>
      <c r="J242" s="24" t="s">
        <v>2403</v>
      </c>
      <c r="K242" s="24"/>
      <c r="L242" s="27"/>
      <c r="M242" s="28">
        <v>4.3227676278523738E-2</v>
      </c>
      <c r="N242" s="28">
        <v>4.3227676278523738E-2</v>
      </c>
      <c r="O242" s="28">
        <v>4.3227676278523738E-2</v>
      </c>
      <c r="P242" s="26" t="s">
        <v>2150</v>
      </c>
      <c r="Q242" s="29">
        <v>41090</v>
      </c>
      <c r="R242" s="39">
        <v>30843280</v>
      </c>
      <c r="S242" s="24" t="s">
        <v>1535</v>
      </c>
      <c r="T242" s="30" t="s">
        <v>2301</v>
      </c>
      <c r="U242" s="24" t="s">
        <v>284</v>
      </c>
      <c r="V242" s="24" t="s">
        <v>2253</v>
      </c>
      <c r="W242" s="55">
        <v>284363</v>
      </c>
      <c r="X242" s="57"/>
      <c r="Y242" s="55">
        <v>284363</v>
      </c>
      <c r="Z242" s="57"/>
      <c r="AA242" s="56">
        <v>284363</v>
      </c>
      <c r="AB242" s="56">
        <v>16500</v>
      </c>
      <c r="AC242" s="56">
        <v>57950</v>
      </c>
      <c r="AD242" s="56">
        <f>SUM(AA242:AC242)</f>
        <v>358813</v>
      </c>
      <c r="AE242" s="24" t="s">
        <v>2156</v>
      </c>
      <c r="AG242" s="18" t="s">
        <v>21</v>
      </c>
      <c r="AK242" s="18" t="s">
        <v>2381</v>
      </c>
    </row>
    <row r="243" spans="1:37">
      <c r="A243" s="18">
        <v>543</v>
      </c>
      <c r="B243" s="23" t="s">
        <v>2206</v>
      </c>
      <c r="C243" s="24" t="s">
        <v>131</v>
      </c>
      <c r="D243" s="24" t="s">
        <v>2207</v>
      </c>
      <c r="E243" s="24" t="s">
        <v>1997</v>
      </c>
      <c r="F243" s="25">
        <v>40360</v>
      </c>
      <c r="G243" s="21">
        <v>22203</v>
      </c>
      <c r="H243" s="26" t="s">
        <v>2390</v>
      </c>
      <c r="I243" s="24" t="s">
        <v>2398</v>
      </c>
      <c r="J243" s="24" t="s">
        <v>65</v>
      </c>
      <c r="K243" s="24"/>
      <c r="L243" s="27"/>
      <c r="M243" s="28">
        <v>4.2538341019460982E-2</v>
      </c>
      <c r="N243" s="28">
        <v>4.3215380809655576E-2</v>
      </c>
      <c r="O243" s="28">
        <v>4.3215380809655576E-2</v>
      </c>
      <c r="P243" s="26" t="s">
        <v>2139</v>
      </c>
      <c r="Q243" s="29">
        <v>41274</v>
      </c>
      <c r="R243" s="39">
        <v>14581523</v>
      </c>
      <c r="S243" s="24" t="s">
        <v>2207</v>
      </c>
      <c r="T243" s="30" t="str">
        <f>IF(S243=D243, E243, "")</f>
        <v>female</v>
      </c>
      <c r="U243" s="24" t="s">
        <v>284</v>
      </c>
      <c r="V243" s="24" t="s">
        <v>2271</v>
      </c>
      <c r="W243" s="55">
        <v>494404</v>
      </c>
      <c r="X243" s="55">
        <v>49613</v>
      </c>
      <c r="Y243" s="55">
        <v>544017</v>
      </c>
      <c r="Z243" s="57"/>
      <c r="AA243" s="56">
        <v>544017</v>
      </c>
      <c r="AB243" s="56">
        <v>104416</v>
      </c>
      <c r="AC243" s="56">
        <v>25613</v>
      </c>
      <c r="AD243" s="56">
        <f>SUM(AA243:AC243)</f>
        <v>674046</v>
      </c>
      <c r="AE243" s="24" t="s">
        <v>2156</v>
      </c>
      <c r="AF243" s="24"/>
      <c r="AG243" s="18" t="s">
        <v>17</v>
      </c>
      <c r="AK243" s="18" t="s">
        <v>2379</v>
      </c>
    </row>
    <row r="244" spans="1:37">
      <c r="A244" s="18">
        <v>78</v>
      </c>
      <c r="B244" s="23" t="s">
        <v>1934</v>
      </c>
      <c r="C244" s="24" t="s">
        <v>1935</v>
      </c>
      <c r="D244" s="24" t="s">
        <v>1936</v>
      </c>
      <c r="E244" s="24" t="s">
        <v>2143</v>
      </c>
      <c r="F244" s="25">
        <v>38626</v>
      </c>
      <c r="G244" s="21">
        <v>20817</v>
      </c>
      <c r="H244" s="26" t="s">
        <v>2151</v>
      </c>
      <c r="I244" s="24" t="s">
        <v>2403</v>
      </c>
      <c r="J244" s="24" t="s">
        <v>2403</v>
      </c>
      <c r="K244" s="24"/>
      <c r="L244" s="27"/>
      <c r="M244" s="28">
        <v>4.2647655731927109E-2</v>
      </c>
      <c r="N244" s="28">
        <v>4.2647655731927109E-2</v>
      </c>
      <c r="O244" s="28">
        <v>4.2647655731927109E-2</v>
      </c>
      <c r="P244" s="26" t="s">
        <v>2150</v>
      </c>
      <c r="Q244" s="29">
        <v>41274</v>
      </c>
      <c r="R244" s="39">
        <v>21998233</v>
      </c>
      <c r="S244" s="24" t="s">
        <v>1936</v>
      </c>
      <c r="T244" s="30" t="str">
        <f>IF(S244=D244, E244, "")</f>
        <v>male</v>
      </c>
      <c r="U244" s="24" t="s">
        <v>284</v>
      </c>
      <c r="V244" s="24" t="s">
        <v>2253</v>
      </c>
      <c r="W244" s="55">
        <v>624205</v>
      </c>
      <c r="X244" s="57"/>
      <c r="Y244" s="55">
        <v>624205</v>
      </c>
      <c r="Z244" s="57"/>
      <c r="AA244" s="56">
        <v>624205</v>
      </c>
      <c r="AB244" s="56">
        <v>17000</v>
      </c>
      <c r="AD244" s="56">
        <f>SUM(AA244:AC244)</f>
        <v>641205</v>
      </c>
      <c r="AE244" s="24" t="s">
        <v>2156</v>
      </c>
      <c r="AG244" s="18" t="s">
        <v>19</v>
      </c>
      <c r="AK244" s="18" t="s">
        <v>2379</v>
      </c>
    </row>
    <row r="245" spans="1:37">
      <c r="A245" s="18">
        <v>71</v>
      </c>
      <c r="B245" s="23" t="s">
        <v>438</v>
      </c>
      <c r="C245" s="24" t="s">
        <v>593</v>
      </c>
      <c r="D245" s="24" t="s">
        <v>594</v>
      </c>
      <c r="E245" s="24" t="s">
        <v>1997</v>
      </c>
      <c r="F245" s="25">
        <v>37990</v>
      </c>
      <c r="G245" s="21">
        <v>20036</v>
      </c>
      <c r="H245" s="26" t="s">
        <v>2151</v>
      </c>
      <c r="I245" s="24" t="s">
        <v>2152</v>
      </c>
      <c r="J245" s="24" t="s">
        <v>67</v>
      </c>
      <c r="K245" s="24"/>
      <c r="L245" s="27"/>
      <c r="M245" s="28">
        <v>2.7704605322917613E-2</v>
      </c>
      <c r="N245" s="28">
        <v>4.1635748018339878E-2</v>
      </c>
      <c r="O245" s="28">
        <v>-1.7040929530539781E-4</v>
      </c>
      <c r="P245" s="26" t="s">
        <v>2150</v>
      </c>
      <c r="Q245" s="29">
        <v>41274</v>
      </c>
      <c r="R245" s="39">
        <v>547910811</v>
      </c>
      <c r="S245" s="24" t="s">
        <v>594</v>
      </c>
      <c r="T245" s="30" t="str">
        <f>IF(S245=D245, E245, "")</f>
        <v>female</v>
      </c>
      <c r="U245" s="24" t="s">
        <v>284</v>
      </c>
      <c r="V245" s="24" t="s">
        <v>2434</v>
      </c>
      <c r="W245" s="55">
        <v>633584</v>
      </c>
      <c r="X245" s="55">
        <v>214270</v>
      </c>
      <c r="Y245" s="55">
        <v>847854</v>
      </c>
      <c r="Z245" s="55">
        <v>14628</v>
      </c>
      <c r="AA245" s="56">
        <v>862482</v>
      </c>
      <c r="AB245" s="56">
        <v>22500</v>
      </c>
      <c r="AC245" s="56">
        <v>22807</v>
      </c>
      <c r="AD245" s="56">
        <f>SUM(AA245:AC245)</f>
        <v>907789</v>
      </c>
      <c r="AE245" s="24" t="s">
        <v>2156</v>
      </c>
      <c r="AG245" s="18" t="s">
        <v>25</v>
      </c>
      <c r="AK245" s="18" t="s">
        <v>2379</v>
      </c>
    </row>
    <row r="246" spans="1:37">
      <c r="A246" s="18">
        <v>171</v>
      </c>
      <c r="B246" s="23" t="s">
        <v>1544</v>
      </c>
      <c r="C246" s="24" t="s">
        <v>1545</v>
      </c>
      <c r="D246" s="24" t="s">
        <v>1546</v>
      </c>
      <c r="E246" s="24" t="s">
        <v>2143</v>
      </c>
      <c r="F246" s="25">
        <v>38991</v>
      </c>
      <c r="G246" s="21">
        <v>22314</v>
      </c>
      <c r="H246" s="26" t="s">
        <v>2151</v>
      </c>
      <c r="I246" s="24" t="s">
        <v>2403</v>
      </c>
      <c r="J246" s="24" t="s">
        <v>2403</v>
      </c>
      <c r="K246" s="24"/>
      <c r="L246" s="27"/>
      <c r="M246" s="28">
        <v>4.0776020038329761E-3</v>
      </c>
      <c r="N246" s="28">
        <v>4.1076776755226231E-2</v>
      </c>
      <c r="O246" s="28">
        <v>4.025402793986866E-2</v>
      </c>
      <c r="P246" s="26" t="s">
        <v>2150</v>
      </c>
      <c r="Q246" s="29">
        <v>41274</v>
      </c>
      <c r="R246" s="39">
        <v>88427911</v>
      </c>
      <c r="S246" s="24" t="s">
        <v>1547</v>
      </c>
      <c r="T246" s="30" t="s">
        <v>2301</v>
      </c>
      <c r="U246" s="24" t="s">
        <v>284</v>
      </c>
      <c r="V246" s="24" t="s">
        <v>1548</v>
      </c>
      <c r="W246" s="55">
        <v>669040</v>
      </c>
      <c r="X246" s="55">
        <v>95000</v>
      </c>
      <c r="Y246" s="55">
        <v>764040</v>
      </c>
      <c r="Z246" s="55">
        <v>15000</v>
      </c>
      <c r="AA246" s="56">
        <v>779040</v>
      </c>
      <c r="AB246" s="56">
        <v>18750</v>
      </c>
      <c r="AC246" s="56">
        <v>1874</v>
      </c>
      <c r="AD246" s="56">
        <f>SUM(AA246:AC246)</f>
        <v>799664</v>
      </c>
      <c r="AE246" s="24" t="s">
        <v>2156</v>
      </c>
      <c r="AG246" s="18" t="s">
        <v>23</v>
      </c>
      <c r="AK246" s="18" t="s">
        <v>2379</v>
      </c>
    </row>
    <row r="247" spans="1:37">
      <c r="A247" s="18">
        <v>84</v>
      </c>
      <c r="B247" s="23" t="s">
        <v>1944</v>
      </c>
      <c r="C247" s="24" t="s">
        <v>1945</v>
      </c>
      <c r="D247" s="24" t="s">
        <v>1946</v>
      </c>
      <c r="E247" s="24" t="s">
        <v>2143</v>
      </c>
      <c r="F247" s="25">
        <v>40179</v>
      </c>
      <c r="G247" s="21">
        <v>60611</v>
      </c>
      <c r="H247" s="26" t="s">
        <v>2151</v>
      </c>
      <c r="I247" s="24" t="s">
        <v>2403</v>
      </c>
      <c r="J247" s="24" t="s">
        <v>2403</v>
      </c>
      <c r="K247" s="24"/>
      <c r="L247" s="27"/>
      <c r="M247" s="28">
        <v>4.1050903119868636E-2</v>
      </c>
      <c r="N247" s="28">
        <v>4.1050903119868636E-2</v>
      </c>
      <c r="O247" s="28">
        <v>4.1073105694901448E-2</v>
      </c>
      <c r="P247" s="26" t="s">
        <v>2150</v>
      </c>
      <c r="Q247" s="29">
        <v>41090</v>
      </c>
      <c r="R247" s="39">
        <v>72828660</v>
      </c>
      <c r="S247" s="24" t="s">
        <v>1946</v>
      </c>
      <c r="T247" s="30" t="str">
        <f>IF(S247=D247, E247, "")</f>
        <v>male</v>
      </c>
      <c r="U247" s="24" t="s">
        <v>284</v>
      </c>
      <c r="V247" s="24" t="s">
        <v>2253</v>
      </c>
      <c r="W247" s="55">
        <v>634000</v>
      </c>
      <c r="X247" s="57"/>
      <c r="Y247" s="55">
        <v>634000</v>
      </c>
      <c r="Z247" s="55">
        <v>51</v>
      </c>
      <c r="AA247" s="56">
        <v>634051</v>
      </c>
      <c r="AB247" s="56">
        <v>178065</v>
      </c>
      <c r="AC247" s="56">
        <v>8447</v>
      </c>
      <c r="AD247" s="56">
        <f>SUM(AA247:AC247)</f>
        <v>820563</v>
      </c>
      <c r="AE247" s="24" t="s">
        <v>2156</v>
      </c>
      <c r="AG247" s="18" t="s">
        <v>23</v>
      </c>
      <c r="AK247" s="18" t="s">
        <v>2379</v>
      </c>
    </row>
    <row r="248" spans="1:37">
      <c r="A248" s="18">
        <v>629</v>
      </c>
      <c r="B248" s="23" t="s">
        <v>45</v>
      </c>
      <c r="C248" s="24" t="s">
        <v>46</v>
      </c>
      <c r="D248" s="18" t="s">
        <v>47</v>
      </c>
      <c r="E248" s="24" t="s">
        <v>1997</v>
      </c>
      <c r="F248" s="32">
        <v>41477</v>
      </c>
      <c r="G248" s="21">
        <v>20005</v>
      </c>
      <c r="H248" s="26" t="s">
        <v>2151</v>
      </c>
      <c r="I248" s="24" t="s">
        <v>2403</v>
      </c>
      <c r="J248" s="24" t="s">
        <v>2403</v>
      </c>
      <c r="K248" s="24"/>
      <c r="L248" s="27" t="s">
        <v>2440</v>
      </c>
      <c r="M248" s="28">
        <v>-6.2652332503283781E-2</v>
      </c>
      <c r="N248" s="28">
        <v>4.0799907815757222E-2</v>
      </c>
      <c r="O248" s="28">
        <v>4.0799907815757222E-2</v>
      </c>
      <c r="P248" s="26" t="s">
        <v>2150</v>
      </c>
      <c r="Q248" s="29">
        <v>41274</v>
      </c>
      <c r="R248" s="39">
        <v>15642368</v>
      </c>
      <c r="S248" s="24" t="s">
        <v>48</v>
      </c>
      <c r="T248" s="30" t="s">
        <v>2158</v>
      </c>
      <c r="U248" s="24" t="s">
        <v>283</v>
      </c>
      <c r="V248" s="24" t="s">
        <v>2389</v>
      </c>
      <c r="W248" s="55">
        <v>390350</v>
      </c>
      <c r="X248" s="55">
        <v>106429</v>
      </c>
      <c r="Y248" s="55">
        <v>496779</v>
      </c>
      <c r="Z248" s="57"/>
      <c r="AA248" s="56">
        <v>496779</v>
      </c>
      <c r="AB248" s="56">
        <v>15000</v>
      </c>
      <c r="AC248" s="56">
        <v>31003</v>
      </c>
      <c r="AD248" s="56">
        <f>SUM(AA248:AC248)</f>
        <v>542782</v>
      </c>
      <c r="AE248" s="24" t="s">
        <v>2156</v>
      </c>
      <c r="AG248" s="18" t="s">
        <v>17</v>
      </c>
      <c r="AK248" s="18" t="s">
        <v>2379</v>
      </c>
    </row>
    <row r="249" spans="1:37">
      <c r="A249" s="18">
        <v>475</v>
      </c>
      <c r="B249" s="23" t="s">
        <v>1068</v>
      </c>
      <c r="C249" s="24" t="s">
        <v>1069</v>
      </c>
      <c r="D249" s="24" t="s">
        <v>1070</v>
      </c>
      <c r="E249" s="24" t="s">
        <v>2143</v>
      </c>
      <c r="F249" s="25">
        <v>33604</v>
      </c>
      <c r="G249" s="21">
        <v>20007</v>
      </c>
      <c r="H249" s="26" t="s">
        <v>2390</v>
      </c>
      <c r="I249" s="24" t="s">
        <v>1908</v>
      </c>
      <c r="J249" s="24" t="s">
        <v>70</v>
      </c>
      <c r="K249" s="24"/>
      <c r="L249" s="27"/>
      <c r="M249" s="28">
        <v>7.2293417784451586E-2</v>
      </c>
      <c r="N249" s="28">
        <v>4.0743189035764793E-2</v>
      </c>
      <c r="O249" s="28">
        <v>3.1480608605902065E-2</v>
      </c>
      <c r="P249" s="26" t="s">
        <v>2150</v>
      </c>
      <c r="Q249" s="29">
        <v>41364</v>
      </c>
      <c r="R249" s="39">
        <v>13076803</v>
      </c>
      <c r="S249" s="24" t="s">
        <v>1070</v>
      </c>
      <c r="T249" s="30" t="str">
        <f>IF(S249=D249, E249, "")</f>
        <v>male</v>
      </c>
      <c r="U249" s="24" t="s">
        <v>284</v>
      </c>
      <c r="V249" s="24" t="s">
        <v>2162</v>
      </c>
      <c r="W249" s="55">
        <v>530574</v>
      </c>
      <c r="X249" s="55"/>
      <c r="Y249" s="55">
        <v>530574</v>
      </c>
      <c r="Z249" s="55">
        <v>150000</v>
      </c>
      <c r="AA249" s="56">
        <v>680574</v>
      </c>
      <c r="AB249" s="56">
        <v>31250</v>
      </c>
      <c r="AC249" s="56">
        <v>43275</v>
      </c>
      <c r="AD249" s="56">
        <f>SUM(AA249:AC249)</f>
        <v>755099</v>
      </c>
      <c r="AE249" s="24" t="s">
        <v>2156</v>
      </c>
      <c r="AF249" s="18" t="s">
        <v>1071</v>
      </c>
      <c r="AG249" s="18" t="s">
        <v>17</v>
      </c>
      <c r="AK249" s="18" t="s">
        <v>2379</v>
      </c>
    </row>
    <row r="250" spans="1:37">
      <c r="A250" s="18">
        <v>354</v>
      </c>
      <c r="B250" s="23" t="s">
        <v>1365</v>
      </c>
      <c r="C250" s="24" t="s">
        <v>1523</v>
      </c>
      <c r="D250" s="24" t="s">
        <v>1524</v>
      </c>
      <c r="E250" s="24" t="s">
        <v>2143</v>
      </c>
      <c r="F250" s="25">
        <v>33970</v>
      </c>
      <c r="G250" s="21">
        <v>10118</v>
      </c>
      <c r="H250" s="26" t="s">
        <v>2362</v>
      </c>
      <c r="I250" s="24" t="s">
        <v>2363</v>
      </c>
      <c r="J250" s="24" t="s">
        <v>2363</v>
      </c>
      <c r="K250" s="24"/>
      <c r="L250" s="27"/>
      <c r="M250" s="28">
        <v>4.6399006386700165E-2</v>
      </c>
      <c r="N250" s="28">
        <v>4.0614200008976614E-2</v>
      </c>
      <c r="O250" s="28">
        <v>4.0614200008976614E-2</v>
      </c>
      <c r="P250" s="26" t="s">
        <v>2150</v>
      </c>
      <c r="Q250" s="29">
        <v>41090</v>
      </c>
      <c r="R250" s="39">
        <v>73210162</v>
      </c>
      <c r="S250" s="24" t="s">
        <v>1524</v>
      </c>
      <c r="T250" s="30" t="str">
        <f>IF(S250=D250, E250, "")</f>
        <v>male</v>
      </c>
      <c r="U250" s="24" t="s">
        <v>284</v>
      </c>
      <c r="V250" s="24" t="s">
        <v>2253</v>
      </c>
      <c r="W250" s="55">
        <v>367330</v>
      </c>
      <c r="X250" s="55">
        <v>50000</v>
      </c>
      <c r="Y250" s="55">
        <v>417330</v>
      </c>
      <c r="Z250" s="57"/>
      <c r="AA250" s="56">
        <v>417330</v>
      </c>
      <c r="AB250" s="56">
        <v>37000</v>
      </c>
      <c r="AC250" s="56">
        <v>23040</v>
      </c>
      <c r="AD250" s="56">
        <f>SUM(AA250:AC250)</f>
        <v>477370</v>
      </c>
      <c r="AE250" s="24" t="s">
        <v>2156</v>
      </c>
      <c r="AG250" s="18" t="s">
        <v>23</v>
      </c>
      <c r="AK250" s="18" t="s">
        <v>2381</v>
      </c>
    </row>
    <row r="251" spans="1:37">
      <c r="A251" s="18">
        <v>47</v>
      </c>
      <c r="B251" s="23" t="s">
        <v>569</v>
      </c>
      <c r="C251" s="24" t="s">
        <v>570</v>
      </c>
      <c r="D251" s="24" t="s">
        <v>571</v>
      </c>
      <c r="E251" s="24" t="s">
        <v>1997</v>
      </c>
      <c r="F251" s="25">
        <v>32843</v>
      </c>
      <c r="G251" s="21">
        <v>20036</v>
      </c>
      <c r="H251" s="26" t="s">
        <v>2390</v>
      </c>
      <c r="I251" s="24" t="s">
        <v>2403</v>
      </c>
      <c r="J251" s="24" t="s">
        <v>2403</v>
      </c>
      <c r="K251" s="24"/>
      <c r="L251" s="27"/>
      <c r="M251" s="28">
        <v>4.0828533724701847E-2</v>
      </c>
      <c r="N251" s="28">
        <v>4.0160486482123156E-2</v>
      </c>
      <c r="O251" s="28">
        <v>4.0160486482123156E-2</v>
      </c>
      <c r="P251" s="26" t="s">
        <v>2150</v>
      </c>
      <c r="Q251" s="29">
        <v>41090</v>
      </c>
      <c r="R251" s="39">
        <v>11163019</v>
      </c>
      <c r="S251" s="24" t="s">
        <v>572</v>
      </c>
      <c r="T251" s="30" t="s">
        <v>2308</v>
      </c>
      <c r="U251" s="24" t="s">
        <v>284</v>
      </c>
      <c r="V251" s="24" t="s">
        <v>2434</v>
      </c>
      <c r="W251" s="55">
        <v>337574</v>
      </c>
      <c r="X251" s="55">
        <v>10342</v>
      </c>
      <c r="Y251" s="55">
        <v>347916</v>
      </c>
      <c r="Z251" s="57"/>
      <c r="AA251" s="56">
        <v>347916</v>
      </c>
      <c r="AB251" s="56">
        <v>24500</v>
      </c>
      <c r="AC251" s="56">
        <v>12384</v>
      </c>
      <c r="AD251" s="56">
        <f>SUM(AA251:AC251)</f>
        <v>384800</v>
      </c>
      <c r="AE251" s="24" t="s">
        <v>2156</v>
      </c>
      <c r="AF251" s="24" t="s">
        <v>573</v>
      </c>
      <c r="AG251" s="18" t="s">
        <v>17</v>
      </c>
      <c r="AK251" s="18" t="s">
        <v>2381</v>
      </c>
    </row>
    <row r="252" spans="1:37">
      <c r="A252" s="18">
        <v>51</v>
      </c>
      <c r="B252" s="23" t="s">
        <v>741</v>
      </c>
      <c r="C252" s="24" t="s">
        <v>742</v>
      </c>
      <c r="D252" s="24" t="s">
        <v>743</v>
      </c>
      <c r="E252" s="24" t="s">
        <v>1997</v>
      </c>
      <c r="G252" s="21">
        <v>20814</v>
      </c>
      <c r="H252" s="26" t="s">
        <v>2151</v>
      </c>
      <c r="I252" s="24" t="s">
        <v>2403</v>
      </c>
      <c r="J252" s="24" t="s">
        <v>2403</v>
      </c>
      <c r="K252" s="24"/>
      <c r="L252" s="27"/>
      <c r="M252" s="28">
        <v>0.04</v>
      </c>
      <c r="N252" s="28">
        <v>0.04</v>
      </c>
      <c r="O252" s="28">
        <v>0.04</v>
      </c>
      <c r="P252" s="26" t="s">
        <v>2150</v>
      </c>
      <c r="Q252" s="29">
        <v>41274</v>
      </c>
      <c r="R252" s="39">
        <v>11724417</v>
      </c>
      <c r="S252" s="24" t="s">
        <v>743</v>
      </c>
      <c r="T252" s="30" t="str">
        <f>IF(S252=D252, E252, "")</f>
        <v>female</v>
      </c>
      <c r="U252" s="24" t="s">
        <v>284</v>
      </c>
      <c r="V252" s="24" t="s">
        <v>2253</v>
      </c>
      <c r="W252" s="55">
        <v>312000</v>
      </c>
      <c r="X252" s="57"/>
      <c r="Y252" s="55">
        <v>312000</v>
      </c>
      <c r="Z252" s="57"/>
      <c r="AA252" s="56">
        <v>312000</v>
      </c>
      <c r="AB252" s="56">
        <v>42000</v>
      </c>
      <c r="AC252" s="56">
        <v>8444</v>
      </c>
      <c r="AD252" s="56">
        <f>SUM(AA252:AC252)</f>
        <v>362444</v>
      </c>
      <c r="AE252" s="24" t="s">
        <v>2156</v>
      </c>
      <c r="AG252" s="18" t="s">
        <v>17</v>
      </c>
      <c r="AK252" s="18" t="s">
        <v>2381</v>
      </c>
    </row>
    <row r="253" spans="1:37">
      <c r="A253" s="18">
        <v>147</v>
      </c>
      <c r="B253" s="23" t="s">
        <v>1631</v>
      </c>
      <c r="C253" s="24" t="s">
        <v>1632</v>
      </c>
      <c r="D253" s="24" t="s">
        <v>1633</v>
      </c>
      <c r="E253" s="24" t="s">
        <v>2143</v>
      </c>
      <c r="F253" s="32">
        <v>41698</v>
      </c>
      <c r="G253" s="21">
        <v>22314</v>
      </c>
      <c r="H253" s="26" t="s">
        <v>2151</v>
      </c>
      <c r="I253" s="24" t="s">
        <v>2403</v>
      </c>
      <c r="J253" s="24" t="s">
        <v>2403</v>
      </c>
      <c r="K253" s="24"/>
      <c r="L253" s="27"/>
      <c r="M253" s="28">
        <v>-3.2249925636340458E-2</v>
      </c>
      <c r="N253" s="28">
        <v>3.9986402073683765E-2</v>
      </c>
      <c r="O253" s="28">
        <v>3.9986402073683765E-2</v>
      </c>
      <c r="P253" s="26" t="s">
        <v>2150</v>
      </c>
      <c r="Q253" s="29">
        <v>41274</v>
      </c>
      <c r="R253" s="39">
        <v>40080664</v>
      </c>
      <c r="S253" s="24" t="s">
        <v>1634</v>
      </c>
      <c r="T253" s="30" t="s">
        <v>2301</v>
      </c>
      <c r="U253" s="24" t="s">
        <v>283</v>
      </c>
      <c r="V253" s="24" t="s">
        <v>2253</v>
      </c>
      <c r="W253" s="55">
        <v>364385</v>
      </c>
      <c r="X253" s="55">
        <v>27199</v>
      </c>
      <c r="Y253" s="55">
        <v>391584</v>
      </c>
      <c r="Z253" s="57"/>
      <c r="AA253" s="56">
        <v>391584</v>
      </c>
      <c r="AB253" s="56">
        <v>10324</v>
      </c>
      <c r="AD253" s="56">
        <f>SUM(AA253:AC253)</f>
        <v>401908</v>
      </c>
      <c r="AE253" s="24" t="s">
        <v>2156</v>
      </c>
      <c r="AG253" s="18" t="s">
        <v>21</v>
      </c>
      <c r="AK253" s="18" t="s">
        <v>2381</v>
      </c>
    </row>
    <row r="254" spans="1:37">
      <c r="A254" s="18">
        <v>225</v>
      </c>
      <c r="B254" s="23" t="s">
        <v>259</v>
      </c>
      <c r="C254" s="24" t="s">
        <v>260</v>
      </c>
      <c r="D254" s="24" t="s">
        <v>261</v>
      </c>
      <c r="E254" s="24" t="s">
        <v>1997</v>
      </c>
      <c r="F254" s="25">
        <v>37987</v>
      </c>
      <c r="G254" s="21">
        <v>20814</v>
      </c>
      <c r="H254" s="26" t="s">
        <v>2390</v>
      </c>
      <c r="I254" s="24" t="s">
        <v>2385</v>
      </c>
      <c r="J254" s="24" t="s">
        <v>58</v>
      </c>
      <c r="K254" s="24"/>
      <c r="L254" s="27"/>
      <c r="M254" s="28">
        <v>5.6176073837415692E-2</v>
      </c>
      <c r="N254" s="28">
        <v>3.9531825106209846E-2</v>
      </c>
      <c r="O254" s="28">
        <v>3.6967668027271409E-2</v>
      </c>
      <c r="P254" s="26" t="s">
        <v>2150</v>
      </c>
      <c r="Q254" s="29">
        <v>41090</v>
      </c>
      <c r="R254" s="39">
        <v>15345720</v>
      </c>
      <c r="S254" s="24" t="s">
        <v>261</v>
      </c>
      <c r="T254" s="30" t="str">
        <f>IF(S254=D254, E254, "")</f>
        <v>female</v>
      </c>
      <c r="U254" s="24" t="s">
        <v>284</v>
      </c>
      <c r="V254" s="24" t="s">
        <v>2396</v>
      </c>
      <c r="W254" s="55">
        <v>371906</v>
      </c>
      <c r="X254" s="55">
        <v>67554</v>
      </c>
      <c r="Y254" s="55">
        <v>439460</v>
      </c>
      <c r="Z254" s="55">
        <v>26714</v>
      </c>
      <c r="AA254" s="56">
        <v>466174</v>
      </c>
      <c r="AB254" s="56">
        <v>24500</v>
      </c>
      <c r="AC254" s="56">
        <v>11755</v>
      </c>
      <c r="AD254" s="56">
        <f>SUM(AA254:AC254)</f>
        <v>502429</v>
      </c>
      <c r="AE254" s="24" t="s">
        <v>2156</v>
      </c>
      <c r="AG254" s="18" t="s">
        <v>17</v>
      </c>
      <c r="AK254" s="18" t="s">
        <v>2379</v>
      </c>
    </row>
    <row r="255" spans="1:37">
      <c r="A255" s="18">
        <v>95</v>
      </c>
      <c r="B255" s="23" t="s">
        <v>452</v>
      </c>
      <c r="C255" s="24" t="s">
        <v>453</v>
      </c>
      <c r="D255" s="24" t="s">
        <v>315</v>
      </c>
      <c r="E255" s="24" t="s">
        <v>1997</v>
      </c>
      <c r="F255" s="25">
        <v>37382</v>
      </c>
      <c r="G255" s="21">
        <v>20036</v>
      </c>
      <c r="H255" s="26" t="s">
        <v>2151</v>
      </c>
      <c r="I255" s="24" t="s">
        <v>2152</v>
      </c>
      <c r="J255" s="24" t="s">
        <v>67</v>
      </c>
      <c r="K255" s="24"/>
      <c r="L255" s="27"/>
      <c r="M255" s="28">
        <v>3.9202733821445443E-2</v>
      </c>
      <c r="N255" s="28">
        <v>3.9202733821445443E-2</v>
      </c>
      <c r="O255" s="28">
        <v>3.9202733821445443E-2</v>
      </c>
      <c r="P255" s="26" t="s">
        <v>2150</v>
      </c>
      <c r="Q255" s="29">
        <v>41274</v>
      </c>
      <c r="R255" s="39">
        <v>10577325</v>
      </c>
      <c r="S255" s="24" t="s">
        <v>315</v>
      </c>
      <c r="T255" s="30" t="str">
        <f>IF(S255=D255, E255, "")</f>
        <v>female</v>
      </c>
      <c r="U255" s="24" t="s">
        <v>284</v>
      </c>
      <c r="V255" s="24" t="s">
        <v>2253</v>
      </c>
      <c r="W255" s="55">
        <v>281599</v>
      </c>
      <c r="X255" s="57"/>
      <c r="Y255" s="55">
        <v>281599</v>
      </c>
      <c r="Z255" s="57"/>
      <c r="AA255" s="56">
        <v>281599</v>
      </c>
      <c r="AB255" s="56">
        <v>28105</v>
      </c>
      <c r="AC255" s="56">
        <v>8774</v>
      </c>
      <c r="AD255" s="56">
        <f>SUM(AA255:AC255)</f>
        <v>318478</v>
      </c>
      <c r="AE255" s="24" t="s">
        <v>2156</v>
      </c>
      <c r="AG255" s="18" t="s">
        <v>17</v>
      </c>
      <c r="AK255" s="18" t="s">
        <v>2381</v>
      </c>
    </row>
    <row r="256" spans="1:37">
      <c r="A256" s="18">
        <v>300</v>
      </c>
      <c r="B256" s="23" t="s">
        <v>1398</v>
      </c>
      <c r="C256" s="24" t="s">
        <v>1399</v>
      </c>
      <c r="D256" s="24" t="s">
        <v>1400</v>
      </c>
      <c r="E256" s="24" t="s">
        <v>2143</v>
      </c>
      <c r="F256" s="25">
        <v>39448</v>
      </c>
      <c r="G256" s="21">
        <v>94612</v>
      </c>
      <c r="H256" s="26" t="s">
        <v>2362</v>
      </c>
      <c r="I256" s="24" t="s">
        <v>2363</v>
      </c>
      <c r="J256" s="24" t="s">
        <v>2363</v>
      </c>
      <c r="K256" s="24"/>
      <c r="L256" s="27"/>
      <c r="M256" s="28">
        <v>4.3878459297620971E-2</v>
      </c>
      <c r="N256" s="28">
        <v>3.8852253393440381E-2</v>
      </c>
      <c r="O256" s="28">
        <v>3.8852253393440381E-2</v>
      </c>
      <c r="P256" s="26" t="s">
        <v>2150</v>
      </c>
      <c r="Q256" s="29">
        <v>41090</v>
      </c>
      <c r="R256" s="39">
        <v>38343960</v>
      </c>
      <c r="S256" s="24" t="s">
        <v>1400</v>
      </c>
      <c r="T256" s="30" t="str">
        <f>IF(S256=D256, E256, "")</f>
        <v>male</v>
      </c>
      <c r="U256" s="24" t="s">
        <v>284</v>
      </c>
      <c r="V256" s="24" t="s">
        <v>2162</v>
      </c>
      <c r="W256" s="55">
        <v>309606</v>
      </c>
      <c r="X256" s="55">
        <v>25000</v>
      </c>
      <c r="Y256" s="55">
        <v>334606</v>
      </c>
      <c r="Z256" s="57"/>
      <c r="AA256" s="56">
        <v>334606</v>
      </c>
      <c r="AB256" s="56">
        <v>28382</v>
      </c>
      <c r="AC256" s="56">
        <v>15663</v>
      </c>
      <c r="AD256" s="56">
        <f>SUM(AA256:AC256)</f>
        <v>378651</v>
      </c>
      <c r="AE256" s="24" t="s">
        <v>2156</v>
      </c>
      <c r="AG256" s="18" t="s">
        <v>21</v>
      </c>
      <c r="AK256" s="18" t="s">
        <v>2381</v>
      </c>
    </row>
    <row r="257" spans="1:37">
      <c r="A257" s="18">
        <v>555</v>
      </c>
      <c r="B257" s="23" t="s">
        <v>3</v>
      </c>
      <c r="C257" s="24" t="s">
        <v>4</v>
      </c>
      <c r="D257" s="24" t="s">
        <v>5</v>
      </c>
      <c r="E257" s="24" t="s">
        <v>1997</v>
      </c>
      <c r="F257" s="25">
        <v>32143</v>
      </c>
      <c r="G257" s="21">
        <v>19103</v>
      </c>
      <c r="H257" s="26" t="s">
        <v>2362</v>
      </c>
      <c r="I257" s="24" t="s">
        <v>2363</v>
      </c>
      <c r="J257" s="24" t="s">
        <v>2363</v>
      </c>
      <c r="K257" s="24"/>
      <c r="L257" s="27"/>
      <c r="M257" s="28">
        <v>3.8139177807141225E-2</v>
      </c>
      <c r="N257" s="28">
        <v>3.8139177807141225E-2</v>
      </c>
      <c r="O257" s="28">
        <v>5.9248901543905788E-2</v>
      </c>
      <c r="P257" s="26" t="s">
        <v>2150</v>
      </c>
      <c r="Q257" s="29">
        <v>41090</v>
      </c>
      <c r="R257" s="39">
        <v>298604125</v>
      </c>
      <c r="S257" s="24" t="s">
        <v>5</v>
      </c>
      <c r="T257" s="30" t="str">
        <f>IF(S257=D257, E257, "")</f>
        <v>female</v>
      </c>
      <c r="U257" s="24" t="s">
        <v>284</v>
      </c>
      <c r="V257" s="24" t="s">
        <v>2161</v>
      </c>
      <c r="W257" s="55">
        <v>703168</v>
      </c>
      <c r="X257" s="57"/>
      <c r="Y257" s="55">
        <v>703168</v>
      </c>
      <c r="Z257" s="55">
        <v>47545</v>
      </c>
      <c r="AA257" s="56">
        <v>750713</v>
      </c>
      <c r="AB257" s="56">
        <v>385114</v>
      </c>
      <c r="AC257" s="56">
        <v>13144</v>
      </c>
      <c r="AD257" s="56">
        <f>SUM(AA257:AC257)</f>
        <v>1148971</v>
      </c>
      <c r="AE257" s="24" t="s">
        <v>2156</v>
      </c>
      <c r="AF257" s="24" t="s">
        <v>6</v>
      </c>
      <c r="AG257" s="18" t="s">
        <v>25</v>
      </c>
      <c r="AK257" s="18" t="s">
        <v>2379</v>
      </c>
    </row>
    <row r="258" spans="1:37">
      <c r="A258" s="18">
        <v>286</v>
      </c>
      <c r="B258" s="23" t="s">
        <v>1678</v>
      </c>
      <c r="C258" s="24" t="s">
        <v>1679</v>
      </c>
      <c r="D258" s="24" t="s">
        <v>1375</v>
      </c>
      <c r="E258" s="24" t="s">
        <v>2143</v>
      </c>
      <c r="F258" s="25">
        <v>37803</v>
      </c>
      <c r="G258" s="21">
        <v>10021</v>
      </c>
      <c r="H258" s="26" t="s">
        <v>2287</v>
      </c>
      <c r="I258" s="24" t="s">
        <v>2287</v>
      </c>
      <c r="J258" s="24" t="s">
        <v>2287</v>
      </c>
      <c r="K258" s="24"/>
      <c r="L258" s="27"/>
      <c r="M258" s="28">
        <v>3.3775513579675148E-2</v>
      </c>
      <c r="N258" s="28">
        <v>3.7859763027692138E-2</v>
      </c>
      <c r="O258" s="28">
        <v>5.7393535468722293E-2</v>
      </c>
      <c r="P258" s="26" t="s">
        <v>2150</v>
      </c>
      <c r="Q258" s="29">
        <v>41455</v>
      </c>
      <c r="R258" s="39">
        <v>54201417</v>
      </c>
      <c r="S258" s="24" t="s">
        <v>1375</v>
      </c>
      <c r="T258" s="30" t="str">
        <f>IF(S258=D258, E258, "")</f>
        <v>male</v>
      </c>
      <c r="U258" s="24" t="s">
        <v>284</v>
      </c>
      <c r="V258" s="24" t="s">
        <v>2396</v>
      </c>
      <c r="W258" s="55">
        <v>375000</v>
      </c>
      <c r="X258" s="55">
        <v>235000</v>
      </c>
      <c r="Y258" s="55">
        <v>610000</v>
      </c>
      <c r="Z258" s="55">
        <v>332089</v>
      </c>
      <c r="AA258" s="56">
        <v>942089</v>
      </c>
      <c r="AB258" s="56">
        <v>20000</v>
      </c>
      <c r="AC258" s="56">
        <v>16377</v>
      </c>
      <c r="AD258" s="56">
        <f>SUM(AA258:AC258)</f>
        <v>978466</v>
      </c>
      <c r="AE258" s="24" t="s">
        <v>2156</v>
      </c>
      <c r="AG258" s="18" t="s">
        <v>23</v>
      </c>
      <c r="AI258" s="18" t="s">
        <v>2357</v>
      </c>
      <c r="AK258" s="18" t="s">
        <v>2379</v>
      </c>
    </row>
    <row r="259" spans="1:37">
      <c r="A259" s="18">
        <v>388</v>
      </c>
      <c r="B259" s="23" t="s">
        <v>1008</v>
      </c>
      <c r="C259" s="24" t="s">
        <v>1009</v>
      </c>
      <c r="D259" s="24" t="s">
        <v>1010</v>
      </c>
      <c r="E259" s="24" t="s">
        <v>2143</v>
      </c>
      <c r="F259" s="25">
        <v>38899</v>
      </c>
      <c r="G259" s="21">
        <v>2210</v>
      </c>
      <c r="H259" s="26" t="s">
        <v>2390</v>
      </c>
      <c r="I259" s="24" t="s">
        <v>1477</v>
      </c>
      <c r="J259" s="24" t="s">
        <v>1690</v>
      </c>
      <c r="K259" s="24" t="s">
        <v>75</v>
      </c>
      <c r="L259" s="27"/>
      <c r="M259" s="28">
        <v>2.1609472752215919E-2</v>
      </c>
      <c r="N259" s="28">
        <v>3.782549612923522E-2</v>
      </c>
      <c r="O259" s="28">
        <v>3.782549612923522E-2</v>
      </c>
      <c r="P259" s="26" t="s">
        <v>2150</v>
      </c>
      <c r="Q259" s="29">
        <v>41090</v>
      </c>
      <c r="R259" s="39">
        <v>13268079</v>
      </c>
      <c r="S259" s="24" t="s">
        <v>1010</v>
      </c>
      <c r="T259" s="30" t="str">
        <f>IF(S259=D259, E259, "")</f>
        <v>male</v>
      </c>
      <c r="U259" s="24" t="s">
        <v>284</v>
      </c>
      <c r="V259" s="24" t="s">
        <v>2396</v>
      </c>
      <c r="W259" s="55">
        <v>315000</v>
      </c>
      <c r="X259" s="55">
        <v>5000</v>
      </c>
      <c r="Y259" s="55">
        <v>320000</v>
      </c>
      <c r="Z259" s="57"/>
      <c r="AA259" s="56">
        <v>320000</v>
      </c>
      <c r="AC259" s="56">
        <v>27330</v>
      </c>
      <c r="AD259" s="56">
        <f>SUM(AA259:AC259)</f>
        <v>347330</v>
      </c>
      <c r="AE259" s="24" t="s">
        <v>2156</v>
      </c>
      <c r="AG259" s="18" t="s">
        <v>17</v>
      </c>
      <c r="AK259" s="18" t="s">
        <v>2381</v>
      </c>
    </row>
    <row r="260" spans="1:37">
      <c r="A260" s="18">
        <v>210</v>
      </c>
      <c r="B260" s="23" t="s">
        <v>389</v>
      </c>
      <c r="C260" s="24" t="s">
        <v>390</v>
      </c>
      <c r="D260" s="24" t="s">
        <v>391</v>
      </c>
      <c r="E260" s="24" t="s">
        <v>1997</v>
      </c>
      <c r="F260" s="25">
        <v>35796</v>
      </c>
      <c r="G260" s="21">
        <v>20009</v>
      </c>
      <c r="H260" s="26" t="s">
        <v>2390</v>
      </c>
      <c r="I260" s="24" t="s">
        <v>2152</v>
      </c>
      <c r="J260" s="24" t="s">
        <v>67</v>
      </c>
      <c r="K260" s="24"/>
      <c r="L260" s="27"/>
      <c r="M260" s="28">
        <v>3.7714781731311396E-2</v>
      </c>
      <c r="N260" s="28">
        <v>3.7714781731311396E-2</v>
      </c>
      <c r="O260" s="28">
        <v>3.7591294725193652E-2</v>
      </c>
      <c r="P260" s="26" t="s">
        <v>2150</v>
      </c>
      <c r="Q260" s="29">
        <v>41090</v>
      </c>
      <c r="R260" s="39">
        <v>10142498</v>
      </c>
      <c r="S260" s="24" t="s">
        <v>391</v>
      </c>
      <c r="T260" s="30" t="str">
        <f>IF(S260=D260, E260, "")</f>
        <v>female</v>
      </c>
      <c r="U260" s="24" t="s">
        <v>284</v>
      </c>
      <c r="V260" s="24" t="s">
        <v>2162</v>
      </c>
      <c r="W260" s="55">
        <v>279743</v>
      </c>
      <c r="X260" s="57"/>
      <c r="Y260" s="55">
        <v>279743</v>
      </c>
      <c r="Z260" s="55">
        <v>1548</v>
      </c>
      <c r="AA260" s="56">
        <v>281291</v>
      </c>
      <c r="AB260" s="56">
        <v>101501</v>
      </c>
      <c r="AC260" s="56">
        <v>6725</v>
      </c>
      <c r="AD260" s="56">
        <f>SUM(AA260:AC260)</f>
        <v>389517</v>
      </c>
      <c r="AE260" s="24" t="s">
        <v>2156</v>
      </c>
      <c r="AG260" s="18" t="s">
        <v>17</v>
      </c>
      <c r="AK260" s="18" t="s">
        <v>2381</v>
      </c>
    </row>
    <row r="261" spans="1:37">
      <c r="A261" s="18">
        <v>535</v>
      </c>
      <c r="B261" s="23" t="s">
        <v>908</v>
      </c>
      <c r="C261" s="24" t="s">
        <v>909</v>
      </c>
      <c r="D261" s="24" t="s">
        <v>910</v>
      </c>
      <c r="E261" s="24" t="s">
        <v>2143</v>
      </c>
      <c r="F261" s="25">
        <v>41305</v>
      </c>
      <c r="G261" s="21">
        <v>22314</v>
      </c>
      <c r="H261" s="26" t="s">
        <v>2151</v>
      </c>
      <c r="I261" s="24" t="s">
        <v>2152</v>
      </c>
      <c r="J261" s="24" t="s">
        <v>60</v>
      </c>
      <c r="K261" s="24"/>
      <c r="L261" s="27"/>
      <c r="M261" s="28">
        <v>3.8087573860128759E-2</v>
      </c>
      <c r="N261" s="28">
        <v>3.770244309186481E-2</v>
      </c>
      <c r="O261" s="28">
        <v>3.953575630849037E-2</v>
      </c>
      <c r="P261" s="26" t="s">
        <v>2150</v>
      </c>
      <c r="Q261" s="29">
        <v>41090</v>
      </c>
      <c r="R261" s="39">
        <v>10030363</v>
      </c>
      <c r="S261" s="24" t="s">
        <v>911</v>
      </c>
      <c r="T261" s="30" t="s">
        <v>2238</v>
      </c>
      <c r="U261" s="24" t="s">
        <v>283</v>
      </c>
      <c r="V261" s="24" t="s">
        <v>2082</v>
      </c>
      <c r="W261" s="55">
        <v>282501</v>
      </c>
      <c r="X261" s="57"/>
      <c r="Y261" s="55">
        <v>282501</v>
      </c>
      <c r="Z261" s="55">
        <v>2863</v>
      </c>
      <c r="AA261" s="56">
        <v>285364</v>
      </c>
      <c r="AB261" s="56">
        <v>14496</v>
      </c>
      <c r="AC261" s="56">
        <v>20019</v>
      </c>
      <c r="AD261" s="56">
        <f>SUM(AA261:AC261)</f>
        <v>319879</v>
      </c>
      <c r="AE261" s="24" t="s">
        <v>2156</v>
      </c>
      <c r="AG261" s="18" t="s">
        <v>17</v>
      </c>
      <c r="AK261" s="18" t="s">
        <v>2381</v>
      </c>
    </row>
    <row r="262" spans="1:37">
      <c r="A262" s="18">
        <v>466</v>
      </c>
      <c r="B262" s="23" t="s">
        <v>1205</v>
      </c>
      <c r="C262" s="24" t="s">
        <v>1206</v>
      </c>
      <c r="D262" s="24" t="s">
        <v>1207</v>
      </c>
      <c r="E262" s="24" t="s">
        <v>2143</v>
      </c>
      <c r="F262" s="25">
        <v>38237</v>
      </c>
      <c r="G262" s="21">
        <v>20004</v>
      </c>
      <c r="H262" s="26" t="s">
        <v>2390</v>
      </c>
      <c r="I262" s="24" t="s">
        <v>2385</v>
      </c>
      <c r="J262" s="24" t="s">
        <v>58</v>
      </c>
      <c r="K262" s="24"/>
      <c r="L262" s="27"/>
      <c r="M262" s="28">
        <v>1.2690909090909091E-2</v>
      </c>
      <c r="N262" s="28">
        <v>3.7671613070347484E-2</v>
      </c>
      <c r="O262" s="28">
        <v>3.9484357147218124E-2</v>
      </c>
      <c r="P262" s="26" t="s">
        <v>2150</v>
      </c>
      <c r="Q262" s="29">
        <v>41090</v>
      </c>
      <c r="R262" s="39">
        <v>32479830</v>
      </c>
      <c r="S262" s="24" t="s">
        <v>1207</v>
      </c>
      <c r="T262" s="30" t="str">
        <f>IF(S262=D262, E262, "")</f>
        <v>male</v>
      </c>
      <c r="U262" s="24" t="s">
        <v>284</v>
      </c>
      <c r="V262" s="24" t="s">
        <v>2396</v>
      </c>
      <c r="W262" s="55">
        <v>556980</v>
      </c>
      <c r="X262" s="55">
        <v>284250</v>
      </c>
      <c r="Y262" s="55">
        <v>841230</v>
      </c>
      <c r="Z262" s="55">
        <v>-6970</v>
      </c>
      <c r="AA262" s="56">
        <v>834260</v>
      </c>
      <c r="AB262" s="56">
        <v>25725</v>
      </c>
      <c r="AC262" s="56">
        <v>24500</v>
      </c>
      <c r="AD262" s="56">
        <f>SUM(AA262:AC262)</f>
        <v>884485</v>
      </c>
      <c r="AE262" s="24" t="s">
        <v>2156</v>
      </c>
      <c r="AG262" s="18" t="s">
        <v>21</v>
      </c>
      <c r="AK262" s="18" t="s">
        <v>2379</v>
      </c>
    </row>
    <row r="263" spans="1:37">
      <c r="A263" s="18">
        <v>250</v>
      </c>
      <c r="B263" s="23" t="s">
        <v>1592</v>
      </c>
      <c r="C263" s="24" t="s">
        <v>1593</v>
      </c>
      <c r="D263" s="24" t="s">
        <v>1746</v>
      </c>
      <c r="E263" s="24" t="s">
        <v>2143</v>
      </c>
      <c r="G263" s="21">
        <v>20002</v>
      </c>
      <c r="H263" s="26" t="s">
        <v>2362</v>
      </c>
      <c r="I263" s="24" t="s">
        <v>2363</v>
      </c>
      <c r="J263" s="24" t="s">
        <v>2363</v>
      </c>
      <c r="K263" s="24"/>
      <c r="L263" s="27"/>
      <c r="M263" s="28">
        <v>1.2689250665810009E-2</v>
      </c>
      <c r="N263" s="28">
        <v>3.7621592137294317E-2</v>
      </c>
      <c r="O263" s="28">
        <v>3.7621592137294317E-2</v>
      </c>
      <c r="P263" s="26" t="s">
        <v>2150</v>
      </c>
      <c r="Q263" s="29">
        <v>41274</v>
      </c>
      <c r="R263" s="39">
        <v>22247145</v>
      </c>
      <c r="S263" s="24" t="s">
        <v>1746</v>
      </c>
      <c r="T263" s="30" t="str">
        <f>IF(S263=D263, E263, "")</f>
        <v>male</v>
      </c>
      <c r="U263" s="24" t="s">
        <v>284</v>
      </c>
      <c r="V263" s="24" t="s">
        <v>1747</v>
      </c>
      <c r="W263" s="55">
        <v>195447</v>
      </c>
      <c r="X263" s="55">
        <v>10000</v>
      </c>
      <c r="Y263" s="55">
        <v>205447</v>
      </c>
      <c r="Z263" s="57"/>
      <c r="AA263" s="56">
        <v>205447</v>
      </c>
      <c r="AB263" s="56">
        <v>13904</v>
      </c>
      <c r="AC263" s="56">
        <v>5453</v>
      </c>
      <c r="AD263" s="56">
        <f>SUM(AA263:AC263)</f>
        <v>224804</v>
      </c>
      <c r="AE263" s="24" t="s">
        <v>2156</v>
      </c>
      <c r="AG263" s="18" t="s">
        <v>19</v>
      </c>
      <c r="AK263" s="18" t="s">
        <v>2381</v>
      </c>
    </row>
    <row r="264" spans="1:37">
      <c r="A264" s="18">
        <v>278</v>
      </c>
      <c r="B264" s="23" t="s">
        <v>1661</v>
      </c>
      <c r="C264" s="24" t="s">
        <v>1662</v>
      </c>
      <c r="D264" s="24" t="s">
        <v>1514</v>
      </c>
      <c r="E264" s="24" t="s">
        <v>2143</v>
      </c>
      <c r="F264" s="25">
        <v>38204</v>
      </c>
      <c r="G264" s="21">
        <v>20005</v>
      </c>
      <c r="H264" s="26" t="s">
        <v>2151</v>
      </c>
      <c r="I264" s="24" t="s">
        <v>2152</v>
      </c>
      <c r="J264" s="24" t="s">
        <v>67</v>
      </c>
      <c r="K264" s="24"/>
      <c r="L264" s="27"/>
      <c r="M264" s="28">
        <v>3.6965965656654831E-2</v>
      </c>
      <c r="N264" s="28">
        <v>3.6965965656654831E-2</v>
      </c>
      <c r="O264" s="28">
        <v>3.6776881921821998E-2</v>
      </c>
      <c r="P264" s="26" t="s">
        <v>2150</v>
      </c>
      <c r="Q264" s="29">
        <v>41090</v>
      </c>
      <c r="R264" s="39">
        <v>16024908</v>
      </c>
      <c r="S264" s="24" t="s">
        <v>1514</v>
      </c>
      <c r="T264" s="30" t="str">
        <f>IF(S264=D264, E264, "")</f>
        <v>male</v>
      </c>
      <c r="U264" s="24" t="s">
        <v>284</v>
      </c>
      <c r="V264" s="24" t="s">
        <v>2162</v>
      </c>
      <c r="W264" s="55">
        <v>399347</v>
      </c>
      <c r="X264" s="57"/>
      <c r="Y264" s="55">
        <v>399347</v>
      </c>
      <c r="Z264" s="55">
        <v>1980</v>
      </c>
      <c r="AA264" s="56">
        <v>401327</v>
      </c>
      <c r="AB264" s="56">
        <v>78228</v>
      </c>
      <c r="AC264" s="56">
        <v>6288</v>
      </c>
      <c r="AD264" s="56">
        <f>SUM(AA264:AC264)</f>
        <v>485843</v>
      </c>
      <c r="AE264" s="24" t="s">
        <v>2156</v>
      </c>
      <c r="AG264" s="18" t="s">
        <v>17</v>
      </c>
      <c r="AK264" s="18" t="s">
        <v>2381</v>
      </c>
    </row>
    <row r="265" spans="1:37">
      <c r="A265" s="18">
        <v>161</v>
      </c>
      <c r="B265" s="23" t="s">
        <v>506</v>
      </c>
      <c r="C265" s="24" t="s">
        <v>507</v>
      </c>
      <c r="D265" s="24" t="s">
        <v>508</v>
      </c>
      <c r="E265" s="24" t="s">
        <v>1997</v>
      </c>
      <c r="F265" s="25">
        <v>36846</v>
      </c>
      <c r="G265" s="21">
        <v>61265</v>
      </c>
      <c r="H265" s="26" t="s">
        <v>2390</v>
      </c>
      <c r="I265" s="24" t="s">
        <v>1477</v>
      </c>
      <c r="J265" s="24" t="s">
        <v>61</v>
      </c>
      <c r="K265" s="24"/>
      <c r="L265" s="27"/>
      <c r="M265" s="28">
        <v>-1.5749490457661663E-2</v>
      </c>
      <c r="N265" s="28">
        <v>3.6903217837069978E-2</v>
      </c>
      <c r="O265" s="28">
        <v>3.6903217837069978E-2</v>
      </c>
      <c r="P265" s="26" t="s">
        <v>2150</v>
      </c>
      <c r="Q265" s="29">
        <v>41455</v>
      </c>
      <c r="R265" s="39">
        <v>11245449</v>
      </c>
      <c r="S265" s="24" t="s">
        <v>508</v>
      </c>
      <c r="T265" s="30" t="str">
        <f>IF(S265=D265, E265, "")</f>
        <v>female</v>
      </c>
      <c r="U265" s="24" t="s">
        <v>284</v>
      </c>
      <c r="V265" s="24" t="s">
        <v>2271</v>
      </c>
      <c r="W265" s="55">
        <v>254976</v>
      </c>
      <c r="X265" s="55">
        <v>13640</v>
      </c>
      <c r="Y265" s="55">
        <v>268616</v>
      </c>
      <c r="Z265" s="57"/>
      <c r="AA265" s="56">
        <v>268616</v>
      </c>
      <c r="AB265" s="56">
        <v>8068</v>
      </c>
      <c r="AC265" s="56">
        <v>9012</v>
      </c>
      <c r="AD265" s="56">
        <f>SUM(AA265:AC265)</f>
        <v>285696</v>
      </c>
      <c r="AE265" s="24" t="s">
        <v>2156</v>
      </c>
      <c r="AG265" s="18" t="s">
        <v>17</v>
      </c>
      <c r="AK265" s="18" t="s">
        <v>2381</v>
      </c>
    </row>
    <row r="266" spans="1:37">
      <c r="A266" s="18">
        <v>524</v>
      </c>
      <c r="B266" s="23" t="s">
        <v>112</v>
      </c>
      <c r="C266" s="24" t="s">
        <v>113</v>
      </c>
      <c r="D266" s="24" t="s">
        <v>114</v>
      </c>
      <c r="E266" s="24" t="s">
        <v>1997</v>
      </c>
      <c r="F266" s="25">
        <v>39356</v>
      </c>
      <c r="G266" s="21">
        <v>20036</v>
      </c>
      <c r="H266" s="26" t="s">
        <v>2390</v>
      </c>
      <c r="I266" s="24" t="s">
        <v>1477</v>
      </c>
      <c r="J266" s="24" t="s">
        <v>63</v>
      </c>
      <c r="K266" s="24"/>
      <c r="L266" s="27"/>
      <c r="M266" s="28">
        <v>6.8712359550561791E-2</v>
      </c>
      <c r="N266" s="28">
        <v>3.6799931816338512E-2</v>
      </c>
      <c r="O266" s="28">
        <v>3.4420595095804002E-2</v>
      </c>
      <c r="P266" s="26" t="s">
        <v>2150</v>
      </c>
      <c r="Q266" s="29">
        <v>41274</v>
      </c>
      <c r="R266" s="39">
        <v>67841002</v>
      </c>
      <c r="S266" s="24" t="s">
        <v>114</v>
      </c>
      <c r="T266" s="30" t="str">
        <f>IF(S266=D266, E266, "")</f>
        <v>female</v>
      </c>
      <c r="U266" s="24" t="s">
        <v>284</v>
      </c>
      <c r="V266" s="24" t="s">
        <v>2271</v>
      </c>
      <c r="W266" s="55">
        <v>951154</v>
      </c>
      <c r="X266" s="55">
        <v>557280</v>
      </c>
      <c r="Y266" s="55">
        <v>1508434</v>
      </c>
      <c r="Z266" s="55">
        <v>63215</v>
      </c>
      <c r="AA266" s="56">
        <v>1571649</v>
      </c>
      <c r="AB266" s="56">
        <v>561600</v>
      </c>
      <c r="AC266" s="56">
        <v>115607</v>
      </c>
      <c r="AD266" s="56">
        <f>SUM(AA266:AC266)</f>
        <v>2248856</v>
      </c>
      <c r="AE266" s="24" t="s">
        <v>2156</v>
      </c>
      <c r="AG266" s="18" t="s">
        <v>23</v>
      </c>
      <c r="AH266" s="18" t="s">
        <v>2371</v>
      </c>
      <c r="AI266" s="18" t="s">
        <v>2357</v>
      </c>
      <c r="AJ266" s="18" t="s">
        <v>2373</v>
      </c>
      <c r="AK266" s="18" t="s">
        <v>2379</v>
      </c>
    </row>
    <row r="267" spans="1:37">
      <c r="A267" s="18">
        <v>395</v>
      </c>
      <c r="B267" s="23" t="s">
        <v>1188</v>
      </c>
      <c r="C267" s="24" t="s">
        <v>1189</v>
      </c>
      <c r="D267" s="24" t="s">
        <v>1190</v>
      </c>
      <c r="E267" s="24" t="s">
        <v>2143</v>
      </c>
      <c r="F267" s="25">
        <v>40231</v>
      </c>
      <c r="G267" s="21">
        <v>20004</v>
      </c>
      <c r="H267" s="26" t="s">
        <v>2414</v>
      </c>
      <c r="I267" s="24" t="s">
        <v>2415</v>
      </c>
      <c r="J267" s="24" t="s">
        <v>2415</v>
      </c>
      <c r="K267" s="24"/>
      <c r="L267" s="27"/>
      <c r="M267" s="28">
        <v>3.6653586039909827E-2</v>
      </c>
      <c r="N267" s="28">
        <v>3.6653586039909827E-2</v>
      </c>
      <c r="O267" s="28">
        <v>2.0367834642792466E-2</v>
      </c>
      <c r="P267" s="26" t="s">
        <v>2150</v>
      </c>
      <c r="Q267" s="29">
        <v>41274</v>
      </c>
      <c r="R267" s="39">
        <v>35726031</v>
      </c>
      <c r="S267" s="24" t="s">
        <v>1190</v>
      </c>
      <c r="T267" s="30" t="str">
        <f>IF(S267=D267, E267, "")</f>
        <v>male</v>
      </c>
      <c r="U267" s="24" t="s">
        <v>284</v>
      </c>
      <c r="V267" s="24" t="s">
        <v>2162</v>
      </c>
      <c r="W267" s="55">
        <v>310400</v>
      </c>
      <c r="X267" s="57"/>
      <c r="Y267" s="55">
        <v>310400</v>
      </c>
      <c r="Z267" s="55">
        <v>10772</v>
      </c>
      <c r="AA267" s="56">
        <v>321172</v>
      </c>
      <c r="AB267" s="56">
        <v>77175</v>
      </c>
      <c r="AC267" s="56">
        <v>29884</v>
      </c>
      <c r="AD267" s="56">
        <f>SUM(AA267:AC267)</f>
        <v>428231</v>
      </c>
      <c r="AE267" s="24" t="s">
        <v>2156</v>
      </c>
      <c r="AG267" s="18" t="s">
        <v>21</v>
      </c>
      <c r="AK267" s="18" t="s">
        <v>2381</v>
      </c>
    </row>
    <row r="268" spans="1:37">
      <c r="A268" s="18">
        <v>551</v>
      </c>
      <c r="B268" s="23" t="s">
        <v>616</v>
      </c>
      <c r="C268" s="24" t="s">
        <v>617</v>
      </c>
      <c r="D268" s="24" t="s">
        <v>780</v>
      </c>
      <c r="E268" s="24" t="s">
        <v>2143</v>
      </c>
      <c r="F268" s="25">
        <v>36161</v>
      </c>
      <c r="G268" s="21">
        <v>20006</v>
      </c>
      <c r="H268" s="26" t="s">
        <v>2362</v>
      </c>
      <c r="I268" s="24" t="s">
        <v>2363</v>
      </c>
      <c r="J268" s="24" t="s">
        <v>2363</v>
      </c>
      <c r="K268" s="24"/>
      <c r="L268" s="27"/>
      <c r="M268" s="28">
        <v>3.6635602377093464E-2</v>
      </c>
      <c r="N268" s="28">
        <v>3.6635602377093464E-2</v>
      </c>
      <c r="O268" s="28">
        <v>3.6635602377093464E-2</v>
      </c>
      <c r="P268" s="26" t="s">
        <v>2150</v>
      </c>
      <c r="Q268" s="29">
        <v>41182</v>
      </c>
      <c r="R268" s="39">
        <v>53886970</v>
      </c>
      <c r="S268" s="24" t="s">
        <v>781</v>
      </c>
      <c r="T268" s="30" t="s">
        <v>2299</v>
      </c>
      <c r="U268" s="24" t="s">
        <v>284</v>
      </c>
      <c r="V268" s="24" t="s">
        <v>2253</v>
      </c>
      <c r="W268" s="55">
        <v>214907</v>
      </c>
      <c r="X268" s="57"/>
      <c r="Y268" s="55">
        <v>214907</v>
      </c>
      <c r="Z268" s="57"/>
      <c r="AA268" s="56">
        <v>214907</v>
      </c>
      <c r="AB268" s="56">
        <v>21600</v>
      </c>
      <c r="AC268" s="56">
        <v>6066</v>
      </c>
      <c r="AD268" s="56">
        <f>SUM(AA268:AC268)</f>
        <v>242573</v>
      </c>
      <c r="AE268" s="24" t="s">
        <v>2156</v>
      </c>
      <c r="AG268" s="18" t="s">
        <v>23</v>
      </c>
      <c r="AK268" s="18" t="s">
        <v>2381</v>
      </c>
    </row>
    <row r="269" spans="1:37">
      <c r="A269" s="18">
        <v>340</v>
      </c>
      <c r="B269" s="23" t="s">
        <v>188</v>
      </c>
      <c r="C269" s="24" t="s">
        <v>189</v>
      </c>
      <c r="D269" s="24" t="s">
        <v>2090</v>
      </c>
      <c r="E269" s="24" t="s">
        <v>1997</v>
      </c>
      <c r="F269" s="25">
        <v>39791</v>
      </c>
      <c r="G269" s="21">
        <v>20005</v>
      </c>
      <c r="H269" s="26" t="s">
        <v>2390</v>
      </c>
      <c r="I269" s="24" t="s">
        <v>1908</v>
      </c>
      <c r="J269" s="24" t="s">
        <v>70</v>
      </c>
      <c r="K269" s="24"/>
      <c r="L269" s="27"/>
      <c r="M269" s="28">
        <v>3.3322994191446041E-2</v>
      </c>
      <c r="N269" s="28">
        <v>3.6179189444971366E-2</v>
      </c>
      <c r="O269" s="28">
        <v>4.0372397822476022E-2</v>
      </c>
      <c r="P269" s="26" t="s">
        <v>2150</v>
      </c>
      <c r="Q269" s="29">
        <v>41274</v>
      </c>
      <c r="R269" s="39">
        <v>50759080</v>
      </c>
      <c r="S269" s="24" t="s">
        <v>2090</v>
      </c>
      <c r="T269" s="30" t="str">
        <f>IF(S269=D269, E269, "")</f>
        <v>female</v>
      </c>
      <c r="U269" s="24" t="s">
        <v>284</v>
      </c>
      <c r="V269" s="24" t="s">
        <v>2146</v>
      </c>
      <c r="W269" s="55">
        <v>1146011</v>
      </c>
      <c r="X269" s="55">
        <v>861982</v>
      </c>
      <c r="Y269" s="55">
        <v>2007993</v>
      </c>
      <c r="Z269" s="55">
        <v>51420</v>
      </c>
      <c r="AA269" s="56">
        <v>2059413</v>
      </c>
      <c r="AB269" s="56">
        <v>33245</v>
      </c>
      <c r="AC269" s="56">
        <v>40694</v>
      </c>
      <c r="AD269" s="56">
        <f>SUM(AA269:AC269)</f>
        <v>2133352</v>
      </c>
      <c r="AE269" s="24" t="s">
        <v>2156</v>
      </c>
      <c r="AG269" s="18" t="s">
        <v>23</v>
      </c>
      <c r="AH269" s="18" t="s">
        <v>2371</v>
      </c>
      <c r="AI269" s="18" t="s">
        <v>2357</v>
      </c>
      <c r="AJ269" s="18" t="s">
        <v>2373</v>
      </c>
      <c r="AK269" s="18" t="s">
        <v>2379</v>
      </c>
    </row>
    <row r="270" spans="1:37">
      <c r="A270" s="18">
        <v>181</v>
      </c>
      <c r="B270" s="23" t="s">
        <v>1719</v>
      </c>
      <c r="C270" s="24" t="s">
        <v>1720</v>
      </c>
      <c r="D270" s="24" t="s">
        <v>1721</v>
      </c>
      <c r="E270" s="24" t="s">
        <v>2143</v>
      </c>
      <c r="F270" s="25">
        <v>35065</v>
      </c>
      <c r="G270" s="21">
        <v>63141</v>
      </c>
      <c r="H270" s="26" t="s">
        <v>2390</v>
      </c>
      <c r="I270" s="24" t="s">
        <v>1908</v>
      </c>
      <c r="J270" s="24" t="s">
        <v>64</v>
      </c>
      <c r="K270" s="24"/>
      <c r="L270" s="27"/>
      <c r="M270" s="28">
        <v>3.5978174149758048E-2</v>
      </c>
      <c r="N270" s="28">
        <v>3.5978174149758048E-2</v>
      </c>
      <c r="O270" s="28">
        <v>3.5978174149758048E-2</v>
      </c>
      <c r="P270" s="26" t="s">
        <v>2150</v>
      </c>
      <c r="Q270" s="29">
        <v>41182</v>
      </c>
      <c r="R270" s="39">
        <v>24393985</v>
      </c>
      <c r="S270" s="24" t="s">
        <v>1721</v>
      </c>
      <c r="T270" s="30" t="str">
        <f>IF(S270=D270, E270, "")</f>
        <v>male</v>
      </c>
      <c r="U270" s="24" t="s">
        <v>284</v>
      </c>
      <c r="V270" s="24" t="s">
        <v>2271</v>
      </c>
      <c r="W270" s="55">
        <v>258403</v>
      </c>
      <c r="X270" s="57"/>
      <c r="Y270" s="55">
        <v>258403</v>
      </c>
      <c r="Z270" s="57"/>
      <c r="AA270" s="56">
        <v>258403</v>
      </c>
      <c r="AB270" s="56">
        <v>7984</v>
      </c>
      <c r="AC270" s="56">
        <v>15978</v>
      </c>
      <c r="AD270" s="56">
        <f>SUM(AA270:AC270)</f>
        <v>282365</v>
      </c>
      <c r="AE270" s="24" t="s">
        <v>2156</v>
      </c>
      <c r="AG270" s="18" t="s">
        <v>19</v>
      </c>
      <c r="AK270" s="18" t="s">
        <v>2381</v>
      </c>
    </row>
    <row r="271" spans="1:37">
      <c r="A271" s="18">
        <v>44</v>
      </c>
      <c r="B271" s="23" t="s">
        <v>561</v>
      </c>
      <c r="C271" s="24" t="s">
        <v>562</v>
      </c>
      <c r="D271" s="24" t="s">
        <v>563</v>
      </c>
      <c r="E271" s="24" t="s">
        <v>1997</v>
      </c>
      <c r="F271" s="25">
        <v>39479</v>
      </c>
      <c r="G271" s="21">
        <v>10018</v>
      </c>
      <c r="H271" s="26" t="s">
        <v>2390</v>
      </c>
      <c r="I271" s="24" t="s">
        <v>1690</v>
      </c>
      <c r="J271" s="24" t="s">
        <v>1690</v>
      </c>
      <c r="K271" s="24"/>
      <c r="L271" s="27"/>
      <c r="M271" s="28">
        <v>-5.5215561552300176E-3</v>
      </c>
      <c r="N271" s="28">
        <v>3.5711534263812739E-2</v>
      </c>
      <c r="O271" s="28">
        <v>3.5416769713611927E-2</v>
      </c>
      <c r="P271" s="26" t="s">
        <v>2150</v>
      </c>
      <c r="Q271" s="29">
        <v>41364</v>
      </c>
      <c r="R271" s="39">
        <v>15836364</v>
      </c>
      <c r="S271" s="24" t="s">
        <v>563</v>
      </c>
      <c r="T271" s="30" t="str">
        <f>IF(S271=D271, E271, "")</f>
        <v>female</v>
      </c>
      <c r="U271" s="24" t="s">
        <v>284</v>
      </c>
      <c r="V271" s="24" t="s">
        <v>2146</v>
      </c>
      <c r="W271" s="55">
        <v>495298</v>
      </c>
      <c r="X271" s="55">
        <v>150000</v>
      </c>
      <c r="Y271" s="55">
        <v>645298</v>
      </c>
      <c r="Z271" s="55">
        <v>3636</v>
      </c>
      <c r="AA271" s="56">
        <v>648934</v>
      </c>
      <c r="AB271" s="56">
        <v>23750</v>
      </c>
      <c r="AC271" s="56">
        <v>5803</v>
      </c>
      <c r="AD271" s="56">
        <f>SUM(AA271:AC271)</f>
        <v>678487</v>
      </c>
      <c r="AE271" s="24" t="s">
        <v>2156</v>
      </c>
      <c r="AG271" s="18" t="s">
        <v>17</v>
      </c>
      <c r="AK271" s="18" t="s">
        <v>2379</v>
      </c>
    </row>
    <row r="272" spans="1:37">
      <c r="A272" s="18">
        <v>279</v>
      </c>
      <c r="B272" s="23" t="s">
        <v>1515</v>
      </c>
      <c r="C272" s="24" t="s">
        <v>1516</v>
      </c>
      <c r="D272" s="24" t="s">
        <v>1517</v>
      </c>
      <c r="E272" s="24" t="s">
        <v>2143</v>
      </c>
      <c r="F272" s="25">
        <v>41569</v>
      </c>
      <c r="G272" s="21">
        <v>20002</v>
      </c>
      <c r="H272" s="26" t="s">
        <v>2390</v>
      </c>
      <c r="I272" s="24" t="s">
        <v>2152</v>
      </c>
      <c r="J272" s="24" t="s">
        <v>67</v>
      </c>
      <c r="K272" s="24"/>
      <c r="L272" s="27"/>
      <c r="M272" s="28">
        <v>3.5444972261900805E-2</v>
      </c>
      <c r="N272" s="28">
        <v>3.5444972261900805E-2</v>
      </c>
      <c r="O272" s="28">
        <v>6.2286150881971897E-2</v>
      </c>
      <c r="P272" s="26" t="s">
        <v>2150</v>
      </c>
      <c r="Q272" s="29">
        <v>41090</v>
      </c>
      <c r="R272" s="39">
        <v>12671512</v>
      </c>
      <c r="S272" s="24" t="s">
        <v>1518</v>
      </c>
      <c r="T272" s="30" t="s">
        <v>2234</v>
      </c>
      <c r="U272" s="24" t="s">
        <v>283</v>
      </c>
      <c r="V272" s="24" t="s">
        <v>2162</v>
      </c>
      <c r="W272" s="55">
        <v>311700</v>
      </c>
      <c r="X272" s="57"/>
      <c r="Y272" s="55">
        <v>311700</v>
      </c>
      <c r="Z272" s="55">
        <v>8080</v>
      </c>
      <c r="AA272" s="56">
        <v>319780</v>
      </c>
      <c r="AB272" s="56">
        <v>20767</v>
      </c>
      <c r="AC272" s="56">
        <v>14200</v>
      </c>
      <c r="AD272" s="56">
        <f>SUM(AA272:AC272)</f>
        <v>354747</v>
      </c>
      <c r="AE272" s="24" t="s">
        <v>2156</v>
      </c>
      <c r="AG272" s="18" t="s">
        <v>17</v>
      </c>
      <c r="AK272" s="18" t="s">
        <v>2381</v>
      </c>
    </row>
    <row r="273" spans="1:37">
      <c r="A273" s="18">
        <v>363</v>
      </c>
      <c r="B273" s="23" t="s">
        <v>1084</v>
      </c>
      <c r="C273" s="24" t="s">
        <v>1085</v>
      </c>
      <c r="D273" s="24" t="s">
        <v>1086</v>
      </c>
      <c r="E273" s="24" t="s">
        <v>2143</v>
      </c>
      <c r="F273" s="25">
        <v>33239</v>
      </c>
      <c r="G273" s="21">
        <v>22203</v>
      </c>
      <c r="H273" s="26" t="s">
        <v>2362</v>
      </c>
      <c r="I273" s="24" t="s">
        <v>2363</v>
      </c>
      <c r="J273" s="24" t="s">
        <v>2363</v>
      </c>
      <c r="K273" s="24"/>
      <c r="L273" s="27"/>
      <c r="M273" s="28">
        <v>3.4660425374232327E-2</v>
      </c>
      <c r="N273" s="28">
        <v>3.5029619026139311E-2</v>
      </c>
      <c r="O273" s="28">
        <v>3.5029619026139311E-2</v>
      </c>
      <c r="P273" s="26" t="s">
        <v>2150</v>
      </c>
      <c r="Q273" s="29">
        <v>41090</v>
      </c>
      <c r="R273" s="39">
        <v>19781236</v>
      </c>
      <c r="S273" s="24" t="s">
        <v>1086</v>
      </c>
      <c r="T273" s="30" t="str">
        <f>IF(S273=D273, E273, "")</f>
        <v>male</v>
      </c>
      <c r="U273" s="24" t="s">
        <v>284</v>
      </c>
      <c r="V273" s="24" t="s">
        <v>1087</v>
      </c>
      <c r="W273" s="55">
        <v>379739</v>
      </c>
      <c r="X273" s="55">
        <v>70000</v>
      </c>
      <c r="Y273" s="55">
        <v>449739</v>
      </c>
      <c r="Z273" s="57"/>
      <c r="AA273" s="56">
        <v>449739</v>
      </c>
      <c r="AB273" s="56">
        <v>49000</v>
      </c>
      <c r="AC273" s="56">
        <v>15392</v>
      </c>
      <c r="AD273" s="56">
        <f>SUM(AA273:AC273)</f>
        <v>514131</v>
      </c>
      <c r="AE273" s="24" t="s">
        <v>2156</v>
      </c>
      <c r="AG273" s="18" t="s">
        <v>17</v>
      </c>
      <c r="AK273" s="18" t="s">
        <v>2381</v>
      </c>
    </row>
    <row r="274" spans="1:37">
      <c r="A274" s="18">
        <v>59</v>
      </c>
      <c r="B274" s="23" t="s">
        <v>2038</v>
      </c>
      <c r="C274" s="24" t="s">
        <v>2039</v>
      </c>
      <c r="D274" s="24" t="s">
        <v>2040</v>
      </c>
      <c r="E274" s="24" t="s">
        <v>2143</v>
      </c>
      <c r="F274" s="25">
        <v>39630</v>
      </c>
      <c r="G274" s="21">
        <v>22203</v>
      </c>
      <c r="H274" s="26" t="s">
        <v>2151</v>
      </c>
      <c r="I274" s="24" t="s">
        <v>2152</v>
      </c>
      <c r="J274" s="24" t="s">
        <v>67</v>
      </c>
      <c r="K274" s="24"/>
      <c r="L274" s="27"/>
      <c r="M274" s="28">
        <v>3.491955451340862E-2</v>
      </c>
      <c r="N274" s="28">
        <v>3.491955451340862E-2</v>
      </c>
      <c r="O274" s="28">
        <v>3.491955451340862E-2</v>
      </c>
      <c r="P274" s="26" t="s">
        <v>2150</v>
      </c>
      <c r="Q274" s="29">
        <v>41090</v>
      </c>
      <c r="R274" s="39">
        <v>10832885</v>
      </c>
      <c r="S274" s="24" t="s">
        <v>2040</v>
      </c>
      <c r="T274" s="30" t="str">
        <f>IF(S274=D274, E274, "")</f>
        <v>male</v>
      </c>
      <c r="U274" s="24" t="s">
        <v>284</v>
      </c>
      <c r="V274" s="24" t="s">
        <v>2253</v>
      </c>
      <c r="W274" s="55">
        <v>331463</v>
      </c>
      <c r="X274" s="57"/>
      <c r="Y274" s="55">
        <v>331463</v>
      </c>
      <c r="Z274" s="57"/>
      <c r="AA274" s="56">
        <v>331463</v>
      </c>
      <c r="AB274" s="56">
        <v>4915</v>
      </c>
      <c r="AC274" s="56">
        <v>3148</v>
      </c>
      <c r="AD274" s="56">
        <f>SUM(AA274:AC274)</f>
        <v>339526</v>
      </c>
      <c r="AE274" s="24" t="s">
        <v>2156</v>
      </c>
      <c r="AG274" s="18" t="s">
        <v>17</v>
      </c>
      <c r="AK274" s="18" t="s">
        <v>2381</v>
      </c>
    </row>
    <row r="275" spans="1:37">
      <c r="A275" s="18">
        <v>451</v>
      </c>
      <c r="B275" s="23" t="s">
        <v>1006</v>
      </c>
      <c r="C275" s="24" t="s">
        <v>851</v>
      </c>
      <c r="D275" s="24" t="s">
        <v>852</v>
      </c>
      <c r="E275" s="24" t="s">
        <v>2143</v>
      </c>
      <c r="F275" s="25">
        <v>35796</v>
      </c>
      <c r="G275" s="21">
        <v>92008</v>
      </c>
      <c r="H275" s="26" t="s">
        <v>2390</v>
      </c>
      <c r="I275" s="24" t="s">
        <v>1690</v>
      </c>
      <c r="J275" s="24" t="s">
        <v>1690</v>
      </c>
      <c r="K275" s="24"/>
      <c r="L275" s="27"/>
      <c r="M275" s="28">
        <v>-4.9032939578634964E-2</v>
      </c>
      <c r="N275" s="28">
        <v>3.4778963606334728E-2</v>
      </c>
      <c r="O275" s="28">
        <v>3.4778963606334728E-2</v>
      </c>
      <c r="P275" s="26" t="s">
        <v>2150</v>
      </c>
      <c r="Q275" s="29">
        <v>41182</v>
      </c>
      <c r="R275" s="39">
        <v>21953709</v>
      </c>
      <c r="S275" s="24" t="s">
        <v>852</v>
      </c>
      <c r="T275" s="30" t="str">
        <f>IF(S275=D275, E275, "")</f>
        <v>male</v>
      </c>
      <c r="U275" s="24" t="s">
        <v>284</v>
      </c>
      <c r="V275" s="24" t="s">
        <v>2396</v>
      </c>
      <c r="W275" s="55">
        <v>567152</v>
      </c>
      <c r="X275" s="55">
        <v>49985</v>
      </c>
      <c r="Y275" s="55">
        <v>617137</v>
      </c>
      <c r="Z275" s="57"/>
      <c r="AA275" s="56">
        <v>617137</v>
      </c>
      <c r="AB275" s="56">
        <v>16500</v>
      </c>
      <c r="AD275" s="56">
        <f>SUM(AA275:AC275)</f>
        <v>633637</v>
      </c>
      <c r="AE275" s="24" t="s">
        <v>2156</v>
      </c>
      <c r="AG275" s="18" t="s">
        <v>19</v>
      </c>
      <c r="AK275" s="18" t="s">
        <v>2379</v>
      </c>
    </row>
    <row r="276" spans="1:37">
      <c r="A276" s="18">
        <v>16</v>
      </c>
      <c r="B276" s="23" t="s">
        <v>2259</v>
      </c>
      <c r="C276" s="24" t="s">
        <v>2260</v>
      </c>
      <c r="D276" s="24" t="s">
        <v>2261</v>
      </c>
      <c r="E276" s="24" t="s">
        <v>2143</v>
      </c>
      <c r="F276" s="25">
        <v>39965</v>
      </c>
      <c r="G276" s="21">
        <v>22201</v>
      </c>
      <c r="H276" s="26" t="s">
        <v>2390</v>
      </c>
      <c r="I276" s="24" t="s">
        <v>2385</v>
      </c>
      <c r="J276" s="24" t="s">
        <v>58</v>
      </c>
      <c r="K276" s="24"/>
      <c r="L276" s="27"/>
      <c r="M276" s="28">
        <v>4.0654612998610784E-2</v>
      </c>
      <c r="N276" s="28">
        <v>3.4421277891310678E-2</v>
      </c>
      <c r="O276" s="28">
        <v>3.5521257460819092E-2</v>
      </c>
      <c r="P276" s="26" t="s">
        <v>2150</v>
      </c>
      <c r="Q276" s="29">
        <v>41274</v>
      </c>
      <c r="R276" s="39">
        <v>24269829</v>
      </c>
      <c r="S276" s="24" t="s">
        <v>2261</v>
      </c>
      <c r="T276" s="30" t="str">
        <f>IF(S276=D276, E276, "")</f>
        <v>male</v>
      </c>
      <c r="U276" s="24" t="s">
        <v>284</v>
      </c>
      <c r="V276" s="24" t="s">
        <v>2161</v>
      </c>
      <c r="W276" s="55">
        <v>402264</v>
      </c>
      <c r="X276" s="55">
        <v>70000</v>
      </c>
      <c r="Y276" s="55">
        <v>472264</v>
      </c>
      <c r="Z276" s="55">
        <v>1546</v>
      </c>
      <c r="AA276" s="56">
        <v>473810</v>
      </c>
      <c r="AB276" s="56">
        <v>82010</v>
      </c>
      <c r="AC276" s="56">
        <v>6365</v>
      </c>
      <c r="AD276" s="56">
        <f>SUM(AA276:AC276)</f>
        <v>562185</v>
      </c>
      <c r="AE276" s="24" t="s">
        <v>2156</v>
      </c>
      <c r="AG276" s="18" t="s">
        <v>19</v>
      </c>
      <c r="AK276" s="18" t="s">
        <v>2379</v>
      </c>
    </row>
    <row r="277" spans="1:37">
      <c r="A277" s="18">
        <v>576</v>
      </c>
      <c r="B277" s="23" t="s">
        <v>832</v>
      </c>
      <c r="C277" s="24" t="s">
        <v>833</v>
      </c>
      <c r="D277" s="24" t="s">
        <v>834</v>
      </c>
      <c r="E277" s="24" t="s">
        <v>2143</v>
      </c>
      <c r="F277" s="25">
        <v>39129</v>
      </c>
      <c r="G277" s="21">
        <v>22314</v>
      </c>
      <c r="H277" s="26" t="s">
        <v>2362</v>
      </c>
      <c r="I277" s="24" t="s">
        <v>2363</v>
      </c>
      <c r="J277" s="24" t="s">
        <v>2363</v>
      </c>
      <c r="K277" s="24"/>
      <c r="L277" s="27"/>
      <c r="M277" s="28">
        <v>2.9764962093974071E-2</v>
      </c>
      <c r="N277" s="28">
        <v>3.4367220111188063E-2</v>
      </c>
      <c r="O277" s="28">
        <v>3.5154443131006838E-2</v>
      </c>
      <c r="P277" s="26" t="s">
        <v>2150</v>
      </c>
      <c r="Q277" s="29">
        <v>41364</v>
      </c>
      <c r="R277" s="39">
        <v>13002075</v>
      </c>
      <c r="S277" s="24" t="s">
        <v>834</v>
      </c>
      <c r="T277" s="30" t="str">
        <f>IF(S277=D277, E277, "")</f>
        <v>male</v>
      </c>
      <c r="U277" s="24" t="s">
        <v>284</v>
      </c>
      <c r="V277" s="24" t="s">
        <v>2389</v>
      </c>
      <c r="W277" s="55">
        <v>200487</v>
      </c>
      <c r="X277" s="55">
        <v>20549</v>
      </c>
      <c r="Y277" s="55">
        <v>221036</v>
      </c>
      <c r="Z277" s="55">
        <v>515</v>
      </c>
      <c r="AA277" s="56">
        <v>221551</v>
      </c>
      <c r="AB277" s="56">
        <v>21403</v>
      </c>
      <c r="AC277" s="56">
        <v>21345</v>
      </c>
      <c r="AD277" s="56">
        <f>SUM(AA277:AC277)</f>
        <v>264299</v>
      </c>
      <c r="AE277" s="24" t="s">
        <v>2156</v>
      </c>
      <c r="AG277" s="18" t="s">
        <v>17</v>
      </c>
      <c r="AK277" s="18" t="s">
        <v>2381</v>
      </c>
    </row>
    <row r="278" spans="1:37">
      <c r="A278" s="18">
        <v>610</v>
      </c>
      <c r="B278" s="23" t="s">
        <v>38</v>
      </c>
      <c r="C278" s="24" t="s">
        <v>39</v>
      </c>
      <c r="D278" s="24" t="s">
        <v>40</v>
      </c>
      <c r="E278" s="24" t="s">
        <v>1997</v>
      </c>
      <c r="F278" s="25">
        <v>39203</v>
      </c>
      <c r="G278" s="21">
        <v>10016</v>
      </c>
      <c r="H278" s="26" t="s">
        <v>2362</v>
      </c>
      <c r="I278" s="24" t="s">
        <v>2363</v>
      </c>
      <c r="J278" s="24" t="s">
        <v>2363</v>
      </c>
      <c r="K278" s="24"/>
      <c r="L278" s="27"/>
      <c r="M278" s="28">
        <v>0.10723641304347827</v>
      </c>
      <c r="N278" s="28">
        <v>3.4210176991150441E-2</v>
      </c>
      <c r="O278" s="28">
        <v>2.7720982996741812E-2</v>
      </c>
      <c r="P278" s="26" t="s">
        <v>2150</v>
      </c>
      <c r="Q278" s="29">
        <v>41090</v>
      </c>
      <c r="R278" s="39">
        <v>211543386</v>
      </c>
      <c r="S278" s="24" t="s">
        <v>40</v>
      </c>
      <c r="T278" s="30" t="str">
        <f>IF(S278=D278, E278, "")</f>
        <v>female</v>
      </c>
      <c r="U278" s="24" t="s">
        <v>284</v>
      </c>
      <c r="V278" s="24" t="s">
        <v>2062</v>
      </c>
      <c r="W278" s="55">
        <v>407463</v>
      </c>
      <c r="X278" s="55">
        <v>60000</v>
      </c>
      <c r="Y278" s="55">
        <v>467463</v>
      </c>
      <c r="Z278" s="57"/>
      <c r="AA278" s="56">
        <v>467463</v>
      </c>
      <c r="AB278" s="56">
        <v>30894</v>
      </c>
      <c r="AC278" s="56">
        <v>33934</v>
      </c>
      <c r="AD278" s="56">
        <f>SUM(AA278:AC278)</f>
        <v>532291</v>
      </c>
      <c r="AE278" s="24" t="s">
        <v>2156</v>
      </c>
      <c r="AG278" s="18" t="s">
        <v>25</v>
      </c>
      <c r="AK278" s="18" t="s">
        <v>2379</v>
      </c>
    </row>
    <row r="279" spans="1:37">
      <c r="A279" s="18">
        <v>54</v>
      </c>
      <c r="B279" s="23" t="s">
        <v>744</v>
      </c>
      <c r="C279" s="24" t="s">
        <v>584</v>
      </c>
      <c r="D279" s="24" t="s">
        <v>585</v>
      </c>
      <c r="E279" s="24" t="s">
        <v>1997</v>
      </c>
      <c r="F279" s="25">
        <v>40148</v>
      </c>
      <c r="G279" s="21">
        <v>60068</v>
      </c>
      <c r="H279" s="26" t="s">
        <v>2151</v>
      </c>
      <c r="I279" s="24" t="s">
        <v>2403</v>
      </c>
      <c r="J279" s="24" t="s">
        <v>2403</v>
      </c>
      <c r="K279" s="24"/>
      <c r="L279" s="27"/>
      <c r="M279" s="28">
        <v>3.3695298654577557E-2</v>
      </c>
      <c r="N279" s="28">
        <v>3.3695298654577557E-2</v>
      </c>
      <c r="O279" s="28">
        <v>3.3519091983545836E-2</v>
      </c>
      <c r="P279" s="26" t="s">
        <v>2150</v>
      </c>
      <c r="Q279" s="29">
        <v>41152</v>
      </c>
      <c r="R279" s="39">
        <v>24648526</v>
      </c>
      <c r="S279" s="24" t="s">
        <v>585</v>
      </c>
      <c r="T279" s="30" t="str">
        <f>IF(S279=D279, E279, "")</f>
        <v>female</v>
      </c>
      <c r="U279" s="24" t="s">
        <v>284</v>
      </c>
      <c r="V279" s="24" t="s">
        <v>2253</v>
      </c>
      <c r="W279" s="55">
        <v>311471</v>
      </c>
      <c r="X279" s="57"/>
      <c r="Y279" s="55">
        <v>311471</v>
      </c>
      <c r="Z279" s="55">
        <v>1584</v>
      </c>
      <c r="AA279" s="56">
        <v>313055</v>
      </c>
      <c r="AB279" s="56">
        <v>5001</v>
      </c>
      <c r="AC279" s="56">
        <v>9592</v>
      </c>
      <c r="AD279" s="56">
        <f>SUM(AA279:AC279)</f>
        <v>327648</v>
      </c>
      <c r="AE279" s="24" t="s">
        <v>2156</v>
      </c>
      <c r="AG279" s="18" t="s">
        <v>19</v>
      </c>
      <c r="AK279" s="18" t="s">
        <v>2381</v>
      </c>
    </row>
    <row r="280" spans="1:37">
      <c r="A280" s="18">
        <v>301</v>
      </c>
      <c r="B280" s="23" t="s">
        <v>1401</v>
      </c>
      <c r="C280" s="24" t="s">
        <v>1253</v>
      </c>
      <c r="D280" s="24" t="s">
        <v>1254</v>
      </c>
      <c r="E280" s="24" t="s">
        <v>2143</v>
      </c>
      <c r="F280" s="25">
        <v>32874</v>
      </c>
      <c r="G280" s="21">
        <v>20004</v>
      </c>
      <c r="H280" s="26" t="s">
        <v>2390</v>
      </c>
      <c r="I280" s="24" t="s">
        <v>2398</v>
      </c>
      <c r="J280" s="24" t="s">
        <v>69</v>
      </c>
      <c r="K280" s="24"/>
      <c r="L280" s="27"/>
      <c r="M280" s="28">
        <v>3.5203990345467229E-2</v>
      </c>
      <c r="N280" s="28">
        <v>3.3218633475992132E-2</v>
      </c>
      <c r="O280" s="28">
        <v>-0.4056663668628232</v>
      </c>
      <c r="P280" s="26" t="s">
        <v>2150</v>
      </c>
      <c r="Q280" s="29">
        <v>41274</v>
      </c>
      <c r="R280" s="39">
        <v>85368962</v>
      </c>
      <c r="S280" s="24" t="s">
        <v>1254</v>
      </c>
      <c r="T280" s="30" t="str">
        <f>IF(S280=D280, E280, "")</f>
        <v>male</v>
      </c>
      <c r="U280" s="24" t="s">
        <v>284</v>
      </c>
      <c r="V280" s="24" t="s">
        <v>2162</v>
      </c>
      <c r="W280" s="55">
        <v>850506</v>
      </c>
      <c r="X280" s="55">
        <v>664643</v>
      </c>
      <c r="Y280" s="55">
        <v>1515149</v>
      </c>
      <c r="Z280" s="55">
        <v>2488655</v>
      </c>
      <c r="AA280" s="56">
        <v>4003804</v>
      </c>
      <c r="AB280" s="56">
        <v>53596</v>
      </c>
      <c r="AC280" s="56">
        <v>26418</v>
      </c>
      <c r="AD280" s="56">
        <f>SUM(AA280:AC280)</f>
        <v>4083818</v>
      </c>
      <c r="AE280" s="24" t="s">
        <v>2156</v>
      </c>
      <c r="AF280" s="24" t="s">
        <v>1255</v>
      </c>
      <c r="AG280" s="18" t="s">
        <v>23</v>
      </c>
      <c r="AH280" s="18" t="s">
        <v>2371</v>
      </c>
      <c r="AI280" s="18" t="s">
        <v>2357</v>
      </c>
      <c r="AJ280" s="18" t="s">
        <v>2373</v>
      </c>
      <c r="AK280" s="18" t="s">
        <v>2379</v>
      </c>
    </row>
    <row r="281" spans="1:37">
      <c r="A281" s="18">
        <v>523</v>
      </c>
      <c r="B281" s="23" t="s">
        <v>109</v>
      </c>
      <c r="C281" s="24" t="s">
        <v>110</v>
      </c>
      <c r="D281" s="24" t="s">
        <v>111</v>
      </c>
      <c r="E281" s="24" t="s">
        <v>1997</v>
      </c>
      <c r="F281" s="25">
        <v>39650</v>
      </c>
      <c r="G281" s="21">
        <v>20148</v>
      </c>
      <c r="H281" s="26" t="s">
        <v>2151</v>
      </c>
      <c r="I281" s="24" t="s">
        <v>1908</v>
      </c>
      <c r="J281" s="24" t="s">
        <v>1908</v>
      </c>
      <c r="K281" s="24" t="s">
        <v>1690</v>
      </c>
      <c r="L281" s="27"/>
      <c r="M281" s="28">
        <v>5.2011002170190328E-2</v>
      </c>
      <c r="N281" s="28">
        <v>3.2880887126767989E-2</v>
      </c>
      <c r="O281" s="28">
        <v>9.247379070661764E-2</v>
      </c>
      <c r="P281" s="26" t="s">
        <v>2150</v>
      </c>
      <c r="Q281" s="29">
        <v>41090</v>
      </c>
      <c r="R281" s="39">
        <v>14605614</v>
      </c>
      <c r="S281" s="24" t="s">
        <v>111</v>
      </c>
      <c r="T281" s="30" t="str">
        <f>IF(S281=D281, E281, "")</f>
        <v>female</v>
      </c>
      <c r="U281" s="24" t="s">
        <v>284</v>
      </c>
      <c r="V281" s="24" t="s">
        <v>2396</v>
      </c>
      <c r="W281" s="55">
        <v>257405</v>
      </c>
      <c r="X281" s="55">
        <v>28640</v>
      </c>
      <c r="Y281" s="55">
        <v>286045</v>
      </c>
      <c r="Z281" s="55">
        <v>17926</v>
      </c>
      <c r="AA281" s="56">
        <v>303971</v>
      </c>
      <c r="AB281" s="56">
        <v>13200</v>
      </c>
      <c r="AC281" s="56">
        <v>19427</v>
      </c>
      <c r="AD281" s="56">
        <f>SUM(AA281:AC281)</f>
        <v>336598</v>
      </c>
      <c r="AE281" s="24" t="s">
        <v>2156</v>
      </c>
      <c r="AG281" s="18" t="s">
        <v>17</v>
      </c>
      <c r="AK281" s="18" t="s">
        <v>2381</v>
      </c>
    </row>
    <row r="282" spans="1:37">
      <c r="A282" s="18">
        <v>478</v>
      </c>
      <c r="B282" s="23" t="s">
        <v>773</v>
      </c>
      <c r="C282" s="24" t="s">
        <v>774</v>
      </c>
      <c r="D282" s="24" t="s">
        <v>775</v>
      </c>
      <c r="E282" s="24" t="s">
        <v>2143</v>
      </c>
      <c r="F282" s="25">
        <v>37670</v>
      </c>
      <c r="G282" s="21">
        <v>38016</v>
      </c>
      <c r="H282" s="26" t="s">
        <v>2390</v>
      </c>
      <c r="I282" s="24" t="s">
        <v>1908</v>
      </c>
      <c r="J282" s="24" t="s">
        <v>64</v>
      </c>
      <c r="K282" s="24"/>
      <c r="L282" s="27"/>
      <c r="M282" s="28">
        <v>3.4727352794529223E-2</v>
      </c>
      <c r="N282" s="28">
        <v>3.2820083097657202E-2</v>
      </c>
      <c r="O282" s="28">
        <v>3.4221056513512302E-2</v>
      </c>
      <c r="P282" s="26" t="s">
        <v>2150</v>
      </c>
      <c r="Q282" s="29">
        <v>41274</v>
      </c>
      <c r="R282" s="39">
        <v>12371558</v>
      </c>
      <c r="S282" s="24" t="s">
        <v>775</v>
      </c>
      <c r="T282" s="30" t="str">
        <f>IF(S282=D282, E282, "")</f>
        <v>male</v>
      </c>
      <c r="U282" s="24" t="s">
        <v>284</v>
      </c>
      <c r="V282" s="24" t="s">
        <v>2162</v>
      </c>
      <c r="W282" s="55">
        <v>284311</v>
      </c>
      <c r="X282" s="55">
        <v>11499</v>
      </c>
      <c r="Y282" s="55">
        <v>295810</v>
      </c>
      <c r="Z282" s="55">
        <v>4262</v>
      </c>
      <c r="AA282" s="56">
        <v>300072</v>
      </c>
      <c r="AB282" s="56">
        <v>52535</v>
      </c>
      <c r="AC282" s="56">
        <v>26775</v>
      </c>
      <c r="AD282" s="56">
        <f>SUM(AA282:AC282)</f>
        <v>379382</v>
      </c>
      <c r="AE282" s="24" t="s">
        <v>2156</v>
      </c>
      <c r="AG282" s="18" t="s">
        <v>17</v>
      </c>
      <c r="AK282" s="18" t="s">
        <v>2381</v>
      </c>
    </row>
    <row r="283" spans="1:37">
      <c r="A283" s="18">
        <v>529</v>
      </c>
      <c r="B283" s="23" t="s">
        <v>267</v>
      </c>
      <c r="C283" s="24" t="s">
        <v>268</v>
      </c>
      <c r="D283" s="24" t="s">
        <v>269</v>
      </c>
      <c r="E283" s="24" t="s">
        <v>1997</v>
      </c>
      <c r="F283" s="25">
        <v>40827</v>
      </c>
      <c r="G283" s="21">
        <v>22314</v>
      </c>
      <c r="H283" s="26" t="s">
        <v>2414</v>
      </c>
      <c r="I283" s="24" t="s">
        <v>2415</v>
      </c>
      <c r="J283" s="24" t="s">
        <v>2415</v>
      </c>
      <c r="K283" s="24"/>
      <c r="L283" s="27"/>
      <c r="M283" s="28">
        <v>3.2505811693206071E-2</v>
      </c>
      <c r="N283" s="28">
        <v>3.2505811693206071E-2</v>
      </c>
      <c r="O283" s="28">
        <v>3.0909790489411303E-2</v>
      </c>
      <c r="P283" s="26" t="s">
        <v>2150</v>
      </c>
      <c r="Q283" s="29">
        <v>41455</v>
      </c>
      <c r="R283" s="39">
        <v>23967724</v>
      </c>
      <c r="S283" s="24" t="s">
        <v>269</v>
      </c>
      <c r="T283" s="30" t="str">
        <f>IF(S283=D283, E283, "")</f>
        <v>female</v>
      </c>
      <c r="U283" s="24" t="s">
        <v>284</v>
      </c>
      <c r="V283" s="24" t="s">
        <v>2162</v>
      </c>
      <c r="W283" s="55">
        <v>130136</v>
      </c>
      <c r="X283" s="57"/>
      <c r="Y283" s="55">
        <v>130136</v>
      </c>
      <c r="Z283" s="55">
        <v>6508</v>
      </c>
      <c r="AA283" s="56">
        <v>136644</v>
      </c>
      <c r="AC283" s="56">
        <v>25721</v>
      </c>
      <c r="AD283" s="56">
        <f>SUM(AA283:AC283)</f>
        <v>162365</v>
      </c>
      <c r="AE283" s="24" t="s">
        <v>2156</v>
      </c>
      <c r="AG283" s="18" t="s">
        <v>19</v>
      </c>
      <c r="AK283" s="18" t="s">
        <v>2381</v>
      </c>
    </row>
    <row r="284" spans="1:37">
      <c r="A284" s="18">
        <v>271</v>
      </c>
      <c r="B284" s="23" t="s">
        <v>1336</v>
      </c>
      <c r="C284" s="24" t="s">
        <v>1489</v>
      </c>
      <c r="D284" s="24" t="s">
        <v>1490</v>
      </c>
      <c r="E284" s="24" t="s">
        <v>2143</v>
      </c>
      <c r="F284" s="25">
        <v>39387</v>
      </c>
      <c r="G284" s="21">
        <v>20005</v>
      </c>
      <c r="H284" s="26" t="s">
        <v>2390</v>
      </c>
      <c r="I284" s="24" t="s">
        <v>2152</v>
      </c>
      <c r="J284" s="24" t="s">
        <v>67</v>
      </c>
      <c r="K284" s="24"/>
      <c r="L284" s="27"/>
      <c r="M284" s="28">
        <v>0.12385623329761948</v>
      </c>
      <c r="N284" s="28">
        <v>3.19446964279997E-2</v>
      </c>
      <c r="O284" s="28">
        <v>8.4569535010298721E-2</v>
      </c>
      <c r="P284" s="26" t="s">
        <v>2150</v>
      </c>
      <c r="Q284" s="29">
        <v>41182</v>
      </c>
      <c r="R284" s="39">
        <v>160569618</v>
      </c>
      <c r="S284" s="24" t="s">
        <v>1490</v>
      </c>
      <c r="T284" s="30" t="str">
        <f>IF(S284=D284, E284, "")</f>
        <v>male</v>
      </c>
      <c r="U284" s="24" t="s">
        <v>284</v>
      </c>
      <c r="V284" s="24" t="s">
        <v>2396</v>
      </c>
      <c r="W284" s="55">
        <v>365033</v>
      </c>
      <c r="X284" s="55">
        <v>21744</v>
      </c>
      <c r="Y284" s="55">
        <v>386777</v>
      </c>
      <c r="Z284" s="55">
        <v>19724</v>
      </c>
      <c r="AA284" s="56">
        <v>406501</v>
      </c>
      <c r="AB284" s="56">
        <v>24500</v>
      </c>
      <c r="AC284" s="56">
        <v>13182</v>
      </c>
      <c r="AD284" s="56">
        <f>SUM(AA284:AC284)</f>
        <v>444183</v>
      </c>
      <c r="AE284" s="24" t="s">
        <v>2156</v>
      </c>
      <c r="AG284" s="18" t="s">
        <v>25</v>
      </c>
      <c r="AK284" s="18" t="s">
        <v>2381</v>
      </c>
    </row>
    <row r="285" spans="1:37">
      <c r="A285" s="18">
        <v>359</v>
      </c>
      <c r="B285" s="23" t="s">
        <v>118</v>
      </c>
      <c r="C285" s="24" t="s">
        <v>119</v>
      </c>
      <c r="D285" s="24" t="s">
        <v>120</v>
      </c>
      <c r="E285" s="24" t="s">
        <v>1997</v>
      </c>
      <c r="F285" s="25">
        <v>37686</v>
      </c>
      <c r="G285" s="21">
        <v>20036</v>
      </c>
      <c r="H285" s="26" t="s">
        <v>2390</v>
      </c>
      <c r="I285" s="24" t="s">
        <v>2178</v>
      </c>
      <c r="J285" s="24" t="s">
        <v>212</v>
      </c>
      <c r="K285" s="24"/>
      <c r="L285" s="27"/>
      <c r="M285" s="28">
        <v>3.1876674445714438E-2</v>
      </c>
      <c r="N285" s="28">
        <v>3.1876674445714438E-2</v>
      </c>
      <c r="O285" s="28">
        <v>3.1819804586800303E-2</v>
      </c>
      <c r="P285" s="26" t="s">
        <v>2150</v>
      </c>
      <c r="Q285" s="29">
        <v>41274</v>
      </c>
      <c r="R285" s="39">
        <v>13856928</v>
      </c>
      <c r="S285" s="24" t="s">
        <v>120</v>
      </c>
      <c r="T285" s="30" t="str">
        <f>IF(S285=D285, E285, "")</f>
        <v>female</v>
      </c>
      <c r="U285" s="24" t="s">
        <v>284</v>
      </c>
      <c r="V285" s="24" t="s">
        <v>2396</v>
      </c>
      <c r="W285" s="55">
        <v>454099</v>
      </c>
      <c r="X285" s="57"/>
      <c r="Y285" s="55">
        <v>454099</v>
      </c>
      <c r="Z285" s="55">
        <v>17000</v>
      </c>
      <c r="AA285" s="56">
        <v>471099</v>
      </c>
      <c r="AB285" s="56">
        <v>99500</v>
      </c>
      <c r="AC285" s="56">
        <v>15984</v>
      </c>
      <c r="AD285" s="56">
        <f>SUM(AA285:AC285)</f>
        <v>586583</v>
      </c>
      <c r="AE285" s="24" t="s">
        <v>2156</v>
      </c>
      <c r="AG285" s="18" t="s">
        <v>17</v>
      </c>
      <c r="AK285" s="18" t="s">
        <v>2379</v>
      </c>
    </row>
    <row r="286" spans="1:37">
      <c r="A286" s="18">
        <v>12</v>
      </c>
      <c r="B286" s="23" t="s">
        <v>2095</v>
      </c>
      <c r="C286" s="24" t="s">
        <v>2096</v>
      </c>
      <c r="D286" s="24" t="s">
        <v>2097</v>
      </c>
      <c r="E286" s="24" t="s">
        <v>2143</v>
      </c>
      <c r="F286" s="25">
        <v>40182</v>
      </c>
      <c r="G286" s="21">
        <v>20001</v>
      </c>
      <c r="H286" s="26" t="s">
        <v>2362</v>
      </c>
      <c r="I286" s="24" t="s">
        <v>2363</v>
      </c>
      <c r="J286" s="24" t="s">
        <v>2363</v>
      </c>
      <c r="K286" s="24"/>
      <c r="L286" s="27"/>
      <c r="M286" s="28">
        <v>3.1844310138459946E-2</v>
      </c>
      <c r="N286" s="28">
        <v>3.1844310138459946E-2</v>
      </c>
      <c r="O286" s="28">
        <v>3.1844310138459946E-2</v>
      </c>
      <c r="P286" s="26" t="s">
        <v>2150</v>
      </c>
      <c r="Q286" s="29">
        <v>41090</v>
      </c>
      <c r="R286" s="39">
        <v>67907911</v>
      </c>
      <c r="S286" s="24" t="s">
        <v>2098</v>
      </c>
      <c r="T286" s="30" t="s">
        <v>2299</v>
      </c>
      <c r="U286" s="24" t="s">
        <v>284</v>
      </c>
      <c r="V286" s="24" t="s">
        <v>2162</v>
      </c>
      <c r="W286" s="55">
        <v>209484</v>
      </c>
      <c r="X286" s="57"/>
      <c r="Y286" s="55">
        <v>209484</v>
      </c>
      <c r="Z286" s="57"/>
      <c r="AA286" s="56">
        <v>209484</v>
      </c>
      <c r="AB286" s="56">
        <v>8124</v>
      </c>
      <c r="AC286" s="56">
        <v>5172</v>
      </c>
      <c r="AD286" s="56">
        <f>SUM(AA286:AC286)</f>
        <v>222780</v>
      </c>
      <c r="AE286" s="24" t="s">
        <v>2156</v>
      </c>
      <c r="AG286" s="18" t="s">
        <v>23</v>
      </c>
      <c r="AK286" s="18" t="s">
        <v>2381</v>
      </c>
    </row>
    <row r="287" spans="1:37">
      <c r="A287" s="18">
        <v>145</v>
      </c>
      <c r="B287" s="23" t="s">
        <v>1628</v>
      </c>
      <c r="C287" s="24" t="s">
        <v>1773</v>
      </c>
      <c r="D287" s="24" t="s">
        <v>1630</v>
      </c>
      <c r="E287" s="24" t="s">
        <v>2143</v>
      </c>
      <c r="F287" s="25">
        <v>39995</v>
      </c>
      <c r="G287" s="21">
        <v>20037</v>
      </c>
      <c r="H287" s="26" t="s">
        <v>2151</v>
      </c>
      <c r="I287" s="24" t="s">
        <v>2403</v>
      </c>
      <c r="J287" s="24" t="s">
        <v>2403</v>
      </c>
      <c r="K287" s="24"/>
      <c r="L287" s="27"/>
      <c r="M287" s="28">
        <v>1.9514706687845759E-2</v>
      </c>
      <c r="N287" s="28">
        <v>3.1625535840683332E-2</v>
      </c>
      <c r="O287" s="28">
        <v>4.4551452043086248E-2</v>
      </c>
      <c r="P287" s="26" t="s">
        <v>2150</v>
      </c>
      <c r="Q287" s="29">
        <v>41274</v>
      </c>
      <c r="R287" s="39">
        <v>36453141</v>
      </c>
      <c r="S287" s="24" t="s">
        <v>1630</v>
      </c>
      <c r="T287" s="30" t="str">
        <f>IF(S287=D287, E287, "")</f>
        <v>male</v>
      </c>
      <c r="U287" s="24" t="s">
        <v>284</v>
      </c>
      <c r="V287" s="24" t="s">
        <v>2062</v>
      </c>
      <c r="W287" s="55">
        <v>465332</v>
      </c>
      <c r="X287" s="55">
        <v>53522</v>
      </c>
      <c r="Y287" s="55">
        <v>518854</v>
      </c>
      <c r="Z287" s="55">
        <v>28656</v>
      </c>
      <c r="AA287" s="56">
        <v>547510</v>
      </c>
      <c r="AB287" s="56">
        <v>27350</v>
      </c>
      <c r="AC287" s="56">
        <v>27392</v>
      </c>
      <c r="AD287" s="56">
        <f>SUM(AA287:AC287)</f>
        <v>602252</v>
      </c>
      <c r="AE287" s="24" t="s">
        <v>2156</v>
      </c>
      <c r="AG287" s="18" t="s">
        <v>21</v>
      </c>
      <c r="AK287" s="18" t="s">
        <v>2379</v>
      </c>
    </row>
    <row r="288" spans="1:37">
      <c r="A288" s="18">
        <v>563</v>
      </c>
      <c r="B288" s="23" t="s">
        <v>802</v>
      </c>
      <c r="C288" s="24" t="s">
        <v>803</v>
      </c>
      <c r="D288" s="24" t="s">
        <v>804</v>
      </c>
      <c r="E288" s="24" t="s">
        <v>2143</v>
      </c>
      <c r="F288" s="25">
        <v>38353</v>
      </c>
      <c r="G288" s="21">
        <v>10017</v>
      </c>
      <c r="H288" s="26" t="s">
        <v>2362</v>
      </c>
      <c r="I288" s="24" t="s">
        <v>2363</v>
      </c>
      <c r="J288" s="24" t="s">
        <v>2363</v>
      </c>
      <c r="K288" s="24"/>
      <c r="L288" s="27"/>
      <c r="M288" s="28">
        <v>3.1221265349229452E-2</v>
      </c>
      <c r="N288" s="28">
        <v>3.1221265349229452E-2</v>
      </c>
      <c r="O288" s="28">
        <v>2.6491426224458364E-2</v>
      </c>
      <c r="P288" s="26" t="s">
        <v>2150</v>
      </c>
      <c r="Q288" s="29">
        <v>41274</v>
      </c>
      <c r="R288" s="39">
        <v>66071100</v>
      </c>
      <c r="S288" s="24" t="s">
        <v>804</v>
      </c>
      <c r="T288" s="30" t="str">
        <f>IF(S288=D288, E288, "")</f>
        <v>male</v>
      </c>
      <c r="U288" s="24" t="s">
        <v>284</v>
      </c>
      <c r="V288" s="24" t="s">
        <v>2162</v>
      </c>
      <c r="W288" s="55">
        <v>392522</v>
      </c>
      <c r="X288" s="57"/>
      <c r="Y288" s="55">
        <v>392522</v>
      </c>
      <c r="Z288" s="55">
        <v>87334</v>
      </c>
      <c r="AA288" s="56">
        <v>479856</v>
      </c>
      <c r="AB288" s="56">
        <v>29100</v>
      </c>
      <c r="AC288" s="56">
        <v>19768</v>
      </c>
      <c r="AD288" s="56">
        <f>SUM(AA288:AC288)</f>
        <v>528724</v>
      </c>
      <c r="AE288" s="24" t="s">
        <v>2156</v>
      </c>
      <c r="AG288" s="18" t="s">
        <v>23</v>
      </c>
      <c r="AK288" s="18" t="s">
        <v>2379</v>
      </c>
    </row>
    <row r="289" spans="1:37">
      <c r="A289" s="18">
        <v>348</v>
      </c>
      <c r="B289" s="23" t="s">
        <v>1513</v>
      </c>
      <c r="C289" s="24" t="s">
        <v>1358</v>
      </c>
      <c r="D289" s="24" t="s">
        <v>1359</v>
      </c>
      <c r="E289" s="24" t="s">
        <v>2143</v>
      </c>
      <c r="F289" s="25">
        <v>35121</v>
      </c>
      <c r="G289" s="21">
        <v>78229</v>
      </c>
      <c r="H289" s="26" t="s">
        <v>2390</v>
      </c>
      <c r="I289" s="24" t="s">
        <v>2152</v>
      </c>
      <c r="J289" s="24" t="s">
        <v>67</v>
      </c>
      <c r="K289" s="24"/>
      <c r="L289" s="27"/>
      <c r="M289" s="28">
        <v>3.0917170802251048E-2</v>
      </c>
      <c r="N289" s="28">
        <v>3.0917170802251048E-2</v>
      </c>
      <c r="O289" s="28">
        <v>2.9264877990090456E-2</v>
      </c>
      <c r="P289" s="26" t="s">
        <v>2150</v>
      </c>
      <c r="Q289" s="29">
        <v>41274</v>
      </c>
      <c r="R289" s="39">
        <v>11023539</v>
      </c>
      <c r="S289" s="24" t="s">
        <v>1359</v>
      </c>
      <c r="T289" s="30" t="str">
        <f>IF(S289=D289, E289, "")</f>
        <v>male</v>
      </c>
      <c r="U289" s="24" t="s">
        <v>284</v>
      </c>
      <c r="V289" s="24" t="s">
        <v>2396</v>
      </c>
      <c r="W289" s="55">
        <v>400634</v>
      </c>
      <c r="X289" s="57"/>
      <c r="Y289" s="55">
        <v>400634</v>
      </c>
      <c r="Z289" s="55">
        <v>69879</v>
      </c>
      <c r="AA289" s="56">
        <v>470513</v>
      </c>
      <c r="AB289" s="56">
        <v>30000</v>
      </c>
      <c r="AC289" s="56">
        <v>608</v>
      </c>
      <c r="AD289" s="56">
        <f>SUM(AA289:AC289)</f>
        <v>501121</v>
      </c>
      <c r="AE289" s="24" t="s">
        <v>2156</v>
      </c>
      <c r="AG289" s="18" t="s">
        <v>17</v>
      </c>
      <c r="AK289" s="18" t="s">
        <v>2379</v>
      </c>
    </row>
    <row r="290" spans="1:37">
      <c r="A290" s="18">
        <v>380</v>
      </c>
      <c r="B290" s="23" t="s">
        <v>1285</v>
      </c>
      <c r="C290" s="24" t="s">
        <v>1286</v>
      </c>
      <c r="D290" s="24" t="s">
        <v>1287</v>
      </c>
      <c r="E290" s="24" t="s">
        <v>2143</v>
      </c>
      <c r="F290" s="25">
        <v>36920</v>
      </c>
      <c r="G290" s="21">
        <v>20001</v>
      </c>
      <c r="H290" s="26" t="s">
        <v>2414</v>
      </c>
      <c r="I290" s="24" t="s">
        <v>2415</v>
      </c>
      <c r="J290" s="24" t="s">
        <v>2415</v>
      </c>
      <c r="K290" s="24"/>
      <c r="L290" s="27"/>
      <c r="M290" s="28">
        <v>3.0489543650094358E-2</v>
      </c>
      <c r="N290" s="28">
        <v>3.0489543650094358E-2</v>
      </c>
      <c r="O290" s="28">
        <v>1.3241511869592291E-2</v>
      </c>
      <c r="P290" s="26" t="s">
        <v>2150</v>
      </c>
      <c r="Q290" s="29">
        <v>41090</v>
      </c>
      <c r="R290" s="39">
        <v>137150978</v>
      </c>
      <c r="S290" s="24" t="s">
        <v>1287</v>
      </c>
      <c r="T290" s="30" t="str">
        <f>IF(S290=D290, E290, "")</f>
        <v>male</v>
      </c>
      <c r="U290" s="24" t="s">
        <v>284</v>
      </c>
      <c r="V290" s="24" t="s">
        <v>2125</v>
      </c>
      <c r="W290" s="55">
        <v>321623</v>
      </c>
      <c r="X290" s="57"/>
      <c r="Y290" s="55">
        <v>321623</v>
      </c>
      <c r="Z290" s="55">
        <v>34731</v>
      </c>
      <c r="AA290" s="56">
        <v>356354</v>
      </c>
      <c r="AB290" s="56">
        <v>156794</v>
      </c>
      <c r="AC290" s="56">
        <v>22743</v>
      </c>
      <c r="AD290" s="56">
        <f>SUM(AA290:AC290)</f>
        <v>535891</v>
      </c>
      <c r="AE290" s="24" t="s">
        <v>2156</v>
      </c>
      <c r="AG290" s="18" t="s">
        <v>25</v>
      </c>
      <c r="AK290" s="18" t="s">
        <v>2381</v>
      </c>
    </row>
    <row r="291" spans="1:37">
      <c r="A291" s="18">
        <v>460</v>
      </c>
      <c r="B291" s="23" t="s">
        <v>1034</v>
      </c>
      <c r="C291" s="24" t="s">
        <v>1035</v>
      </c>
      <c r="D291" s="24" t="s">
        <v>1036</v>
      </c>
      <c r="E291" s="24" t="s">
        <v>2143</v>
      </c>
      <c r="F291" s="25">
        <v>34213</v>
      </c>
      <c r="G291" s="21">
        <v>22314</v>
      </c>
      <c r="H291" s="26" t="s">
        <v>2151</v>
      </c>
      <c r="I291" s="24" t="s">
        <v>2403</v>
      </c>
      <c r="J291" s="24" t="s">
        <v>2403</v>
      </c>
      <c r="K291" s="24"/>
      <c r="L291" s="27"/>
      <c r="M291" s="28">
        <v>3.0317555422408628E-2</v>
      </c>
      <c r="N291" s="28">
        <v>3.0317555422408628E-2</v>
      </c>
      <c r="O291" s="28">
        <v>2.5124131082423038E-2</v>
      </c>
      <c r="P291" s="26" t="s">
        <v>2150</v>
      </c>
      <c r="Q291" s="29">
        <v>41182</v>
      </c>
      <c r="R291" s="39">
        <v>12420313</v>
      </c>
      <c r="S291" s="24" t="s">
        <v>1036</v>
      </c>
      <c r="T291" s="30" t="str">
        <f>IF(S291=D291, E291, "")</f>
        <v>male</v>
      </c>
      <c r="U291" s="24" t="s">
        <v>284</v>
      </c>
      <c r="V291" s="24" t="s">
        <v>2253</v>
      </c>
      <c r="W291" s="55">
        <v>171960</v>
      </c>
      <c r="X291" s="57"/>
      <c r="Y291" s="55">
        <v>171960</v>
      </c>
      <c r="Z291" s="55">
        <v>34500</v>
      </c>
      <c r="AA291" s="56">
        <v>206460</v>
      </c>
      <c r="AB291" s="56">
        <v>22589</v>
      </c>
      <c r="AC291" s="56">
        <v>7868</v>
      </c>
      <c r="AD291" s="56">
        <f>SUM(AA291:AC291)</f>
        <v>236917</v>
      </c>
      <c r="AE291" s="24" t="s">
        <v>2156</v>
      </c>
      <c r="AG291" s="18" t="s">
        <v>17</v>
      </c>
      <c r="AK291" s="18" t="s">
        <v>2381</v>
      </c>
    </row>
    <row r="292" spans="1:37">
      <c r="A292" s="18">
        <v>338</v>
      </c>
      <c r="B292" s="23" t="s">
        <v>1176</v>
      </c>
      <c r="C292" s="24" t="s">
        <v>1177</v>
      </c>
      <c r="D292" s="24" t="s">
        <v>1178</v>
      </c>
      <c r="E292" s="24" t="s">
        <v>2143</v>
      </c>
      <c r="F292" s="25">
        <v>35431</v>
      </c>
      <c r="G292" s="21">
        <v>20001</v>
      </c>
      <c r="H292" s="26" t="s">
        <v>2362</v>
      </c>
      <c r="I292" s="24" t="s">
        <v>2363</v>
      </c>
      <c r="J292" s="24" t="s">
        <v>2363</v>
      </c>
      <c r="K292" s="24"/>
      <c r="L292" s="27"/>
      <c r="M292" s="28">
        <v>3.0282192020604892E-2</v>
      </c>
      <c r="N292" s="28">
        <v>3.0282192020604892E-2</v>
      </c>
      <c r="O292" s="28">
        <v>3.0282192020604892E-2</v>
      </c>
      <c r="P292" s="26" t="s">
        <v>2150</v>
      </c>
      <c r="Q292" s="29">
        <v>41364</v>
      </c>
      <c r="R292" s="39">
        <v>18688200</v>
      </c>
      <c r="S292" s="24" t="s">
        <v>1178</v>
      </c>
      <c r="T292" s="30" t="str">
        <f>IF(S292=D292, E292, "")</f>
        <v>male</v>
      </c>
      <c r="U292" s="24" t="s">
        <v>284</v>
      </c>
      <c r="V292" s="24" t="s">
        <v>2396</v>
      </c>
      <c r="W292" s="55">
        <v>164806</v>
      </c>
      <c r="X292" s="57"/>
      <c r="Y292" s="55">
        <v>164806</v>
      </c>
      <c r="Z292" s="57"/>
      <c r="AA292" s="56">
        <v>164806</v>
      </c>
      <c r="AB292" s="56">
        <v>4799</v>
      </c>
      <c r="AC292" s="56">
        <v>5863</v>
      </c>
      <c r="AD292" s="56">
        <f>SUM(AA292:AC292)</f>
        <v>175468</v>
      </c>
      <c r="AE292" s="24" t="s">
        <v>2156</v>
      </c>
      <c r="AG292" s="18" t="s">
        <v>17</v>
      </c>
      <c r="AK292" s="18" t="s">
        <v>2381</v>
      </c>
    </row>
    <row r="293" spans="1:37">
      <c r="A293" s="18">
        <v>638</v>
      </c>
      <c r="B293" s="23" t="s">
        <v>652</v>
      </c>
      <c r="C293" s="24" t="s">
        <v>653</v>
      </c>
      <c r="D293" s="24" t="s">
        <v>654</v>
      </c>
      <c r="E293" s="24" t="s">
        <v>1997</v>
      </c>
      <c r="F293" s="25">
        <v>40973</v>
      </c>
      <c r="G293" s="21">
        <v>20036</v>
      </c>
      <c r="H293" s="26" t="s">
        <v>2362</v>
      </c>
      <c r="I293" s="24" t="s">
        <v>2363</v>
      </c>
      <c r="J293" s="24" t="s">
        <v>2363</v>
      </c>
      <c r="K293" s="24"/>
      <c r="L293" s="27"/>
      <c r="M293" s="28">
        <v>3.0228779494675298E-2</v>
      </c>
      <c r="N293" s="28">
        <v>3.0228779494675298E-2</v>
      </c>
      <c r="O293" s="28">
        <v>3.7375317004218193E-2</v>
      </c>
      <c r="P293" s="26" t="s">
        <v>2150</v>
      </c>
      <c r="Q293" s="29">
        <v>41182</v>
      </c>
      <c r="R293" s="39">
        <v>24862909</v>
      </c>
      <c r="S293" s="24" t="s">
        <v>655</v>
      </c>
      <c r="T293" s="30" t="s">
        <v>2299</v>
      </c>
      <c r="U293" s="24" t="s">
        <v>283</v>
      </c>
      <c r="V293" s="24" t="s">
        <v>2162</v>
      </c>
      <c r="W293" s="55">
        <v>315761</v>
      </c>
      <c r="X293" s="57"/>
      <c r="Y293" s="55">
        <v>315761</v>
      </c>
      <c r="Z293" s="55">
        <v>8619</v>
      </c>
      <c r="AA293" s="56">
        <v>324380</v>
      </c>
      <c r="AB293" s="56">
        <v>19305</v>
      </c>
      <c r="AC293" s="56">
        <v>77979</v>
      </c>
      <c r="AD293" s="56">
        <f>SUM(AA293:AC293)</f>
        <v>421664</v>
      </c>
      <c r="AE293" s="24" t="s">
        <v>2156</v>
      </c>
      <c r="AG293" s="18" t="s">
        <v>19</v>
      </c>
      <c r="AK293" s="18" t="s">
        <v>2381</v>
      </c>
    </row>
    <row r="294" spans="1:37">
      <c r="A294" s="18">
        <v>403</v>
      </c>
      <c r="B294" s="23" t="s">
        <v>1213</v>
      </c>
      <c r="C294" s="24" t="s">
        <v>1214</v>
      </c>
      <c r="D294" s="24" t="s">
        <v>1215</v>
      </c>
      <c r="E294" s="24" t="s">
        <v>2143</v>
      </c>
      <c r="F294" s="25">
        <v>36892</v>
      </c>
      <c r="G294" s="21">
        <v>20006</v>
      </c>
      <c r="H294" s="26" t="s">
        <v>2414</v>
      </c>
      <c r="I294" s="24" t="s">
        <v>2415</v>
      </c>
      <c r="J294" s="24" t="s">
        <v>2415</v>
      </c>
      <c r="K294" s="24"/>
      <c r="L294" s="27"/>
      <c r="M294" s="28">
        <v>3.0000340139910882E-2</v>
      </c>
      <c r="N294" s="28">
        <v>3.0000340139910882E-2</v>
      </c>
      <c r="O294" s="28">
        <v>6.4360676993628227E-2</v>
      </c>
      <c r="P294" s="26" t="s">
        <v>2150</v>
      </c>
      <c r="Q294" s="29">
        <v>41274</v>
      </c>
      <c r="R294" s="39">
        <v>79410509</v>
      </c>
      <c r="S294" s="24" t="s">
        <v>1215</v>
      </c>
      <c r="T294" s="30" t="str">
        <f>IF(S294=D294, E294, "")</f>
        <v>male</v>
      </c>
      <c r="U294" s="24" t="s">
        <v>284</v>
      </c>
      <c r="V294" s="24" t="s">
        <v>2075</v>
      </c>
      <c r="W294" s="55">
        <v>454225</v>
      </c>
      <c r="X294" s="57"/>
      <c r="Y294" s="55">
        <v>454225</v>
      </c>
      <c r="Z294" s="55">
        <v>148300</v>
      </c>
      <c r="AA294" s="56">
        <v>602525</v>
      </c>
      <c r="AB294" s="56">
        <v>130598</v>
      </c>
      <c r="AC294" s="56">
        <v>25751</v>
      </c>
      <c r="AD294" s="56">
        <f>SUM(AA294:AC294)</f>
        <v>758874</v>
      </c>
      <c r="AE294" s="24" t="s">
        <v>2156</v>
      </c>
      <c r="AG294" s="18" t="s">
        <v>23</v>
      </c>
      <c r="AK294" s="18" t="s">
        <v>2379</v>
      </c>
    </row>
    <row r="295" spans="1:37">
      <c r="A295" s="18">
        <v>188</v>
      </c>
      <c r="B295" s="23" t="s">
        <v>1737</v>
      </c>
      <c r="C295" s="24" t="s">
        <v>1738</v>
      </c>
      <c r="D295" s="24" t="s">
        <v>1739</v>
      </c>
      <c r="E295" s="24" t="s">
        <v>2143</v>
      </c>
      <c r="F295" s="25">
        <v>41422</v>
      </c>
      <c r="G295" s="21">
        <v>20005</v>
      </c>
      <c r="H295" s="26" t="s">
        <v>2390</v>
      </c>
      <c r="I295" s="24" t="s">
        <v>2398</v>
      </c>
      <c r="J295" s="24" t="s">
        <v>69</v>
      </c>
      <c r="K295" s="24"/>
      <c r="L295" s="27"/>
      <c r="M295" s="28">
        <v>2.9999723033591764E-2</v>
      </c>
      <c r="N295" s="28">
        <v>2.9999378600786514E-2</v>
      </c>
      <c r="O295" s="28">
        <v>4.7437615957531799E-2</v>
      </c>
      <c r="P295" s="26" t="s">
        <v>2150</v>
      </c>
      <c r="Q295" s="29">
        <v>41274</v>
      </c>
      <c r="R295" s="39">
        <v>30827764</v>
      </c>
      <c r="S295" s="24" t="s">
        <v>1740</v>
      </c>
      <c r="T295" s="30" t="s">
        <v>2159</v>
      </c>
      <c r="U295" s="24" t="s">
        <v>283</v>
      </c>
      <c r="V295" s="24" t="s">
        <v>2271</v>
      </c>
      <c r="W295" s="55">
        <v>483452</v>
      </c>
      <c r="X295" s="55">
        <v>96690</v>
      </c>
      <c r="Y295" s="55">
        <v>580142</v>
      </c>
      <c r="Z295" s="55">
        <v>9822</v>
      </c>
      <c r="AA295" s="56">
        <v>589964</v>
      </c>
      <c r="AB295" s="56">
        <v>31801</v>
      </c>
      <c r="AC295" s="56">
        <v>1434</v>
      </c>
      <c r="AD295" s="56">
        <f>SUM(AA295:AC295)</f>
        <v>623199</v>
      </c>
      <c r="AE295" s="24" t="s">
        <v>2156</v>
      </c>
      <c r="AG295" s="18" t="s">
        <v>21</v>
      </c>
      <c r="AK295" s="18" t="s">
        <v>2379</v>
      </c>
    </row>
    <row r="296" spans="1:37">
      <c r="A296" s="18">
        <v>436</v>
      </c>
      <c r="B296" s="23" t="s">
        <v>1121</v>
      </c>
      <c r="C296" s="24" t="s">
        <v>1122</v>
      </c>
      <c r="D296" s="24" t="s">
        <v>1123</v>
      </c>
      <c r="E296" s="24" t="s">
        <v>2143</v>
      </c>
      <c r="F296" s="25">
        <v>39136</v>
      </c>
      <c r="G296" s="21">
        <v>22209</v>
      </c>
      <c r="H296" s="26" t="s">
        <v>2390</v>
      </c>
      <c r="I296" s="24" t="s">
        <v>2403</v>
      </c>
      <c r="J296" s="24" t="s">
        <v>2403</v>
      </c>
      <c r="K296" s="24"/>
      <c r="L296" s="27"/>
      <c r="M296" s="28">
        <v>2.9905390014116229E-2</v>
      </c>
      <c r="N296" s="28">
        <v>2.9932684706069471E-2</v>
      </c>
      <c r="O296" s="28">
        <v>1.9529827920544662</v>
      </c>
      <c r="P296" s="26" t="s">
        <v>2150</v>
      </c>
      <c r="Q296" s="29">
        <v>41274</v>
      </c>
      <c r="R296" s="39">
        <v>36416824</v>
      </c>
      <c r="S296" s="24" t="s">
        <v>1123</v>
      </c>
      <c r="T296" s="30" t="str">
        <f>IF(S296=D296, E296, "")</f>
        <v>male</v>
      </c>
      <c r="U296" s="24" t="s">
        <v>284</v>
      </c>
      <c r="V296" s="24" t="s">
        <v>2271</v>
      </c>
      <c r="W296" s="55">
        <v>1087818</v>
      </c>
      <c r="X296" s="55">
        <v>453364</v>
      </c>
      <c r="Y296" s="55">
        <v>1541182</v>
      </c>
      <c r="Z296" s="55">
        <v>3048586</v>
      </c>
      <c r="AA296" s="56">
        <v>4589768</v>
      </c>
      <c r="AB296" s="56">
        <v>616371</v>
      </c>
      <c r="AC296" s="56">
        <v>54467</v>
      </c>
      <c r="AD296" s="56">
        <f>SUM(AA296:AC296)</f>
        <v>5260606</v>
      </c>
      <c r="AE296" s="24" t="s">
        <v>2156</v>
      </c>
      <c r="AG296" s="18" t="s">
        <v>21</v>
      </c>
      <c r="AH296" s="18" t="s">
        <v>2371</v>
      </c>
      <c r="AI296" s="18" t="s">
        <v>2357</v>
      </c>
      <c r="AJ296" s="18" t="s">
        <v>2373</v>
      </c>
      <c r="AK296" s="18" t="s">
        <v>2379</v>
      </c>
    </row>
    <row r="297" spans="1:37">
      <c r="A297" s="18">
        <v>138</v>
      </c>
      <c r="B297" s="23" t="s">
        <v>1758</v>
      </c>
      <c r="C297" s="24" t="s">
        <v>1759</v>
      </c>
      <c r="D297" s="24" t="s">
        <v>1760</v>
      </c>
      <c r="E297" s="24" t="s">
        <v>2143</v>
      </c>
      <c r="F297" s="25">
        <v>39090</v>
      </c>
      <c r="G297" s="21">
        <v>20005</v>
      </c>
      <c r="H297" s="26" t="s">
        <v>2362</v>
      </c>
      <c r="I297" s="24" t="s">
        <v>2363</v>
      </c>
      <c r="J297" s="24" t="s">
        <v>2363</v>
      </c>
      <c r="K297" s="24"/>
      <c r="L297" s="27"/>
      <c r="M297" s="28">
        <v>2.9855636219915545E-2</v>
      </c>
      <c r="N297" s="28">
        <v>2.9855636219915545E-2</v>
      </c>
      <c r="O297" s="28">
        <v>2.9855636219915545E-2</v>
      </c>
      <c r="P297" s="26" t="s">
        <v>2150</v>
      </c>
      <c r="Q297" s="29">
        <v>41060</v>
      </c>
      <c r="R297" s="39">
        <v>39349807</v>
      </c>
      <c r="S297" s="24" t="s">
        <v>1760</v>
      </c>
      <c r="T297" s="30" t="str">
        <f>IF(S297=D297, E297, "")</f>
        <v>male</v>
      </c>
      <c r="U297" s="24" t="s">
        <v>284</v>
      </c>
      <c r="V297" s="24" t="s">
        <v>2396</v>
      </c>
      <c r="W297" s="55">
        <v>198033</v>
      </c>
      <c r="X297" s="57"/>
      <c r="Y297" s="55">
        <v>198033</v>
      </c>
      <c r="Z297" s="57"/>
      <c r="AA297" s="56">
        <v>198033</v>
      </c>
      <c r="AB297" s="56">
        <v>27057</v>
      </c>
      <c r="AC297" s="56">
        <v>22311</v>
      </c>
      <c r="AD297" s="56">
        <f>SUM(AA297:AC297)</f>
        <v>247401</v>
      </c>
      <c r="AE297" s="24" t="s">
        <v>2156</v>
      </c>
      <c r="AG297" s="18" t="s">
        <v>21</v>
      </c>
      <c r="AK297" s="18" t="s">
        <v>2381</v>
      </c>
    </row>
    <row r="298" spans="1:37">
      <c r="A298" s="18">
        <v>550</v>
      </c>
      <c r="B298" s="23" t="s">
        <v>613</v>
      </c>
      <c r="C298" s="24" t="s">
        <v>614</v>
      </c>
      <c r="D298" s="24" t="s">
        <v>615</v>
      </c>
      <c r="E298" s="24" t="s">
        <v>2143</v>
      </c>
      <c r="F298" s="25">
        <v>33025</v>
      </c>
      <c r="G298" s="21">
        <v>20190</v>
      </c>
      <c r="H298" s="26" t="s">
        <v>2390</v>
      </c>
      <c r="I298" s="24" t="s">
        <v>2385</v>
      </c>
      <c r="J298" s="24" t="s">
        <v>59</v>
      </c>
      <c r="K298" s="24"/>
      <c r="L298" s="27"/>
      <c r="M298" s="28">
        <v>2.9349381465781213E-2</v>
      </c>
      <c r="N298" s="28">
        <v>2.9433507296989351E-2</v>
      </c>
      <c r="O298" s="28">
        <v>0.23049628951834281</v>
      </c>
      <c r="P298" s="26" t="s">
        <v>2150</v>
      </c>
      <c r="Q298" s="29">
        <v>41274</v>
      </c>
      <c r="R298" s="39">
        <v>45029147</v>
      </c>
      <c r="S298" s="24" t="s">
        <v>615</v>
      </c>
      <c r="T298" s="30" t="str">
        <f>IF(S298=D298, E298, "")</f>
        <v>male</v>
      </c>
      <c r="U298" s="24" t="s">
        <v>284</v>
      </c>
      <c r="V298" s="24" t="s">
        <v>2146</v>
      </c>
      <c r="W298" s="55">
        <v>689135</v>
      </c>
      <c r="X298" s="55">
        <v>103221</v>
      </c>
      <c r="Y298" s="55">
        <v>792356</v>
      </c>
      <c r="Z298" s="55">
        <v>428695</v>
      </c>
      <c r="AA298" s="56">
        <v>1221051</v>
      </c>
      <c r="AB298" s="56">
        <v>173331</v>
      </c>
      <c r="AC298" s="56">
        <v>25602</v>
      </c>
      <c r="AD298" s="56">
        <f>SUM(AA298:AC298)</f>
        <v>1419984</v>
      </c>
      <c r="AE298" s="24" t="s">
        <v>2156</v>
      </c>
      <c r="AF298" s="24" t="s">
        <v>54</v>
      </c>
      <c r="AG298" s="18" t="s">
        <v>21</v>
      </c>
      <c r="AI298" s="18" t="s">
        <v>2357</v>
      </c>
      <c r="AJ298" s="18" t="s">
        <v>2373</v>
      </c>
      <c r="AK298" s="18" t="s">
        <v>2379</v>
      </c>
    </row>
    <row r="299" spans="1:37">
      <c r="A299" s="18">
        <v>369</v>
      </c>
      <c r="B299" s="23" t="s">
        <v>349</v>
      </c>
      <c r="C299" s="24" t="s">
        <v>350</v>
      </c>
      <c r="D299" s="24" t="s">
        <v>351</v>
      </c>
      <c r="E299" s="24" t="s">
        <v>1997</v>
      </c>
      <c r="F299" s="25">
        <v>35583</v>
      </c>
      <c r="G299" s="21">
        <v>20036</v>
      </c>
      <c r="H299" s="26" t="s">
        <v>2390</v>
      </c>
      <c r="I299" s="24" t="s">
        <v>2385</v>
      </c>
      <c r="J299" s="24" t="s">
        <v>214</v>
      </c>
      <c r="K299" s="24"/>
      <c r="L299" s="27"/>
      <c r="M299" s="28">
        <v>0.12014720781929793</v>
      </c>
      <c r="N299" s="28">
        <v>2.9409732233705146E-2</v>
      </c>
      <c r="O299" s="28">
        <v>2.9409732233705146E-2</v>
      </c>
      <c r="P299" s="26" t="s">
        <v>2150</v>
      </c>
      <c r="Q299" s="29">
        <v>41274</v>
      </c>
      <c r="R299" s="39">
        <v>17252450</v>
      </c>
      <c r="S299" s="24" t="s">
        <v>351</v>
      </c>
      <c r="T299" s="30" t="str">
        <f>IF(S299=D299, E299, "")</f>
        <v>female</v>
      </c>
      <c r="U299" s="24" t="s">
        <v>284</v>
      </c>
      <c r="V299" s="24" t="s">
        <v>2162</v>
      </c>
      <c r="W299" s="55">
        <v>375899</v>
      </c>
      <c r="X299" s="55">
        <v>56100</v>
      </c>
      <c r="Y299" s="55">
        <v>431999</v>
      </c>
      <c r="Z299" s="57"/>
      <c r="AA299" s="56">
        <v>431999</v>
      </c>
      <c r="AB299" s="56">
        <v>60200</v>
      </c>
      <c r="AC299" s="56">
        <v>40620</v>
      </c>
      <c r="AD299" s="56">
        <f>SUM(AA299:AC299)</f>
        <v>532819</v>
      </c>
      <c r="AE299" s="24" t="s">
        <v>2156</v>
      </c>
      <c r="AG299" s="18" t="s">
        <v>17</v>
      </c>
      <c r="AK299" s="18" t="s">
        <v>2381</v>
      </c>
    </row>
    <row r="300" spans="1:37">
      <c r="A300" s="18">
        <v>454</v>
      </c>
      <c r="B300" s="23" t="s">
        <v>1020</v>
      </c>
      <c r="C300" s="24" t="s">
        <v>860</v>
      </c>
      <c r="D300" s="24" t="s">
        <v>861</v>
      </c>
      <c r="E300" s="24" t="s">
        <v>2143</v>
      </c>
      <c r="F300" s="25">
        <v>38657</v>
      </c>
      <c r="G300" s="21">
        <v>60611</v>
      </c>
      <c r="H300" s="26" t="s">
        <v>2151</v>
      </c>
      <c r="I300" s="24" t="s">
        <v>2273</v>
      </c>
      <c r="J300" s="24" t="s">
        <v>61</v>
      </c>
      <c r="K300" s="24"/>
      <c r="L300" s="27"/>
      <c r="M300" s="28">
        <v>2.9243198694798644E-2</v>
      </c>
      <c r="N300" s="28">
        <v>2.9243198694798644E-2</v>
      </c>
      <c r="O300" s="28">
        <v>2.6546144145972859E-2</v>
      </c>
      <c r="P300" s="26" t="s">
        <v>2150</v>
      </c>
      <c r="Q300" s="29">
        <v>41274</v>
      </c>
      <c r="R300" s="39">
        <v>191568210</v>
      </c>
      <c r="S300" s="24" t="s">
        <v>861</v>
      </c>
      <c r="T300" s="30" t="str">
        <f>IF(S300=D300, E300, "")</f>
        <v>male</v>
      </c>
      <c r="U300" s="24" t="s">
        <v>284</v>
      </c>
      <c r="V300" s="24" t="s">
        <v>2271</v>
      </c>
      <c r="W300" s="55">
        <v>1471157</v>
      </c>
      <c r="X300" s="57"/>
      <c r="Y300" s="55">
        <v>1471157</v>
      </c>
      <c r="Z300" s="55">
        <v>5544</v>
      </c>
      <c r="AA300" s="56">
        <v>1476701</v>
      </c>
      <c r="AB300" s="56">
        <v>25000</v>
      </c>
      <c r="AC300" s="56">
        <v>9341</v>
      </c>
      <c r="AD300" s="56">
        <f>SUM(AA300:AC300)</f>
        <v>1511042</v>
      </c>
      <c r="AE300" s="24" t="s">
        <v>2156</v>
      </c>
      <c r="AG300" s="18" t="s">
        <v>25</v>
      </c>
      <c r="AI300" s="18" t="s">
        <v>2357</v>
      </c>
      <c r="AJ300" s="18" t="s">
        <v>2373</v>
      </c>
      <c r="AK300" s="18" t="s">
        <v>2379</v>
      </c>
    </row>
    <row r="301" spans="1:37">
      <c r="A301" s="18">
        <v>336</v>
      </c>
      <c r="B301" s="23" t="s">
        <v>1170</v>
      </c>
      <c r="C301" s="24" t="s">
        <v>1171</v>
      </c>
      <c r="D301" s="24" t="s">
        <v>1172</v>
      </c>
      <c r="E301" s="24" t="s">
        <v>2143</v>
      </c>
      <c r="F301" s="25">
        <v>29952</v>
      </c>
      <c r="G301" s="21">
        <v>60601</v>
      </c>
      <c r="H301" s="26" t="s">
        <v>2151</v>
      </c>
      <c r="I301" s="24" t="s">
        <v>2152</v>
      </c>
      <c r="J301" s="24" t="s">
        <v>68</v>
      </c>
      <c r="K301" s="24"/>
      <c r="L301" s="27"/>
      <c r="M301" s="28">
        <v>2.9176201372997711E-2</v>
      </c>
      <c r="N301" s="28">
        <v>2.9176201372997711E-2</v>
      </c>
      <c r="O301" s="28">
        <v>3.4214042248779664E-2</v>
      </c>
      <c r="P301" s="26" t="s">
        <v>2150</v>
      </c>
      <c r="Q301" s="29">
        <v>41364</v>
      </c>
      <c r="R301" s="39">
        <v>14757898</v>
      </c>
      <c r="S301" s="24" t="s">
        <v>1172</v>
      </c>
      <c r="T301" s="30" t="str">
        <f>IF(S301=D301, E301, "")</f>
        <v>male</v>
      </c>
      <c r="U301" s="24" t="s">
        <v>284</v>
      </c>
      <c r="V301" s="24" t="s">
        <v>2271</v>
      </c>
      <c r="W301" s="55">
        <v>368795</v>
      </c>
      <c r="X301" s="57"/>
      <c r="Y301" s="55">
        <v>368795</v>
      </c>
      <c r="Z301" s="55">
        <v>24438</v>
      </c>
      <c r="AA301" s="56">
        <v>393233</v>
      </c>
      <c r="AB301" s="56">
        <v>33500</v>
      </c>
      <c r="AC301" s="56">
        <v>23451</v>
      </c>
      <c r="AD301" s="56">
        <f>SUM(AA301:AC301)</f>
        <v>450184</v>
      </c>
      <c r="AE301" s="24" t="s">
        <v>2156</v>
      </c>
      <c r="AG301" s="18" t="s">
        <v>17</v>
      </c>
      <c r="AK301" s="18" t="s">
        <v>2381</v>
      </c>
    </row>
    <row r="302" spans="1:37">
      <c r="A302" s="18">
        <v>221</v>
      </c>
      <c r="B302" s="23" t="s">
        <v>1536</v>
      </c>
      <c r="C302" s="24" t="s">
        <v>1537</v>
      </c>
      <c r="D302" s="24" t="s">
        <v>1538</v>
      </c>
      <c r="E302" s="24" t="s">
        <v>2143</v>
      </c>
      <c r="F302" s="25">
        <v>37438</v>
      </c>
      <c r="G302" s="21">
        <v>20036</v>
      </c>
      <c r="H302" s="26" t="s">
        <v>2390</v>
      </c>
      <c r="I302" s="24" t="s">
        <v>2403</v>
      </c>
      <c r="J302" s="24" t="s">
        <v>2403</v>
      </c>
      <c r="K302" s="24"/>
      <c r="L302" s="27"/>
      <c r="M302" s="28">
        <v>3.1504468576098156E-2</v>
      </c>
      <c r="N302" s="28">
        <v>2.9001054198517767E-2</v>
      </c>
      <c r="O302" s="28">
        <v>2.9001054198517767E-2</v>
      </c>
      <c r="P302" s="26" t="s">
        <v>2150</v>
      </c>
      <c r="Q302" s="29">
        <v>41182</v>
      </c>
      <c r="R302" s="39">
        <v>16241918</v>
      </c>
      <c r="S302" s="24" t="s">
        <v>1538</v>
      </c>
      <c r="T302" s="30" t="str">
        <f>IF(S302=D302, E302, "")</f>
        <v>male</v>
      </c>
      <c r="U302" s="24" t="s">
        <v>284</v>
      </c>
      <c r="V302" s="24" t="s">
        <v>2396</v>
      </c>
      <c r="W302" s="55">
        <v>358487</v>
      </c>
      <c r="X302" s="55">
        <v>30000</v>
      </c>
      <c r="Y302" s="55">
        <v>388487</v>
      </c>
      <c r="Z302" s="57"/>
      <c r="AA302" s="56">
        <v>388487</v>
      </c>
      <c r="AB302" s="56">
        <v>50000</v>
      </c>
      <c r="AC302" s="56">
        <v>15829</v>
      </c>
      <c r="AD302" s="56">
        <f>SUM(AA302:AC302)</f>
        <v>454316</v>
      </c>
      <c r="AE302" s="24" t="s">
        <v>2156</v>
      </c>
      <c r="AG302" s="18" t="s">
        <v>17</v>
      </c>
      <c r="AK302" s="18" t="s">
        <v>2381</v>
      </c>
    </row>
    <row r="303" spans="1:37">
      <c r="A303" s="18">
        <v>303</v>
      </c>
      <c r="B303" s="23" t="s">
        <v>1256</v>
      </c>
      <c r="C303" s="24" t="s">
        <v>1257</v>
      </c>
      <c r="D303" s="24" t="s">
        <v>1258</v>
      </c>
      <c r="E303" s="24" t="s">
        <v>2143</v>
      </c>
      <c r="F303" s="25">
        <v>40182</v>
      </c>
      <c r="G303" s="21">
        <v>20036</v>
      </c>
      <c r="H303" s="26" t="s">
        <v>2362</v>
      </c>
      <c r="I303" s="24" t="s">
        <v>2363</v>
      </c>
      <c r="J303" s="24" t="s">
        <v>2363</v>
      </c>
      <c r="K303" s="24"/>
      <c r="L303" s="27"/>
      <c r="M303" s="28">
        <v>2.7559143026202677E-2</v>
      </c>
      <c r="N303" s="28">
        <v>2.872437230723518E-2</v>
      </c>
      <c r="O303" s="28">
        <v>2.8456466938142331E-2</v>
      </c>
      <c r="P303" s="26" t="s">
        <v>2150</v>
      </c>
      <c r="Q303" s="29">
        <v>41274</v>
      </c>
      <c r="R303" s="39">
        <v>121579564</v>
      </c>
      <c r="S303" s="24" t="s">
        <v>1258</v>
      </c>
      <c r="T303" s="30" t="str">
        <f>IF(S303=D303, E303, "")</f>
        <v>male</v>
      </c>
      <c r="U303" s="24" t="s">
        <v>284</v>
      </c>
      <c r="V303" s="24" t="s">
        <v>2389</v>
      </c>
      <c r="W303" s="55">
        <v>368158</v>
      </c>
      <c r="X303" s="55">
        <v>75000</v>
      </c>
      <c r="Y303" s="55">
        <v>443158</v>
      </c>
      <c r="Z303" s="55">
        <v>23572</v>
      </c>
      <c r="AA303" s="56">
        <v>466730</v>
      </c>
      <c r="AB303" s="56">
        <v>77500</v>
      </c>
      <c r="AC303" s="56">
        <v>14352</v>
      </c>
      <c r="AD303" s="56">
        <f>SUM(AA303:AC303)</f>
        <v>558582</v>
      </c>
      <c r="AE303" s="24" t="s">
        <v>2156</v>
      </c>
      <c r="AG303" s="18" t="s">
        <v>25</v>
      </c>
      <c r="AK303" s="18" t="s">
        <v>2379</v>
      </c>
    </row>
    <row r="304" spans="1:37">
      <c r="A304" s="18">
        <v>100</v>
      </c>
      <c r="B304" s="23" t="s">
        <v>1979</v>
      </c>
      <c r="C304" s="24" t="s">
        <v>1830</v>
      </c>
      <c r="D304" s="24" t="s">
        <v>1831</v>
      </c>
      <c r="E304" s="24" t="s">
        <v>2143</v>
      </c>
      <c r="F304" s="25">
        <v>40072</v>
      </c>
      <c r="G304" s="21">
        <v>20006</v>
      </c>
      <c r="H304" s="26" t="s">
        <v>2414</v>
      </c>
      <c r="I304" s="24" t="s">
        <v>2415</v>
      </c>
      <c r="J304" s="24" t="s">
        <v>2415</v>
      </c>
      <c r="K304" s="24"/>
      <c r="L304" s="27"/>
      <c r="M304" s="28">
        <v>2.8591368227731864E-2</v>
      </c>
      <c r="N304" s="28">
        <v>2.8591368227731864E-2</v>
      </c>
      <c r="O304" s="28">
        <v>-9.5118716607166965E-3</v>
      </c>
      <c r="P304" s="26" t="s">
        <v>2150</v>
      </c>
      <c r="Q304" s="29">
        <v>41090</v>
      </c>
      <c r="R304" s="39">
        <v>164339352</v>
      </c>
      <c r="S304" s="24" t="s">
        <v>1832</v>
      </c>
      <c r="T304" s="30" t="s">
        <v>2313</v>
      </c>
      <c r="U304" s="24" t="s">
        <v>284</v>
      </c>
      <c r="V304" s="24" t="s">
        <v>2162</v>
      </c>
      <c r="W304" s="55">
        <v>280034</v>
      </c>
      <c r="X304" s="57"/>
      <c r="Y304" s="55">
        <v>280034</v>
      </c>
      <c r="Z304" s="55">
        <v>6016</v>
      </c>
      <c r="AA304" s="56">
        <v>286050</v>
      </c>
      <c r="AB304" s="56">
        <v>70785</v>
      </c>
      <c r="AC304" s="56">
        <v>26142</v>
      </c>
      <c r="AD304" s="56">
        <f>SUM(AA304:AC304)</f>
        <v>382977</v>
      </c>
      <c r="AE304" s="24" t="s">
        <v>2156</v>
      </c>
      <c r="AG304" s="18" t="s">
        <v>25</v>
      </c>
      <c r="AK304" s="18" t="s">
        <v>2381</v>
      </c>
    </row>
    <row r="305" spans="1:37">
      <c r="A305" s="18">
        <v>604</v>
      </c>
      <c r="B305" s="23" t="s">
        <v>732</v>
      </c>
      <c r="C305" s="24" t="s">
        <v>733</v>
      </c>
      <c r="D305" s="24" t="s">
        <v>734</v>
      </c>
      <c r="E305" s="24" t="s">
        <v>2143</v>
      </c>
      <c r="F305" s="25">
        <v>41197</v>
      </c>
      <c r="G305" s="21">
        <v>10023</v>
      </c>
      <c r="H305" s="26" t="s">
        <v>2362</v>
      </c>
      <c r="I305" s="24" t="s">
        <v>2363</v>
      </c>
      <c r="J305" s="24" t="s">
        <v>2363</v>
      </c>
      <c r="K305" s="24"/>
      <c r="L305" s="27"/>
      <c r="M305" s="28">
        <v>1.4648028639459671E-2</v>
      </c>
      <c r="N305" s="28">
        <v>2.8147828179459728E-2</v>
      </c>
      <c r="O305" s="28">
        <v>2.4902487673239986E-2</v>
      </c>
      <c r="P305" s="26" t="s">
        <v>2150</v>
      </c>
      <c r="Q305" s="29">
        <v>41090</v>
      </c>
      <c r="R305" s="39">
        <v>758985414</v>
      </c>
      <c r="S305" s="24" t="s">
        <v>735</v>
      </c>
      <c r="T305" s="30" t="s">
        <v>2299</v>
      </c>
      <c r="U305" s="24" t="s">
        <v>283</v>
      </c>
      <c r="V305" s="24" t="s">
        <v>2162</v>
      </c>
      <c r="W305" s="55">
        <v>550131</v>
      </c>
      <c r="X305" s="55">
        <v>659013</v>
      </c>
      <c r="Y305" s="55">
        <v>1209144</v>
      </c>
      <c r="Z305" s="55">
        <v>223436</v>
      </c>
      <c r="AA305" s="56">
        <v>1432580</v>
      </c>
      <c r="AB305" s="56">
        <v>31850</v>
      </c>
      <c r="AC305" s="56">
        <v>22795</v>
      </c>
      <c r="AD305" s="56">
        <f>SUM(AA305:AC305)</f>
        <v>1487225</v>
      </c>
      <c r="AE305" s="24" t="s">
        <v>2156</v>
      </c>
      <c r="AF305" s="24" t="s">
        <v>736</v>
      </c>
      <c r="AG305" s="18" t="s">
        <v>25</v>
      </c>
      <c r="AI305" s="18" t="s">
        <v>2357</v>
      </c>
      <c r="AJ305" s="18" t="s">
        <v>2373</v>
      </c>
      <c r="AK305" s="18" t="s">
        <v>2379</v>
      </c>
    </row>
    <row r="306" spans="1:37">
      <c r="A306" s="18">
        <v>140</v>
      </c>
      <c r="B306" s="23" t="s">
        <v>496</v>
      </c>
      <c r="C306" s="24" t="s">
        <v>497</v>
      </c>
      <c r="D306" s="24" t="s">
        <v>498</v>
      </c>
      <c r="E306" s="24" t="s">
        <v>1997</v>
      </c>
      <c r="F306" s="25">
        <v>39978</v>
      </c>
      <c r="G306" s="21">
        <v>20910</v>
      </c>
      <c r="H306" s="26" t="s">
        <v>2151</v>
      </c>
      <c r="I306" s="24" t="s">
        <v>2403</v>
      </c>
      <c r="J306" s="24" t="s">
        <v>2403</v>
      </c>
      <c r="K306" s="24"/>
      <c r="L306" s="27"/>
      <c r="M306" s="28">
        <v>2.7948824499767041E-2</v>
      </c>
      <c r="N306" s="28">
        <v>2.7948824499767041E-2</v>
      </c>
      <c r="O306" s="28">
        <v>2.7983464173946343E-2</v>
      </c>
      <c r="P306" s="26" t="s">
        <v>2150</v>
      </c>
      <c r="Q306" s="29">
        <v>41274</v>
      </c>
      <c r="R306" s="39">
        <v>37390358</v>
      </c>
      <c r="S306" s="24" t="s">
        <v>498</v>
      </c>
      <c r="T306" s="30" t="str">
        <f>IF(S306=D306, E306, "")</f>
        <v>female</v>
      </c>
      <c r="U306" s="24" t="s">
        <v>284</v>
      </c>
      <c r="V306" s="24" t="s">
        <v>2271</v>
      </c>
      <c r="W306" s="55">
        <v>326530</v>
      </c>
      <c r="X306" s="57"/>
      <c r="Y306" s="55">
        <v>326530</v>
      </c>
      <c r="Z306" s="55">
        <v>966</v>
      </c>
      <c r="AA306" s="56">
        <v>327496</v>
      </c>
      <c r="AB306" s="56">
        <v>25926</v>
      </c>
      <c r="AC306" s="56">
        <v>6407</v>
      </c>
      <c r="AD306" s="56">
        <f>SUM(AA306:AC306)</f>
        <v>359829</v>
      </c>
      <c r="AE306" s="24" t="s">
        <v>2156</v>
      </c>
      <c r="AG306" s="18" t="s">
        <v>21</v>
      </c>
      <c r="AK306" s="18" t="s">
        <v>2381</v>
      </c>
    </row>
    <row r="307" spans="1:37">
      <c r="A307" s="18">
        <v>275</v>
      </c>
      <c r="B307" s="23" t="s">
        <v>1502</v>
      </c>
      <c r="C307" s="24" t="s">
        <v>1503</v>
      </c>
      <c r="D307" s="24" t="s">
        <v>1504</v>
      </c>
      <c r="E307" s="24" t="s">
        <v>2143</v>
      </c>
      <c r="F307" s="25">
        <v>41400</v>
      </c>
      <c r="G307" s="21">
        <v>20006</v>
      </c>
      <c r="H307" s="26" t="s">
        <v>2390</v>
      </c>
      <c r="I307" s="24" t="s">
        <v>1908</v>
      </c>
      <c r="J307" s="24" t="s">
        <v>64</v>
      </c>
      <c r="K307" s="24"/>
      <c r="L307" s="27"/>
      <c r="M307" s="28">
        <v>2.7777777777777776E-2</v>
      </c>
      <c r="N307" s="28">
        <v>2.7777777777777776E-2</v>
      </c>
      <c r="O307" s="28">
        <v>2.7777777777777776E-2</v>
      </c>
      <c r="P307" s="26" t="s">
        <v>2150</v>
      </c>
      <c r="Q307" s="29">
        <v>41274</v>
      </c>
      <c r="R307" s="39">
        <v>33855370</v>
      </c>
      <c r="S307" s="24" t="s">
        <v>1505</v>
      </c>
      <c r="T307" s="30" t="s">
        <v>2316</v>
      </c>
      <c r="U307" s="24" t="s">
        <v>283</v>
      </c>
      <c r="V307" s="24" t="s">
        <v>2162</v>
      </c>
      <c r="W307" s="55">
        <v>370000</v>
      </c>
      <c r="X307" s="57"/>
      <c r="Y307" s="55">
        <v>370000</v>
      </c>
      <c r="Z307" s="57"/>
      <c r="AA307" s="56">
        <v>370000</v>
      </c>
      <c r="AB307" s="56">
        <v>35964</v>
      </c>
      <c r="AC307" s="56">
        <v>4705</v>
      </c>
      <c r="AD307" s="56">
        <f>SUM(AA307:AC307)</f>
        <v>410669</v>
      </c>
      <c r="AE307" s="24" t="s">
        <v>2156</v>
      </c>
      <c r="AG307" s="18" t="s">
        <v>21</v>
      </c>
      <c r="AK307" s="18" t="s">
        <v>2381</v>
      </c>
    </row>
    <row r="308" spans="1:37">
      <c r="A308" s="18">
        <v>106</v>
      </c>
      <c r="B308" s="23" t="s">
        <v>1691</v>
      </c>
      <c r="C308" s="24" t="s">
        <v>1692</v>
      </c>
      <c r="D308" s="24" t="s">
        <v>1693</v>
      </c>
      <c r="E308" s="24" t="s">
        <v>2143</v>
      </c>
      <c r="F308" s="25">
        <v>39426</v>
      </c>
      <c r="G308" s="21">
        <v>20006</v>
      </c>
      <c r="H308" s="26" t="s">
        <v>2390</v>
      </c>
      <c r="I308" s="24" t="s">
        <v>2398</v>
      </c>
      <c r="J308" s="24" t="s">
        <v>69</v>
      </c>
      <c r="K308" s="24"/>
      <c r="L308" s="27"/>
      <c r="M308" s="28">
        <v>3.4042553191489362E-2</v>
      </c>
      <c r="N308" s="28">
        <v>2.7586206896551724E-2</v>
      </c>
      <c r="O308" s="28">
        <v>2.0924167650411482E-2</v>
      </c>
      <c r="P308" s="26" t="s">
        <v>2150</v>
      </c>
      <c r="Q308" s="29">
        <v>41274</v>
      </c>
      <c r="R308" s="39">
        <v>19684615</v>
      </c>
      <c r="S308" s="24" t="s">
        <v>1693</v>
      </c>
      <c r="T308" s="30" t="str">
        <f>IF(S308=D308, E308, "")</f>
        <v>male</v>
      </c>
      <c r="U308" s="24" t="s">
        <v>284</v>
      </c>
      <c r="V308" s="24" t="s">
        <v>2162</v>
      </c>
      <c r="W308" s="55">
        <v>486000</v>
      </c>
      <c r="X308" s="55">
        <v>110000</v>
      </c>
      <c r="Y308" s="55">
        <v>596000</v>
      </c>
      <c r="Z308" s="55">
        <v>7650</v>
      </c>
      <c r="AA308" s="56">
        <v>603650</v>
      </c>
      <c r="AB308" s="56">
        <v>78970</v>
      </c>
      <c r="AC308" s="56">
        <v>12578</v>
      </c>
      <c r="AD308" s="56">
        <f>SUM(AA308:AC308)</f>
        <v>695198</v>
      </c>
      <c r="AE308" s="24" t="s">
        <v>2156</v>
      </c>
      <c r="AG308" s="18" t="s">
        <v>17</v>
      </c>
      <c r="AK308" s="18" t="s">
        <v>2379</v>
      </c>
    </row>
    <row r="309" spans="1:37">
      <c r="A309" s="18">
        <v>8</v>
      </c>
      <c r="B309" s="23" t="s">
        <v>678</v>
      </c>
      <c r="C309" s="24" t="s">
        <v>679</v>
      </c>
      <c r="D309" s="24" t="s">
        <v>680</v>
      </c>
      <c r="E309" s="24" t="s">
        <v>1997</v>
      </c>
      <c r="F309" s="25">
        <v>36258</v>
      </c>
      <c r="G309" s="21">
        <v>10016</v>
      </c>
      <c r="H309" s="26" t="s">
        <v>2362</v>
      </c>
      <c r="I309" s="24" t="s">
        <v>2363</v>
      </c>
      <c r="J309" s="24" t="s">
        <v>2363</v>
      </c>
      <c r="K309" s="24"/>
      <c r="L309" s="27" t="s">
        <v>2440</v>
      </c>
      <c r="M309" s="28">
        <v>0.11045749365663296</v>
      </c>
      <c r="N309" s="28">
        <v>2.732461449282134E-2</v>
      </c>
      <c r="O309" s="28">
        <v>1.3448850811261446</v>
      </c>
      <c r="P309" s="31" t="s">
        <v>2150</v>
      </c>
      <c r="Q309" s="29">
        <v>41090</v>
      </c>
      <c r="R309" s="39">
        <v>40009773</v>
      </c>
      <c r="S309" s="24" t="s">
        <v>680</v>
      </c>
      <c r="T309" s="30" t="str">
        <f>IF(S309=D309, E309, "")</f>
        <v>female</v>
      </c>
      <c r="U309" s="24" t="s">
        <v>284</v>
      </c>
      <c r="V309" s="24" t="s">
        <v>2396</v>
      </c>
      <c r="W309" s="55">
        <v>575941</v>
      </c>
      <c r="X309" s="55">
        <v>127650</v>
      </c>
      <c r="Y309" s="55">
        <v>703591</v>
      </c>
      <c r="Z309" s="55">
        <v>1085289</v>
      </c>
      <c r="AA309" s="56">
        <v>1788880</v>
      </c>
      <c r="AB309" s="56">
        <v>197150</v>
      </c>
      <c r="AC309" s="56">
        <v>18188</v>
      </c>
      <c r="AD309" s="56">
        <f>SUM(AA309:AC309)</f>
        <v>2004218</v>
      </c>
      <c r="AE309" s="24" t="s">
        <v>2156</v>
      </c>
      <c r="AF309" s="24" t="s">
        <v>681</v>
      </c>
      <c r="AG309" s="18" t="s">
        <v>21</v>
      </c>
      <c r="AH309" s="18" t="s">
        <v>2371</v>
      </c>
      <c r="AI309" s="18" t="s">
        <v>2357</v>
      </c>
      <c r="AJ309" s="18" t="s">
        <v>2373</v>
      </c>
      <c r="AK309" s="18" t="s">
        <v>2379</v>
      </c>
    </row>
    <row r="310" spans="1:37">
      <c r="A310" s="18">
        <v>425</v>
      </c>
      <c r="B310" s="23" t="s">
        <v>949</v>
      </c>
      <c r="C310" s="24" t="s">
        <v>950</v>
      </c>
      <c r="D310" s="24" t="s">
        <v>951</v>
      </c>
      <c r="E310" s="24" t="s">
        <v>2143</v>
      </c>
      <c r="F310" s="25">
        <v>38353</v>
      </c>
      <c r="G310" s="21">
        <v>20001</v>
      </c>
      <c r="H310" s="26" t="s">
        <v>2362</v>
      </c>
      <c r="I310" s="24" t="s">
        <v>2363</v>
      </c>
      <c r="J310" s="24" t="s">
        <v>2363</v>
      </c>
      <c r="K310" s="24"/>
      <c r="L310" s="27"/>
      <c r="M310" s="28">
        <v>2.6490591477802233E-2</v>
      </c>
      <c r="N310" s="28">
        <v>2.6490591477802233E-2</v>
      </c>
      <c r="O310" s="28">
        <v>2.6561314030428353E-2</v>
      </c>
      <c r="P310" s="26" t="s">
        <v>2150</v>
      </c>
      <c r="Q310" s="29">
        <v>41274</v>
      </c>
      <c r="R310" s="39">
        <v>321801169</v>
      </c>
      <c r="S310" s="24" t="s">
        <v>951</v>
      </c>
      <c r="T310" s="30" t="str">
        <f>IF(S310=D310, E310, "")</f>
        <v>male</v>
      </c>
      <c r="U310" s="24" t="s">
        <v>284</v>
      </c>
      <c r="V310" s="24" t="s">
        <v>2162</v>
      </c>
      <c r="W310" s="55">
        <v>621228</v>
      </c>
      <c r="X310" s="57"/>
      <c r="Y310" s="55">
        <v>621228</v>
      </c>
      <c r="Z310" s="55">
        <v>78005</v>
      </c>
      <c r="AA310" s="56">
        <v>699233</v>
      </c>
      <c r="AB310" s="56">
        <v>46200</v>
      </c>
      <c r="AC310" s="56">
        <v>132114</v>
      </c>
      <c r="AD310" s="56">
        <f>SUM(AA310:AC310)</f>
        <v>877547</v>
      </c>
      <c r="AE310" s="24" t="s">
        <v>2156</v>
      </c>
      <c r="AG310" s="18" t="s">
        <v>25</v>
      </c>
      <c r="AK310" s="18" t="s">
        <v>2379</v>
      </c>
    </row>
    <row r="311" spans="1:37">
      <c r="A311" s="18">
        <v>621</v>
      </c>
      <c r="B311" s="23" t="s">
        <v>619</v>
      </c>
      <c r="C311" s="24" t="s">
        <v>620</v>
      </c>
      <c r="D311" s="24" t="s">
        <v>463</v>
      </c>
      <c r="E311" s="24" t="s">
        <v>2143</v>
      </c>
      <c r="F311" s="25">
        <v>35796</v>
      </c>
      <c r="G311" s="21">
        <v>20036</v>
      </c>
      <c r="H311" s="26" t="s">
        <v>2362</v>
      </c>
      <c r="I311" s="24" t="s">
        <v>2363</v>
      </c>
      <c r="J311" s="24" t="s">
        <v>2363</v>
      </c>
      <c r="K311" s="24"/>
      <c r="L311" s="27"/>
      <c r="M311" s="28">
        <v>2.6470984738911775E-2</v>
      </c>
      <c r="N311" s="28">
        <v>2.6470984738911775E-2</v>
      </c>
      <c r="O311" s="28">
        <v>2.6288255012388219E-2</v>
      </c>
      <c r="P311" s="26" t="s">
        <v>2150</v>
      </c>
      <c r="Q311" s="29">
        <v>41274</v>
      </c>
      <c r="R311" s="39">
        <v>134808629</v>
      </c>
      <c r="S311" s="24" t="s">
        <v>463</v>
      </c>
      <c r="T311" s="30" t="str">
        <f>IF(S311=D311, E311, "")</f>
        <v>male</v>
      </c>
      <c r="U311" s="24" t="s">
        <v>284</v>
      </c>
      <c r="V311" s="24" t="s">
        <v>2162</v>
      </c>
      <c r="W311" s="55">
        <v>449234</v>
      </c>
      <c r="X311" s="57"/>
      <c r="Y311" s="55">
        <v>449234</v>
      </c>
      <c r="Z311" s="55">
        <v>22562</v>
      </c>
      <c r="AA311" s="56">
        <v>471796</v>
      </c>
      <c r="AB311" s="56">
        <v>14700</v>
      </c>
      <c r="AC311" s="56">
        <v>8749</v>
      </c>
      <c r="AD311" s="56">
        <f>SUM(AA311:AC311)</f>
        <v>495245</v>
      </c>
      <c r="AE311" s="24" t="s">
        <v>2156</v>
      </c>
      <c r="AG311" s="18" t="s">
        <v>25</v>
      </c>
      <c r="AK311" s="18" t="s">
        <v>2379</v>
      </c>
    </row>
    <row r="312" spans="1:37">
      <c r="A312" s="18">
        <v>410</v>
      </c>
      <c r="B312" s="23" t="s">
        <v>1223</v>
      </c>
      <c r="C312" s="24" t="s">
        <v>1224</v>
      </c>
      <c r="D312" s="24" t="s">
        <v>1074</v>
      </c>
      <c r="E312" s="24" t="s">
        <v>2143</v>
      </c>
      <c r="F312" s="25">
        <v>39264</v>
      </c>
      <c r="G312" s="21">
        <v>21230</v>
      </c>
      <c r="H312" s="26" t="s">
        <v>2362</v>
      </c>
      <c r="I312" s="24" t="s">
        <v>2363</v>
      </c>
      <c r="J312" s="24" t="s">
        <v>2363</v>
      </c>
      <c r="K312" s="24"/>
      <c r="L312" s="27"/>
      <c r="M312" s="28">
        <v>2.6429337261704482E-2</v>
      </c>
      <c r="N312" s="28">
        <v>2.6429337261704482E-2</v>
      </c>
      <c r="O312" s="28">
        <v>2.6429337261704482E-2</v>
      </c>
      <c r="P312" s="26" t="s">
        <v>2150</v>
      </c>
      <c r="Q312" s="29">
        <v>41182</v>
      </c>
      <c r="R312" s="39">
        <v>39502456</v>
      </c>
      <c r="S312" s="24" t="s">
        <v>1074</v>
      </c>
      <c r="T312" s="30" t="str">
        <f>IF(S312=D312, E312, "")</f>
        <v>male</v>
      </c>
      <c r="U312" s="24" t="s">
        <v>284</v>
      </c>
      <c r="V312" s="24" t="s">
        <v>2162</v>
      </c>
      <c r="W312" s="55">
        <v>117753</v>
      </c>
      <c r="X312" s="57"/>
      <c r="Y312" s="55">
        <v>117753</v>
      </c>
      <c r="Z312" s="57"/>
      <c r="AA312" s="56">
        <v>117753</v>
      </c>
      <c r="AB312" s="56">
        <v>17942</v>
      </c>
      <c r="AC312" s="56">
        <v>90700</v>
      </c>
      <c r="AD312" s="56">
        <f>SUM(AA312:AC312)</f>
        <v>226395</v>
      </c>
      <c r="AE312" s="24" t="s">
        <v>2156</v>
      </c>
      <c r="AG312" s="18" t="s">
        <v>21</v>
      </c>
      <c r="AK312" s="18" t="s">
        <v>2381</v>
      </c>
    </row>
    <row r="313" spans="1:37">
      <c r="A313" s="18">
        <v>45</v>
      </c>
      <c r="B313" s="23" t="s">
        <v>2005</v>
      </c>
      <c r="C313" s="24" t="s">
        <v>2006</v>
      </c>
      <c r="D313" s="24" t="s">
        <v>2007</v>
      </c>
      <c r="E313" s="24" t="s">
        <v>2143</v>
      </c>
      <c r="F313" s="25">
        <v>41609</v>
      </c>
      <c r="G313" s="21">
        <v>22314</v>
      </c>
      <c r="H313" s="26" t="s">
        <v>2151</v>
      </c>
      <c r="I313" s="24" t="s">
        <v>2385</v>
      </c>
      <c r="J313" s="24" t="s">
        <v>58</v>
      </c>
      <c r="K313" s="24"/>
      <c r="L313" s="27"/>
      <c r="M313" s="28">
        <v>2.6012800868833813E-2</v>
      </c>
      <c r="N313" s="28">
        <v>2.6012800868833813E-2</v>
      </c>
      <c r="O313" s="28">
        <v>-1.6902661427830085E-3</v>
      </c>
      <c r="P313" s="26" t="s">
        <v>2150</v>
      </c>
      <c r="Q313" s="29">
        <v>41274</v>
      </c>
      <c r="R313" s="39">
        <v>14988818</v>
      </c>
      <c r="S313" s="24" t="s">
        <v>2300</v>
      </c>
      <c r="T313" s="30" t="s">
        <v>2238</v>
      </c>
      <c r="U313" s="24" t="s">
        <v>283</v>
      </c>
      <c r="V313" s="24" t="s">
        <v>2162</v>
      </c>
      <c r="W313" s="55">
        <v>1080767</v>
      </c>
      <c r="X313" s="55"/>
      <c r="Y313" s="55">
        <v>1080767</v>
      </c>
      <c r="Z313" s="55">
        <v>400515</v>
      </c>
      <c r="AA313" s="56">
        <v>1481282</v>
      </c>
      <c r="AB313" s="56">
        <v>25000</v>
      </c>
      <c r="AC313" s="56">
        <v>20409</v>
      </c>
      <c r="AD313" s="56">
        <f>SUM(AA313:AC313)</f>
        <v>1526691</v>
      </c>
      <c r="AE313" s="24" t="s">
        <v>2156</v>
      </c>
      <c r="AG313" s="18" t="s">
        <v>17</v>
      </c>
      <c r="AI313" s="18" t="s">
        <v>2357</v>
      </c>
      <c r="AJ313" s="18" t="s">
        <v>2373</v>
      </c>
      <c r="AK313" s="18" t="s">
        <v>2379</v>
      </c>
    </row>
    <row r="314" spans="1:37">
      <c r="A314" s="18">
        <v>446</v>
      </c>
      <c r="B314" s="23" t="s">
        <v>1148</v>
      </c>
      <c r="C314" s="24" t="s">
        <v>1149</v>
      </c>
      <c r="D314" s="24" t="s">
        <v>1150</v>
      </c>
      <c r="E314" s="24" t="s">
        <v>2143</v>
      </c>
      <c r="F314" s="25">
        <v>41456</v>
      </c>
      <c r="G314" s="21">
        <v>20036</v>
      </c>
      <c r="H314" s="26" t="s">
        <v>2390</v>
      </c>
      <c r="I314" s="24" t="s">
        <v>2152</v>
      </c>
      <c r="J314" s="24" t="s">
        <v>67</v>
      </c>
      <c r="K314" s="24"/>
      <c r="L314" s="27"/>
      <c r="M314" s="28">
        <v>2.3672610699258665E-2</v>
      </c>
      <c r="N314" s="28">
        <v>2.5937277775162356E-2</v>
      </c>
      <c r="O314" s="28">
        <v>2.5988797931925895E-2</v>
      </c>
      <c r="P314" s="26" t="s">
        <v>2150</v>
      </c>
      <c r="Q314" s="29">
        <v>41090</v>
      </c>
      <c r="R314" s="39">
        <v>21249873</v>
      </c>
      <c r="S314" s="24" t="s">
        <v>1001</v>
      </c>
      <c r="T314" s="30" t="s">
        <v>2234</v>
      </c>
      <c r="U314" s="24" t="s">
        <v>283</v>
      </c>
      <c r="V314" s="24" t="s">
        <v>2162</v>
      </c>
      <c r="W314" s="55">
        <v>408732</v>
      </c>
      <c r="X314" s="55">
        <v>5325</v>
      </c>
      <c r="Y314" s="55">
        <v>414057</v>
      </c>
      <c r="Z314" s="55">
        <v>2674</v>
      </c>
      <c r="AA314" s="56">
        <v>416731</v>
      </c>
      <c r="AB314" s="56">
        <v>75000</v>
      </c>
      <c r="AC314" s="56">
        <v>9384</v>
      </c>
      <c r="AD314" s="56">
        <f>SUM(AA314:AC314)</f>
        <v>501115</v>
      </c>
      <c r="AE314" s="24" t="s">
        <v>2156</v>
      </c>
      <c r="AF314" s="24"/>
      <c r="AG314" s="18" t="s">
        <v>19</v>
      </c>
      <c r="AK314" s="18" t="s">
        <v>2381</v>
      </c>
    </row>
    <row r="315" spans="1:37">
      <c r="A315" s="18">
        <v>203</v>
      </c>
      <c r="B315" s="23" t="s">
        <v>1482</v>
      </c>
      <c r="C315" s="24" t="s">
        <v>1483</v>
      </c>
      <c r="D315" s="24" t="s">
        <v>1484</v>
      </c>
      <c r="E315" s="24" t="s">
        <v>2143</v>
      </c>
      <c r="F315" s="25">
        <v>38022</v>
      </c>
      <c r="G315" s="21">
        <v>39329</v>
      </c>
      <c r="H315" s="26" t="s">
        <v>2151</v>
      </c>
      <c r="I315" s="24" t="s">
        <v>2273</v>
      </c>
      <c r="J315" s="24" t="s">
        <v>66</v>
      </c>
      <c r="K315" s="24"/>
      <c r="L315" s="27" t="s">
        <v>2440</v>
      </c>
      <c r="M315" s="28">
        <v>-3.0679794972438734E-2</v>
      </c>
      <c r="N315" s="28">
        <v>2.5074617989347191E-2</v>
      </c>
      <c r="O315" s="28">
        <v>2.4658992566092254E-2</v>
      </c>
      <c r="P315" s="26" t="s">
        <v>2150</v>
      </c>
      <c r="Q315" s="29">
        <v>41090</v>
      </c>
      <c r="R315" s="39">
        <v>26474930</v>
      </c>
      <c r="S315" s="24" t="s">
        <v>1485</v>
      </c>
      <c r="T315" s="30" t="s">
        <v>2158</v>
      </c>
      <c r="U315" s="24" t="s">
        <v>284</v>
      </c>
      <c r="V315" s="24" t="s">
        <v>1486</v>
      </c>
      <c r="W315" s="55">
        <v>260783</v>
      </c>
      <c r="X315" s="55">
        <v>15000</v>
      </c>
      <c r="Y315" s="55">
        <v>275783</v>
      </c>
      <c r="Z315" s="55">
        <v>7194</v>
      </c>
      <c r="AA315" s="56">
        <v>282977</v>
      </c>
      <c r="AB315" s="56">
        <v>18215</v>
      </c>
      <c r="AC315" s="56">
        <v>9337</v>
      </c>
      <c r="AD315" s="56">
        <f>SUM(AA315:AC315)</f>
        <v>310529</v>
      </c>
      <c r="AE315" s="24" t="s">
        <v>2156</v>
      </c>
      <c r="AG315" s="18" t="s">
        <v>19</v>
      </c>
      <c r="AK315" s="18" t="s">
        <v>2381</v>
      </c>
    </row>
    <row r="316" spans="1:37">
      <c r="A316" s="18">
        <v>635</v>
      </c>
      <c r="B316" s="23" t="s">
        <v>646</v>
      </c>
      <c r="C316" s="24" t="s">
        <v>647</v>
      </c>
      <c r="D316" s="24" t="s">
        <v>648</v>
      </c>
      <c r="E316" s="24" t="s">
        <v>2143</v>
      </c>
      <c r="F316" s="25">
        <v>39052</v>
      </c>
      <c r="G316" s="21">
        <v>20006</v>
      </c>
      <c r="H316" s="26" t="s">
        <v>2414</v>
      </c>
      <c r="I316" s="24" t="s">
        <v>2415</v>
      </c>
      <c r="J316" s="24" t="s">
        <v>2415</v>
      </c>
      <c r="K316" s="24"/>
      <c r="L316" s="27"/>
      <c r="M316" s="28">
        <v>2.5023202867412917E-2</v>
      </c>
      <c r="N316" s="28">
        <v>2.5023202867412917E-2</v>
      </c>
      <c r="O316" s="28">
        <v>1.2112084126225412E-2</v>
      </c>
      <c r="P316" s="26" t="s">
        <v>2150</v>
      </c>
      <c r="Q316" s="29">
        <v>41274</v>
      </c>
      <c r="R316" s="39">
        <v>11972333</v>
      </c>
      <c r="S316" s="24" t="s">
        <v>648</v>
      </c>
      <c r="T316" s="30" t="str">
        <f>IF(S316=D316, E316, "")</f>
        <v>male</v>
      </c>
      <c r="U316" s="24" t="s">
        <v>284</v>
      </c>
      <c r="V316" s="24" t="s">
        <v>2162</v>
      </c>
      <c r="W316" s="55">
        <v>199899</v>
      </c>
      <c r="X316" s="57"/>
      <c r="Y316" s="55">
        <v>199899</v>
      </c>
      <c r="Z316" s="55">
        <v>24549</v>
      </c>
      <c r="AA316" s="56">
        <v>224448</v>
      </c>
      <c r="AB316" s="56">
        <v>39980</v>
      </c>
      <c r="AC316" s="56">
        <v>7371</v>
      </c>
      <c r="AD316" s="56">
        <f>SUM(AA316:AC316)</f>
        <v>271799</v>
      </c>
      <c r="AE316" s="24" t="s">
        <v>2156</v>
      </c>
      <c r="AG316" s="18" t="s">
        <v>17</v>
      </c>
      <c r="AK316" s="18" t="s">
        <v>2381</v>
      </c>
    </row>
    <row r="317" spans="1:37">
      <c r="A317" s="18">
        <v>272</v>
      </c>
      <c r="B317" s="23" t="s">
        <v>1491</v>
      </c>
      <c r="C317" s="24" t="s">
        <v>1492</v>
      </c>
      <c r="D317" s="24" t="s">
        <v>1493</v>
      </c>
      <c r="E317" s="24" t="s">
        <v>2143</v>
      </c>
      <c r="F317" s="25">
        <v>36526</v>
      </c>
      <c r="G317" s="21">
        <v>22202</v>
      </c>
      <c r="H317" s="26" t="s">
        <v>2390</v>
      </c>
      <c r="I317" s="24" t="s">
        <v>2385</v>
      </c>
      <c r="J317" s="24" t="s">
        <v>65</v>
      </c>
      <c r="K317" s="24"/>
      <c r="L317" s="27"/>
      <c r="M317" s="28">
        <v>5.0214000000000002E-2</v>
      </c>
      <c r="N317" s="28">
        <v>2.4849629629629631E-2</v>
      </c>
      <c r="O317" s="28">
        <v>-2.2022286000482768E-3</v>
      </c>
      <c r="P317" s="26" t="s">
        <v>2150</v>
      </c>
      <c r="Q317" s="29">
        <v>41274</v>
      </c>
      <c r="R317" s="39">
        <v>81109944</v>
      </c>
      <c r="S317" s="24" t="s">
        <v>1493</v>
      </c>
      <c r="T317" s="30" t="str">
        <f>IF(S317=D317, E317, "")</f>
        <v>male</v>
      </c>
      <c r="U317" s="24" t="s">
        <v>284</v>
      </c>
      <c r="V317" s="24" t="s">
        <v>2396</v>
      </c>
      <c r="W317" s="55">
        <v>1050214</v>
      </c>
      <c r="X317" s="55">
        <v>333333</v>
      </c>
      <c r="Y317" s="55">
        <v>1383547</v>
      </c>
      <c r="Z317" s="55">
        <v>493133</v>
      </c>
      <c r="AA317" s="56">
        <v>1876680</v>
      </c>
      <c r="AB317" s="56">
        <v>530000</v>
      </c>
      <c r="AC317" s="56">
        <v>37503</v>
      </c>
      <c r="AD317" s="56">
        <f>SUM(AA317:AC317)</f>
        <v>2444183</v>
      </c>
      <c r="AE317" s="24" t="s">
        <v>2156</v>
      </c>
      <c r="AF317" s="24" t="s">
        <v>1494</v>
      </c>
      <c r="AG317" s="18" t="s">
        <v>23</v>
      </c>
      <c r="AH317" s="18" t="s">
        <v>2371</v>
      </c>
      <c r="AI317" s="18" t="s">
        <v>2357</v>
      </c>
      <c r="AJ317" s="18" t="s">
        <v>2373</v>
      </c>
      <c r="AK317" s="18" t="s">
        <v>2379</v>
      </c>
    </row>
    <row r="318" spans="1:37">
      <c r="A318" s="18">
        <v>146</v>
      </c>
      <c r="B318" s="23" t="s">
        <v>656</v>
      </c>
      <c r="C318" s="24" t="s">
        <v>657</v>
      </c>
      <c r="D318" s="24" t="s">
        <v>658</v>
      </c>
      <c r="E318" s="24" t="s">
        <v>1997</v>
      </c>
      <c r="F318" s="25">
        <v>40021</v>
      </c>
      <c r="G318" s="21">
        <v>20740</v>
      </c>
      <c r="H318" s="26" t="s">
        <v>2390</v>
      </c>
      <c r="I318" s="24" t="s">
        <v>2152</v>
      </c>
      <c r="J318" s="24" t="s">
        <v>67</v>
      </c>
      <c r="K318" s="24"/>
      <c r="L318" s="27"/>
      <c r="M318" s="28">
        <v>2.4363193812854553E-2</v>
      </c>
      <c r="N318" s="28">
        <v>2.4363193812854553E-2</v>
      </c>
      <c r="O318" s="28">
        <v>2.4363193812854553E-2</v>
      </c>
      <c r="P318" s="26" t="s">
        <v>2150</v>
      </c>
      <c r="Q318" s="29">
        <v>41274</v>
      </c>
      <c r="R318" s="39">
        <v>50735200</v>
      </c>
      <c r="S318" s="24" t="s">
        <v>659</v>
      </c>
      <c r="T318" s="30" t="s">
        <v>2304</v>
      </c>
      <c r="U318" s="24" t="s">
        <v>284</v>
      </c>
      <c r="V318" s="24" t="s">
        <v>2062</v>
      </c>
      <c r="W318" s="55">
        <v>313113</v>
      </c>
      <c r="X318" s="57"/>
      <c r="Y318" s="55">
        <v>313113</v>
      </c>
      <c r="Z318" s="57"/>
      <c r="AA318" s="56">
        <v>313113</v>
      </c>
      <c r="AB318" s="56">
        <v>20000</v>
      </c>
      <c r="AC318" s="56">
        <v>13677</v>
      </c>
      <c r="AD318" s="56">
        <f>SUM(AA318:AC318)</f>
        <v>346790</v>
      </c>
      <c r="AE318" s="24" t="s">
        <v>2156</v>
      </c>
      <c r="AG318" s="18" t="s">
        <v>23</v>
      </c>
      <c r="AK318" s="18" t="s">
        <v>2381</v>
      </c>
    </row>
    <row r="319" spans="1:37">
      <c r="A319" s="18">
        <v>135</v>
      </c>
      <c r="B319" s="23" t="s">
        <v>1895</v>
      </c>
      <c r="C319" s="24" t="s">
        <v>2043</v>
      </c>
      <c r="D319" s="24" t="s">
        <v>2044</v>
      </c>
      <c r="E319" s="24" t="s">
        <v>2143</v>
      </c>
      <c r="F319" s="25">
        <v>39048</v>
      </c>
      <c r="G319" s="21">
        <v>43147</v>
      </c>
      <c r="H319" s="26" t="s">
        <v>2390</v>
      </c>
      <c r="I319" s="24" t="s">
        <v>2385</v>
      </c>
      <c r="J319" s="24" t="s">
        <v>58</v>
      </c>
      <c r="K319" s="24"/>
      <c r="L319" s="27"/>
      <c r="M319" s="28">
        <v>2.430832970534343E-2</v>
      </c>
      <c r="N319" s="28">
        <v>2.430832970534343E-2</v>
      </c>
      <c r="O319" s="28">
        <v>2.430832970534343E-2</v>
      </c>
      <c r="P319" s="26" t="s">
        <v>2150</v>
      </c>
      <c r="Q319" s="29">
        <v>41182</v>
      </c>
      <c r="R319" s="39">
        <v>12394851</v>
      </c>
      <c r="S319" s="24" t="s">
        <v>2044</v>
      </c>
      <c r="T319" s="30" t="str">
        <f>IF(S319=D319, E319, "")</f>
        <v>male</v>
      </c>
      <c r="U319" s="24" t="s">
        <v>284</v>
      </c>
      <c r="V319" s="24" t="s">
        <v>2161</v>
      </c>
      <c r="W319" s="55">
        <v>214104</v>
      </c>
      <c r="X319" s="57"/>
      <c r="Y319" s="55">
        <v>214104</v>
      </c>
      <c r="Z319" s="57"/>
      <c r="AA319" s="56">
        <v>214104</v>
      </c>
      <c r="AC319" s="56">
        <v>22021</v>
      </c>
      <c r="AD319" s="56">
        <f>SUM(AA319:AC319)</f>
        <v>236125</v>
      </c>
      <c r="AE319" s="24" t="s">
        <v>2156</v>
      </c>
      <c r="AG319" s="18" t="s">
        <v>17</v>
      </c>
      <c r="AK319" s="18" t="s">
        <v>2381</v>
      </c>
    </row>
    <row r="320" spans="1:37">
      <c r="A320" s="18">
        <v>249</v>
      </c>
      <c r="B320" s="23" t="s">
        <v>1588</v>
      </c>
      <c r="C320" s="24" t="s">
        <v>1589</v>
      </c>
      <c r="D320" s="24" t="s">
        <v>1590</v>
      </c>
      <c r="E320" s="24" t="s">
        <v>2143</v>
      </c>
      <c r="F320" s="25">
        <v>36892</v>
      </c>
      <c r="G320" s="21">
        <v>20005</v>
      </c>
      <c r="H320" s="26" t="s">
        <v>2287</v>
      </c>
      <c r="I320" s="24" t="s">
        <v>2287</v>
      </c>
      <c r="J320" s="24" t="s">
        <v>2287</v>
      </c>
      <c r="K320" s="24"/>
      <c r="L320" s="27"/>
      <c r="M320" s="28">
        <v>2.5739935094838469E-2</v>
      </c>
      <c r="N320" s="28">
        <v>2.4146904256076115E-2</v>
      </c>
      <c r="O320" s="28">
        <v>2.9549059825605479E-2</v>
      </c>
      <c r="P320" s="26" t="s">
        <v>2150</v>
      </c>
      <c r="Q320" s="29">
        <v>41274</v>
      </c>
      <c r="R320" s="39">
        <v>12594775</v>
      </c>
      <c r="S320" s="24" t="s">
        <v>1590</v>
      </c>
      <c r="T320" s="30" t="str">
        <f>IF(S320=D320, E320, "")</f>
        <v>male</v>
      </c>
      <c r="U320" s="24" t="s">
        <v>284</v>
      </c>
      <c r="V320" s="24" t="s">
        <v>1591</v>
      </c>
      <c r="W320" s="55">
        <v>189328</v>
      </c>
      <c r="X320" s="55">
        <v>12177</v>
      </c>
      <c r="Y320" s="55">
        <v>201505</v>
      </c>
      <c r="Z320" s="55">
        <v>2286</v>
      </c>
      <c r="AA320" s="56">
        <v>203791</v>
      </c>
      <c r="AB320" s="56">
        <v>22279</v>
      </c>
      <c r="AC320" s="56">
        <v>26238</v>
      </c>
      <c r="AD320" s="56">
        <f>SUM(AA320:AC320)</f>
        <v>252308</v>
      </c>
      <c r="AE320" s="24" t="s">
        <v>2156</v>
      </c>
      <c r="AG320" s="18" t="s">
        <v>17</v>
      </c>
      <c r="AK320" s="18" t="s">
        <v>2381</v>
      </c>
    </row>
    <row r="321" spans="1:37">
      <c r="A321" s="18">
        <v>114</v>
      </c>
      <c r="B321" s="23" t="s">
        <v>1702</v>
      </c>
      <c r="C321" s="24" t="s">
        <v>1703</v>
      </c>
      <c r="D321" s="24" t="s">
        <v>1704</v>
      </c>
      <c r="E321" s="24" t="s">
        <v>2143</v>
      </c>
      <c r="F321" s="25">
        <v>38820</v>
      </c>
      <c r="G321" s="21">
        <v>60606</v>
      </c>
      <c r="H321" s="26" t="s">
        <v>2390</v>
      </c>
      <c r="I321" s="24" t="s">
        <v>2403</v>
      </c>
      <c r="J321" s="24" t="s">
        <v>2403</v>
      </c>
      <c r="K321" s="24"/>
      <c r="L321" s="27"/>
      <c r="M321" s="28">
        <v>2.3826220511731961E-2</v>
      </c>
      <c r="N321" s="28">
        <v>2.3476230959828596E-2</v>
      </c>
      <c r="O321" s="28">
        <v>-4.9560465889513225E-2</v>
      </c>
      <c r="P321" s="26" t="s">
        <v>2150</v>
      </c>
      <c r="Q321" s="29">
        <v>41274</v>
      </c>
      <c r="R321" s="39">
        <v>118032174</v>
      </c>
      <c r="S321" s="24" t="s">
        <v>1704</v>
      </c>
      <c r="T321" s="30" t="str">
        <f>IF(S321=D321, E321, "")</f>
        <v>male</v>
      </c>
      <c r="U321" s="24" t="s">
        <v>284</v>
      </c>
      <c r="V321" s="24" t="s">
        <v>2146</v>
      </c>
      <c r="W321" s="55">
        <v>921246</v>
      </c>
      <c r="X321" s="55">
        <v>92411</v>
      </c>
      <c r="Y321" s="55">
        <v>1013657</v>
      </c>
      <c r="Z321" s="55">
        <v>1441833</v>
      </c>
      <c r="AA321" s="56">
        <v>2455490</v>
      </c>
      <c r="AB321" s="56">
        <v>204495</v>
      </c>
      <c r="AC321" s="56">
        <v>202438</v>
      </c>
      <c r="AD321" s="56">
        <f>SUM(AA321:AC321)</f>
        <v>2862423</v>
      </c>
      <c r="AE321" s="24" t="s">
        <v>2156</v>
      </c>
      <c r="AF321" s="24" t="s">
        <v>1705</v>
      </c>
      <c r="AG321" s="18" t="s">
        <v>25</v>
      </c>
      <c r="AH321" s="18" t="s">
        <v>2371</v>
      </c>
      <c r="AI321" s="18" t="s">
        <v>2357</v>
      </c>
      <c r="AJ321" s="18" t="s">
        <v>2373</v>
      </c>
      <c r="AK321" s="18" t="s">
        <v>2379</v>
      </c>
    </row>
    <row r="322" spans="1:37">
      <c r="A322" s="18">
        <v>452</v>
      </c>
      <c r="B322" s="23" t="s">
        <v>853</v>
      </c>
      <c r="C322" s="24" t="s">
        <v>854</v>
      </c>
      <c r="D322" s="24" t="s">
        <v>855</v>
      </c>
      <c r="E322" s="24" t="s">
        <v>2143</v>
      </c>
      <c r="F322" s="25">
        <v>37714</v>
      </c>
      <c r="G322" s="21">
        <v>46268</v>
      </c>
      <c r="H322" s="26" t="s">
        <v>2390</v>
      </c>
      <c r="I322" s="24" t="s">
        <v>1763</v>
      </c>
      <c r="J322" s="24" t="s">
        <v>117</v>
      </c>
      <c r="K322" s="24"/>
      <c r="L322" s="27"/>
      <c r="M322" s="28">
        <v>2.9200522808909689E-2</v>
      </c>
      <c r="N322" s="28">
        <v>2.3325616279884515E-2</v>
      </c>
      <c r="O322" s="28">
        <v>2.665967420912934E-2</v>
      </c>
      <c r="P322" s="26" t="s">
        <v>2150</v>
      </c>
      <c r="Q322" s="29">
        <v>41274</v>
      </c>
      <c r="R322" s="39">
        <v>10914337</v>
      </c>
      <c r="S322" s="24" t="s">
        <v>855</v>
      </c>
      <c r="T322" s="30" t="str">
        <f>IF(S322=D322, E322, "")</f>
        <v>male</v>
      </c>
      <c r="U322" s="24" t="s">
        <v>284</v>
      </c>
      <c r="V322" s="24" t="s">
        <v>2396</v>
      </c>
      <c r="W322" s="55">
        <v>563019</v>
      </c>
      <c r="X322" s="55">
        <v>152610</v>
      </c>
      <c r="Y322" s="55">
        <v>715629</v>
      </c>
      <c r="Z322" s="55">
        <v>20448</v>
      </c>
      <c r="AA322" s="56">
        <v>736077</v>
      </c>
      <c r="AB322" s="56">
        <v>46945</v>
      </c>
      <c r="AC322" s="56">
        <v>6639</v>
      </c>
      <c r="AD322" s="56">
        <f>SUM(AA322:AC322)</f>
        <v>789661</v>
      </c>
      <c r="AE322" s="24" t="s">
        <v>2156</v>
      </c>
      <c r="AG322" s="18" t="s">
        <v>17</v>
      </c>
      <c r="AK322" s="18" t="s">
        <v>2379</v>
      </c>
    </row>
    <row r="323" spans="1:37">
      <c r="A323" s="18">
        <v>572</v>
      </c>
      <c r="B323" s="23" t="s">
        <v>825</v>
      </c>
      <c r="C323" s="24" t="s">
        <v>826</v>
      </c>
      <c r="D323" s="24" t="s">
        <v>827</v>
      </c>
      <c r="E323" s="24" t="s">
        <v>2143</v>
      </c>
      <c r="F323" s="25">
        <v>36526</v>
      </c>
      <c r="G323" s="21">
        <v>22201</v>
      </c>
      <c r="H323" s="26" t="s">
        <v>2362</v>
      </c>
      <c r="I323" s="24" t="s">
        <v>2363</v>
      </c>
      <c r="J323" s="24" t="s">
        <v>2363</v>
      </c>
      <c r="K323" s="24"/>
      <c r="L323" s="27"/>
      <c r="M323" s="28">
        <v>0.11289907486420957</v>
      </c>
      <c r="N323" s="28">
        <v>2.3072987978273625E-2</v>
      </c>
      <c r="O323" s="28">
        <v>2.3072987978273625E-2</v>
      </c>
      <c r="P323" s="26" t="s">
        <v>2150</v>
      </c>
      <c r="Q323" s="29">
        <v>41182</v>
      </c>
      <c r="R323" s="39">
        <v>26508326</v>
      </c>
      <c r="S323" s="24" t="s">
        <v>827</v>
      </c>
      <c r="T323" s="30" t="str">
        <f>IF(S323=D323, E323, "")</f>
        <v>male</v>
      </c>
      <c r="U323" s="24" t="s">
        <v>284</v>
      </c>
      <c r="V323" s="24" t="s">
        <v>2396</v>
      </c>
      <c r="W323" s="55">
        <v>246486</v>
      </c>
      <c r="X323" s="55">
        <v>25500</v>
      </c>
      <c r="Y323" s="55">
        <v>271986</v>
      </c>
      <c r="Z323" s="57"/>
      <c r="AA323" s="56">
        <v>271986</v>
      </c>
      <c r="AB323" s="56">
        <v>44050</v>
      </c>
      <c r="AC323" s="56">
        <v>15149</v>
      </c>
      <c r="AD323" s="56">
        <f>SUM(AA323:AC323)</f>
        <v>331185</v>
      </c>
      <c r="AE323" s="24" t="s">
        <v>2156</v>
      </c>
      <c r="AG323" s="18" t="s">
        <v>19</v>
      </c>
      <c r="AK323" s="18" t="s">
        <v>2381</v>
      </c>
    </row>
    <row r="324" spans="1:37">
      <c r="A324" s="18">
        <v>534</v>
      </c>
      <c r="B324" s="23" t="s">
        <v>905</v>
      </c>
      <c r="C324" s="24" t="s">
        <v>906</v>
      </c>
      <c r="D324" s="24" t="s">
        <v>907</v>
      </c>
      <c r="E324" s="24" t="s">
        <v>2143</v>
      </c>
      <c r="F324" s="25">
        <v>39569</v>
      </c>
      <c r="G324" s="21">
        <v>6470</v>
      </c>
      <c r="H324" s="26" t="s">
        <v>2390</v>
      </c>
      <c r="I324" s="24" t="s">
        <v>2385</v>
      </c>
      <c r="J324" s="24" t="s">
        <v>59</v>
      </c>
      <c r="K324" s="24"/>
      <c r="L324" s="27"/>
      <c r="M324" s="28">
        <v>3.4643459717860994E-2</v>
      </c>
      <c r="N324" s="28">
        <v>2.2186435517326686E-2</v>
      </c>
      <c r="O324" s="28">
        <v>2.2186435517326686E-2</v>
      </c>
      <c r="P324" s="26" t="s">
        <v>2150</v>
      </c>
      <c r="Q324" s="29">
        <v>41364</v>
      </c>
      <c r="R324" s="39">
        <v>28289901</v>
      </c>
      <c r="S324" s="24" t="s">
        <v>907</v>
      </c>
      <c r="T324" s="30" t="str">
        <f>IF(S324=D324, E324, "")</f>
        <v>male</v>
      </c>
      <c r="U324" s="24" t="s">
        <v>284</v>
      </c>
      <c r="V324" s="24" t="s">
        <v>2396</v>
      </c>
      <c r="W324" s="55">
        <v>353219</v>
      </c>
      <c r="X324" s="55">
        <v>76500</v>
      </c>
      <c r="Y324" s="55">
        <v>429719</v>
      </c>
      <c r="Z324" s="57"/>
      <c r="AA324" s="56">
        <v>429719</v>
      </c>
      <c r="AC324" s="56">
        <v>6169</v>
      </c>
      <c r="AD324" s="56">
        <f>SUM(AA324:AC324)</f>
        <v>435888</v>
      </c>
      <c r="AE324" s="24" t="s">
        <v>2156</v>
      </c>
      <c r="AG324" s="18" t="s">
        <v>19</v>
      </c>
      <c r="AK324" s="18" t="s">
        <v>2381</v>
      </c>
    </row>
    <row r="325" spans="1:37">
      <c r="A325" s="18">
        <v>318</v>
      </c>
      <c r="B325" s="23" t="s">
        <v>1596</v>
      </c>
      <c r="C325" s="24" t="s">
        <v>1597</v>
      </c>
      <c r="D325" s="24" t="s">
        <v>1598</v>
      </c>
      <c r="E325" s="24" t="s">
        <v>2143</v>
      </c>
      <c r="F325" s="25">
        <v>39873</v>
      </c>
      <c r="G325" s="21">
        <v>20006</v>
      </c>
      <c r="H325" s="26" t="s">
        <v>2390</v>
      </c>
      <c r="I325" s="24" t="s">
        <v>2391</v>
      </c>
      <c r="J325" s="24" t="s">
        <v>2391</v>
      </c>
      <c r="K325" s="24"/>
      <c r="L325" s="27"/>
      <c r="M325" s="28">
        <v>-1.7328970814257517E-3</v>
      </c>
      <c r="N325" s="28">
        <v>2.2158283414271177E-2</v>
      </c>
      <c r="O325" s="28">
        <v>-0.17565627715738072</v>
      </c>
      <c r="P325" s="26" t="s">
        <v>2150</v>
      </c>
      <c r="Q325" s="29">
        <v>41274</v>
      </c>
      <c r="R325" s="39">
        <v>750425103</v>
      </c>
      <c r="S325" s="24" t="s">
        <v>1598</v>
      </c>
      <c r="T325" s="30" t="str">
        <f>IF(S325=D325, E325, "")</f>
        <v>male</v>
      </c>
      <c r="U325" s="24" t="s">
        <v>284</v>
      </c>
      <c r="V325" s="24" t="s">
        <v>2271</v>
      </c>
      <c r="W325" s="55">
        <v>978164</v>
      </c>
      <c r="X325" s="55">
        <v>1250000</v>
      </c>
      <c r="Y325" s="55">
        <v>2228164</v>
      </c>
      <c r="Z325" s="55">
        <v>327290</v>
      </c>
      <c r="AA325" s="56">
        <v>2555454</v>
      </c>
      <c r="AB325" s="56">
        <v>47607</v>
      </c>
      <c r="AC325" s="56">
        <v>26644</v>
      </c>
      <c r="AD325" s="56">
        <f>SUM(AA325:AC325)</f>
        <v>2629705</v>
      </c>
      <c r="AE325" s="24" t="s">
        <v>2156</v>
      </c>
      <c r="AG325" s="18" t="s">
        <v>25</v>
      </c>
      <c r="AH325" s="18" t="s">
        <v>2371</v>
      </c>
      <c r="AI325" s="18" t="s">
        <v>2357</v>
      </c>
      <c r="AJ325" s="18" t="s">
        <v>2373</v>
      </c>
      <c r="AK325" s="18" t="s">
        <v>2379</v>
      </c>
    </row>
    <row r="326" spans="1:37">
      <c r="A326" s="18">
        <v>634</v>
      </c>
      <c r="B326" s="23" t="s">
        <v>642</v>
      </c>
      <c r="C326" s="24" t="s">
        <v>643</v>
      </c>
      <c r="D326" s="24" t="s">
        <v>644</v>
      </c>
      <c r="E326" s="24" t="s">
        <v>2143</v>
      </c>
      <c r="F326" s="25">
        <v>37056</v>
      </c>
      <c r="G326" s="21">
        <v>20005</v>
      </c>
      <c r="H326" s="26" t="s">
        <v>2390</v>
      </c>
      <c r="I326" s="24" t="s">
        <v>2398</v>
      </c>
      <c r="J326" s="24" t="s">
        <v>65</v>
      </c>
      <c r="K326" s="24"/>
      <c r="L326" s="27"/>
      <c r="M326" s="28">
        <v>2.0194827477826086E-2</v>
      </c>
      <c r="N326" s="28">
        <v>2.1800322794920921E-2</v>
      </c>
      <c r="O326" s="28">
        <v>1.9830049971445798E-2</v>
      </c>
      <c r="P326" s="26" t="s">
        <v>2150</v>
      </c>
      <c r="Q326" s="29">
        <v>41274</v>
      </c>
      <c r="R326" s="39">
        <v>14553913</v>
      </c>
      <c r="S326" s="24" t="s">
        <v>645</v>
      </c>
      <c r="T326" s="30" t="s">
        <v>2234</v>
      </c>
      <c r="U326" s="24" t="s">
        <v>284</v>
      </c>
      <c r="V326" s="24" t="s">
        <v>2396</v>
      </c>
      <c r="W326" s="55">
        <v>989994</v>
      </c>
      <c r="X326" s="55">
        <v>499047</v>
      </c>
      <c r="Y326" s="55">
        <v>1489041</v>
      </c>
      <c r="Z326" s="55">
        <v>112803</v>
      </c>
      <c r="AA326" s="56">
        <v>1601844</v>
      </c>
      <c r="AB326" s="56">
        <v>42805</v>
      </c>
      <c r="AC326" s="56">
        <v>31542</v>
      </c>
      <c r="AD326" s="56">
        <f>SUM(AA326:AC326)</f>
        <v>1676191</v>
      </c>
      <c r="AE326" s="24" t="s">
        <v>2156</v>
      </c>
      <c r="AG326" s="18" t="s">
        <v>17</v>
      </c>
      <c r="AH326" s="18" t="s">
        <v>2371</v>
      </c>
      <c r="AI326" s="18" t="s">
        <v>2357</v>
      </c>
      <c r="AJ326" s="18" t="s">
        <v>2373</v>
      </c>
      <c r="AK326" s="18" t="s">
        <v>2379</v>
      </c>
    </row>
    <row r="327" spans="1:37">
      <c r="A327" s="18">
        <v>313</v>
      </c>
      <c r="B327" s="23" t="s">
        <v>1583</v>
      </c>
      <c r="C327" s="24" t="s">
        <v>1584</v>
      </c>
      <c r="D327" s="24" t="s">
        <v>1585</v>
      </c>
      <c r="E327" s="24" t="s">
        <v>2143</v>
      </c>
      <c r="F327" s="25">
        <v>37056</v>
      </c>
      <c r="G327" s="21">
        <v>20001</v>
      </c>
      <c r="H327" s="26" t="s">
        <v>2390</v>
      </c>
      <c r="I327" s="24" t="s">
        <v>2403</v>
      </c>
      <c r="J327" s="24" t="s">
        <v>2403</v>
      </c>
      <c r="K327" s="24"/>
      <c r="L327" s="27"/>
      <c r="M327" s="28">
        <v>1.9999572772811263E-2</v>
      </c>
      <c r="N327" s="28">
        <v>1.9998971490508045E-2</v>
      </c>
      <c r="O327" s="28">
        <v>-0.26173009301819072</v>
      </c>
      <c r="P327" s="26" t="s">
        <v>2150</v>
      </c>
      <c r="Q327" s="29">
        <v>41274</v>
      </c>
      <c r="R327" s="39">
        <v>11629115</v>
      </c>
      <c r="S327" s="24" t="s">
        <v>1438</v>
      </c>
      <c r="T327" s="30" t="s">
        <v>2301</v>
      </c>
      <c r="U327" s="24" t="s">
        <v>284</v>
      </c>
      <c r="V327" s="24" t="s">
        <v>2162</v>
      </c>
      <c r="W327" s="55">
        <v>954995</v>
      </c>
      <c r="X327" s="55">
        <v>334248</v>
      </c>
      <c r="Y327" s="55">
        <v>1289243</v>
      </c>
      <c r="Z327" s="55">
        <v>46288</v>
      </c>
      <c r="AA327" s="56">
        <v>1335531</v>
      </c>
      <c r="AB327" s="56">
        <v>386400</v>
      </c>
      <c r="AC327" s="56">
        <v>26415</v>
      </c>
      <c r="AD327" s="56">
        <f>SUM(AA327:AC327)</f>
        <v>1748346</v>
      </c>
      <c r="AE327" s="24" t="s">
        <v>2156</v>
      </c>
      <c r="AG327" s="18" t="s">
        <v>17</v>
      </c>
      <c r="AI327" s="18" t="s">
        <v>2357</v>
      </c>
      <c r="AJ327" s="18" t="s">
        <v>2373</v>
      </c>
      <c r="AK327" s="18" t="s">
        <v>2379</v>
      </c>
    </row>
    <row r="328" spans="1:37">
      <c r="A328" s="18">
        <v>420</v>
      </c>
      <c r="B328" s="23" t="s">
        <v>941</v>
      </c>
      <c r="C328" s="24" t="s">
        <v>942</v>
      </c>
      <c r="D328" s="24"/>
      <c r="E328" s="24" t="s">
        <v>2143</v>
      </c>
      <c r="F328" s="25">
        <v>39692</v>
      </c>
      <c r="G328" s="21">
        <v>21215</v>
      </c>
      <c r="H328" s="26" t="s">
        <v>2362</v>
      </c>
      <c r="I328" s="24" t="s">
        <v>2363</v>
      </c>
      <c r="J328" s="24" t="s">
        <v>2363</v>
      </c>
      <c r="K328" s="24"/>
      <c r="L328" s="27"/>
      <c r="M328" s="28">
        <v>1.8707369559188516E-2</v>
      </c>
      <c r="N328" s="28">
        <v>1.8707369559188516E-2</v>
      </c>
      <c r="O328" s="28">
        <v>1.8707369559188516E-2</v>
      </c>
      <c r="P328" s="26" t="s">
        <v>2150</v>
      </c>
      <c r="Q328" s="29">
        <v>41274</v>
      </c>
      <c r="R328" s="39">
        <v>43204225</v>
      </c>
      <c r="S328" s="24" t="s">
        <v>1094</v>
      </c>
      <c r="T328" s="30" t="s">
        <v>2299</v>
      </c>
      <c r="U328" s="24" t="s">
        <v>283</v>
      </c>
      <c r="V328" s="24" t="s">
        <v>2396</v>
      </c>
      <c r="W328" s="55">
        <v>290190</v>
      </c>
      <c r="X328" s="57"/>
      <c r="Y328" s="55">
        <v>290190</v>
      </c>
      <c r="Z328" s="57"/>
      <c r="AA328" s="56">
        <v>290190</v>
      </c>
      <c r="AC328" s="56">
        <v>30408</v>
      </c>
      <c r="AD328" s="56">
        <f>SUM(AA328:AC328)</f>
        <v>320598</v>
      </c>
      <c r="AE328" s="24" t="s">
        <v>2156</v>
      </c>
      <c r="AG328" s="18" t="s">
        <v>21</v>
      </c>
      <c r="AK328" s="18" t="s">
        <v>2381</v>
      </c>
    </row>
    <row r="329" spans="1:37">
      <c r="A329" s="18">
        <v>209</v>
      </c>
      <c r="B329" s="23" t="s">
        <v>243</v>
      </c>
      <c r="C329" s="24" t="s">
        <v>244</v>
      </c>
      <c r="D329" s="24" t="s">
        <v>387</v>
      </c>
      <c r="E329" s="24" t="s">
        <v>1997</v>
      </c>
      <c r="F329" s="25">
        <v>39877</v>
      </c>
      <c r="G329" s="21">
        <v>22203</v>
      </c>
      <c r="H329" s="26" t="s">
        <v>2151</v>
      </c>
      <c r="I329" s="24" t="s">
        <v>2403</v>
      </c>
      <c r="J329" s="24" t="s">
        <v>2403</v>
      </c>
      <c r="K329" s="24"/>
      <c r="L329" s="27"/>
      <c r="M329" s="28">
        <v>3.2402181606572059E-2</v>
      </c>
      <c r="N329" s="28">
        <v>1.8637145692996199E-2</v>
      </c>
      <c r="O329" s="28">
        <v>1.8383696193722369E-2</v>
      </c>
      <c r="P329" s="26" t="s">
        <v>2150</v>
      </c>
      <c r="Q329" s="29">
        <v>41274</v>
      </c>
      <c r="R329" s="39">
        <v>13499542</v>
      </c>
      <c r="S329" s="24" t="s">
        <v>388</v>
      </c>
      <c r="T329" s="30" t="s">
        <v>2308</v>
      </c>
      <c r="U329" s="24" t="s">
        <v>284</v>
      </c>
      <c r="V329" s="24" t="s">
        <v>2162</v>
      </c>
      <c r="W329" s="55">
        <v>500299</v>
      </c>
      <c r="X329" s="55">
        <v>134971</v>
      </c>
      <c r="Y329" s="55">
        <v>635270</v>
      </c>
      <c r="Z329" s="55">
        <v>8598</v>
      </c>
      <c r="AA329" s="56">
        <v>643868</v>
      </c>
      <c r="AB329" s="56">
        <v>50743</v>
      </c>
      <c r="AC329" s="56">
        <v>22493</v>
      </c>
      <c r="AD329" s="56">
        <f>SUM(AA329:AC329)</f>
        <v>717104</v>
      </c>
      <c r="AE329" s="24" t="s">
        <v>2156</v>
      </c>
      <c r="AG329" s="18" t="s">
        <v>17</v>
      </c>
      <c r="AK329" s="18" t="s">
        <v>2379</v>
      </c>
    </row>
    <row r="330" spans="1:37">
      <c r="A330" s="18">
        <v>341</v>
      </c>
      <c r="B330" s="23" t="s">
        <v>1182</v>
      </c>
      <c r="C330" s="24" t="s">
        <v>1183</v>
      </c>
      <c r="D330" s="24" t="s">
        <v>1184</v>
      </c>
      <c r="E330" s="24" t="s">
        <v>2143</v>
      </c>
      <c r="F330" s="25">
        <v>38568</v>
      </c>
      <c r="G330" s="21">
        <v>31709</v>
      </c>
      <c r="H330" s="26" t="s">
        <v>2362</v>
      </c>
      <c r="I330" s="24" t="s">
        <v>2363</v>
      </c>
      <c r="J330" s="24" t="s">
        <v>2363</v>
      </c>
      <c r="K330" s="24"/>
      <c r="L330" s="27"/>
      <c r="M330" s="28">
        <v>1.8614929956434729E-2</v>
      </c>
      <c r="N330" s="28">
        <v>1.8614929956434729E-2</v>
      </c>
      <c r="O330" s="28">
        <v>1.8552703420457374E-2</v>
      </c>
      <c r="P330" s="26" t="s">
        <v>2150</v>
      </c>
      <c r="Q330" s="29">
        <v>41455</v>
      </c>
      <c r="R330" s="39">
        <v>296545105</v>
      </c>
      <c r="S330" s="24" t="s">
        <v>1184</v>
      </c>
      <c r="T330" s="30" t="str">
        <f>IF(S330=D330, E330, "")</f>
        <v>male</v>
      </c>
      <c r="U330" s="24" t="s">
        <v>284</v>
      </c>
      <c r="V330" s="24" t="s">
        <v>2271</v>
      </c>
      <c r="W330" s="55">
        <v>273328</v>
      </c>
      <c r="X330" s="57"/>
      <c r="Y330" s="55">
        <v>273328</v>
      </c>
      <c r="Z330" s="55">
        <v>900</v>
      </c>
      <c r="AA330" s="56">
        <v>274228</v>
      </c>
      <c r="AB330" s="56">
        <v>8400</v>
      </c>
      <c r="AC330" s="56">
        <v>18255</v>
      </c>
      <c r="AD330" s="56">
        <f>SUM(AA330:AC330)</f>
        <v>300883</v>
      </c>
      <c r="AE330" s="24" t="s">
        <v>2156</v>
      </c>
      <c r="AG330" s="18" t="s">
        <v>25</v>
      </c>
      <c r="AK330" s="18" t="s">
        <v>2381</v>
      </c>
    </row>
    <row r="331" spans="1:37">
      <c r="A331" s="18">
        <v>358</v>
      </c>
      <c r="B331" s="23" t="s">
        <v>1227</v>
      </c>
      <c r="C331" s="24" t="s">
        <v>1228</v>
      </c>
      <c r="D331" s="24" t="s">
        <v>1229</v>
      </c>
      <c r="E331" s="24" t="s">
        <v>2143</v>
      </c>
      <c r="F331" s="25">
        <v>36526</v>
      </c>
      <c r="G331" s="21">
        <v>20005</v>
      </c>
      <c r="H331" s="26" t="s">
        <v>2390</v>
      </c>
      <c r="I331" s="24" t="s">
        <v>2398</v>
      </c>
      <c r="J331" s="24" t="s">
        <v>69</v>
      </c>
      <c r="K331" s="24"/>
      <c r="L331" s="27" t="s">
        <v>2440</v>
      </c>
      <c r="M331" s="28">
        <v>-8.4327511535202626E-2</v>
      </c>
      <c r="N331" s="28">
        <v>1.8253214367046147E-2</v>
      </c>
      <c r="O331" s="28">
        <v>1.8253214367046147E-2</v>
      </c>
      <c r="P331" s="26" t="s">
        <v>2150</v>
      </c>
      <c r="Q331" s="29">
        <v>41274</v>
      </c>
      <c r="R331" s="39">
        <v>12779961</v>
      </c>
      <c r="S331" s="24" t="s">
        <v>1229</v>
      </c>
      <c r="T331" s="30" t="str">
        <f>IF(S331=D331, E331, "")</f>
        <v>male</v>
      </c>
      <c r="U331" s="24" t="s">
        <v>284</v>
      </c>
      <c r="V331" s="24" t="s">
        <v>2162</v>
      </c>
      <c r="W331" s="55">
        <v>446318</v>
      </c>
      <c r="X331" s="55">
        <v>50000</v>
      </c>
      <c r="Y331" s="55">
        <v>496318</v>
      </c>
      <c r="Z331" s="57"/>
      <c r="AA331" s="56">
        <v>496318</v>
      </c>
      <c r="AB331" s="56">
        <v>33826</v>
      </c>
      <c r="AC331" s="56">
        <v>27071</v>
      </c>
      <c r="AD331" s="56">
        <f>SUM(AA331:AC331)</f>
        <v>557215</v>
      </c>
      <c r="AE331" s="24" t="s">
        <v>2156</v>
      </c>
      <c r="AG331" s="18" t="s">
        <v>17</v>
      </c>
      <c r="AK331" s="18" t="s">
        <v>2379</v>
      </c>
    </row>
    <row r="332" spans="1:37">
      <c r="A332" s="18">
        <v>208</v>
      </c>
      <c r="B332" s="23" t="s">
        <v>1652</v>
      </c>
      <c r="C332" s="24" t="s">
        <v>1653</v>
      </c>
      <c r="D332" s="24" t="s">
        <v>1654</v>
      </c>
      <c r="E332" s="24" t="s">
        <v>2143</v>
      </c>
      <c r="G332" s="21">
        <v>20814</v>
      </c>
      <c r="H332" s="26" t="s">
        <v>2151</v>
      </c>
      <c r="I332" s="24" t="s">
        <v>2391</v>
      </c>
      <c r="J332" s="24" t="s">
        <v>2391</v>
      </c>
      <c r="K332" s="24"/>
      <c r="L332" s="27"/>
      <c r="M332" s="28">
        <v>7.545836149329431E-3</v>
      </c>
      <c r="N332" s="28">
        <v>1.8205144276868625E-2</v>
      </c>
      <c r="O332" s="28">
        <v>4.0209750574453584E-2</v>
      </c>
      <c r="P332" s="26" t="s">
        <v>2150</v>
      </c>
      <c r="Q332" s="29">
        <v>41090</v>
      </c>
      <c r="R332" s="39">
        <v>21358209</v>
      </c>
      <c r="S332" s="24" t="s">
        <v>1654</v>
      </c>
      <c r="T332" s="30" t="str">
        <f>IF(S332=D332, E332, "")</f>
        <v>male</v>
      </c>
      <c r="U332" s="24" t="s">
        <v>284</v>
      </c>
      <c r="V332" s="24" t="s">
        <v>2396</v>
      </c>
      <c r="W332" s="55">
        <v>487494</v>
      </c>
      <c r="X332" s="55">
        <v>276000</v>
      </c>
      <c r="Y332" s="55">
        <v>763494</v>
      </c>
      <c r="Z332" s="55">
        <v>16500</v>
      </c>
      <c r="AA332" s="56">
        <v>779994</v>
      </c>
      <c r="AB332" s="56">
        <v>39577</v>
      </c>
      <c r="AC332" s="56">
        <v>17335</v>
      </c>
      <c r="AD332" s="56">
        <f>SUM(AA332:AC332)</f>
        <v>836906</v>
      </c>
      <c r="AE332" s="24" t="s">
        <v>2156</v>
      </c>
      <c r="AG332" s="18" t="s">
        <v>19</v>
      </c>
      <c r="AK332" s="18" t="s">
        <v>2379</v>
      </c>
    </row>
    <row r="333" spans="1:37">
      <c r="A333" s="18">
        <v>564</v>
      </c>
      <c r="B333" s="23" t="s">
        <v>805</v>
      </c>
      <c r="C333" s="24" t="s">
        <v>806</v>
      </c>
      <c r="D333" s="24" t="s">
        <v>807</v>
      </c>
      <c r="E333" s="24" t="s">
        <v>2143</v>
      </c>
      <c r="F333" s="25">
        <v>41275</v>
      </c>
      <c r="G333" s="21">
        <v>60077</v>
      </c>
      <c r="H333" s="26" t="s">
        <v>2390</v>
      </c>
      <c r="I333" s="24" t="s">
        <v>2273</v>
      </c>
      <c r="J333" s="24" t="s">
        <v>66</v>
      </c>
      <c r="K333" s="24"/>
      <c r="L333" s="27"/>
      <c r="M333" s="28">
        <v>2.5135922500923745E-6</v>
      </c>
      <c r="N333" s="28">
        <v>1.7977921991574171E-2</v>
      </c>
      <c r="O333" s="28">
        <v>2.7782101773011006E-2</v>
      </c>
      <c r="P333" s="26" t="s">
        <v>2150</v>
      </c>
      <c r="Q333" s="29">
        <v>41274</v>
      </c>
      <c r="R333" s="39">
        <v>38860576</v>
      </c>
      <c r="S333" s="24" t="s">
        <v>808</v>
      </c>
      <c r="T333" s="30" t="s">
        <v>2234</v>
      </c>
      <c r="U333" s="24" t="s">
        <v>283</v>
      </c>
      <c r="V333" s="24" t="s">
        <v>2062</v>
      </c>
      <c r="W333" s="55">
        <v>397838</v>
      </c>
      <c r="X333" s="55">
        <v>107416</v>
      </c>
      <c r="Y333" s="55">
        <v>505254</v>
      </c>
      <c r="Z333" s="55">
        <v>22952</v>
      </c>
      <c r="AA333" s="56">
        <v>528206</v>
      </c>
      <c r="AB333" s="56">
        <v>126200</v>
      </c>
      <c r="AC333" s="56">
        <v>10837</v>
      </c>
      <c r="AD333" s="56">
        <f>SUM(AA333:AC333)</f>
        <v>665243</v>
      </c>
      <c r="AE333" s="24" t="s">
        <v>2156</v>
      </c>
      <c r="AF333" s="24" t="s">
        <v>809</v>
      </c>
      <c r="AG333" s="18" t="s">
        <v>21</v>
      </c>
      <c r="AK333" s="18" t="s">
        <v>2379</v>
      </c>
    </row>
    <row r="334" spans="1:37">
      <c r="A334" s="18">
        <v>307</v>
      </c>
      <c r="B334" s="23" t="s">
        <v>1416</v>
      </c>
      <c r="C334" s="24" t="s">
        <v>1417</v>
      </c>
      <c r="D334" s="24" t="s">
        <v>1418</v>
      </c>
      <c r="E334" s="24" t="s">
        <v>2143</v>
      </c>
      <c r="F334" s="25">
        <v>30682</v>
      </c>
      <c r="G334" s="21">
        <v>10010</v>
      </c>
      <c r="H334" s="26" t="s">
        <v>2362</v>
      </c>
      <c r="I334" s="24" t="s">
        <v>2363</v>
      </c>
      <c r="J334" s="24" t="s">
        <v>2363</v>
      </c>
      <c r="K334" s="24"/>
      <c r="L334" s="27"/>
      <c r="M334" s="28">
        <v>1.8693504519638429E-2</v>
      </c>
      <c r="N334" s="28">
        <v>1.7552672099748375E-2</v>
      </c>
      <c r="O334" s="28">
        <v>1.7552672099748375E-2</v>
      </c>
      <c r="P334" s="26" t="s">
        <v>2150</v>
      </c>
      <c r="Q334" s="29">
        <v>41182</v>
      </c>
      <c r="R334" s="39">
        <v>111915138</v>
      </c>
      <c r="S334" s="24" t="s">
        <v>1419</v>
      </c>
      <c r="T334" s="30" t="s">
        <v>2299</v>
      </c>
      <c r="U334" s="24" t="s">
        <v>284</v>
      </c>
      <c r="V334" s="24" t="s">
        <v>2162</v>
      </c>
      <c r="W334" s="55">
        <v>407510</v>
      </c>
      <c r="X334" s="55">
        <v>26000</v>
      </c>
      <c r="Y334" s="55">
        <v>433510</v>
      </c>
      <c r="Z334" s="57"/>
      <c r="AA334" s="56">
        <v>433510</v>
      </c>
      <c r="AB334" s="56">
        <v>35904</v>
      </c>
      <c r="AC334" s="56">
        <v>17670</v>
      </c>
      <c r="AD334" s="56">
        <f>SUM(AA334:AC334)</f>
        <v>487084</v>
      </c>
      <c r="AE334" s="24" t="s">
        <v>2156</v>
      </c>
      <c r="AG334" s="18" t="s">
        <v>25</v>
      </c>
      <c r="AK334" s="18" t="s">
        <v>2381</v>
      </c>
    </row>
    <row r="335" spans="1:37">
      <c r="A335" s="18">
        <v>346</v>
      </c>
      <c r="B335" s="23" t="s">
        <v>1352</v>
      </c>
      <c r="C335" s="24" t="s">
        <v>1508</v>
      </c>
      <c r="D335" s="24" t="s">
        <v>1509</v>
      </c>
      <c r="E335" s="24" t="s">
        <v>2143</v>
      </c>
      <c r="F335" s="25">
        <v>38657</v>
      </c>
      <c r="G335" s="21">
        <v>22314</v>
      </c>
      <c r="H335" s="26" t="s">
        <v>2390</v>
      </c>
      <c r="I335" s="24" t="s">
        <v>2385</v>
      </c>
      <c r="J335" s="24" t="s">
        <v>58</v>
      </c>
      <c r="K335" s="24"/>
      <c r="L335" s="27"/>
      <c r="M335" s="28">
        <v>1.6333790141841515E-2</v>
      </c>
      <c r="N335" s="28">
        <v>1.6333790141841515E-2</v>
      </c>
      <c r="O335" s="28">
        <v>1.6333790141841515E-2</v>
      </c>
      <c r="P335" s="31" t="s">
        <v>2150</v>
      </c>
      <c r="Q335" s="29">
        <v>41090</v>
      </c>
      <c r="R335" s="39">
        <v>10499471</v>
      </c>
      <c r="S335" s="24" t="s">
        <v>1509</v>
      </c>
      <c r="T335" s="30" t="str">
        <f>IF(S335=D335, E335, "")</f>
        <v>male</v>
      </c>
      <c r="U335" s="24" t="s">
        <v>284</v>
      </c>
      <c r="V335" s="24" t="s">
        <v>2162</v>
      </c>
      <c r="W335" s="55">
        <v>410857</v>
      </c>
      <c r="X335" s="57"/>
      <c r="Y335" s="55">
        <v>410857</v>
      </c>
      <c r="Z335" s="57"/>
      <c r="AA335" s="56">
        <v>410857</v>
      </c>
      <c r="AB335" s="56">
        <v>36565</v>
      </c>
      <c r="AC335" s="56">
        <v>13460</v>
      </c>
      <c r="AD335" s="56">
        <f>SUM(AA335:AC335)</f>
        <v>460882</v>
      </c>
      <c r="AE335" s="24" t="s">
        <v>2156</v>
      </c>
      <c r="AG335" s="18" t="s">
        <v>17</v>
      </c>
      <c r="AK335" s="18" t="s">
        <v>2381</v>
      </c>
    </row>
    <row r="336" spans="1:37">
      <c r="A336" s="18">
        <v>149</v>
      </c>
      <c r="B336" s="23" t="s">
        <v>1638</v>
      </c>
      <c r="C336" s="24" t="s">
        <v>1639</v>
      </c>
      <c r="D336" s="24" t="s">
        <v>1784</v>
      </c>
      <c r="E336" s="24" t="s">
        <v>2143</v>
      </c>
      <c r="F336" s="25">
        <v>37000</v>
      </c>
      <c r="G336" s="21">
        <v>60601</v>
      </c>
      <c r="H336" s="26" t="s">
        <v>2151</v>
      </c>
      <c r="I336" s="24" t="s">
        <v>2273</v>
      </c>
      <c r="J336" s="24" t="s">
        <v>60</v>
      </c>
      <c r="K336" s="24"/>
      <c r="L336" s="27"/>
      <c r="M336" s="28">
        <v>1.5611748245704068E-2</v>
      </c>
      <c r="N336" s="28">
        <v>1.5611748245704068E-2</v>
      </c>
      <c r="O336" s="28">
        <v>6.3543596752324211E-2</v>
      </c>
      <c r="P336" s="26" t="s">
        <v>2150</v>
      </c>
      <c r="Q336" s="29">
        <v>41182</v>
      </c>
      <c r="R336" s="39">
        <v>16522644</v>
      </c>
      <c r="S336" s="24" t="s">
        <v>1784</v>
      </c>
      <c r="T336" s="30" t="str">
        <f>IF(S336=D336, E336, "")</f>
        <v>male</v>
      </c>
      <c r="U336" s="24" t="s">
        <v>284</v>
      </c>
      <c r="V336" s="24" t="s">
        <v>2253</v>
      </c>
      <c r="W336" s="55">
        <v>376014</v>
      </c>
      <c r="X336" s="57"/>
      <c r="Y336" s="55">
        <v>376014</v>
      </c>
      <c r="Z336" s="55">
        <v>17746</v>
      </c>
      <c r="AA336" s="56">
        <v>393760</v>
      </c>
      <c r="AB336" s="56">
        <v>202855</v>
      </c>
      <c r="AC336" s="56">
        <v>7012</v>
      </c>
      <c r="AD336" s="56">
        <f>SUM(AA336:AC336)</f>
        <v>603627</v>
      </c>
      <c r="AE336" s="24" t="s">
        <v>2156</v>
      </c>
      <c r="AG336" s="18" t="s">
        <v>17</v>
      </c>
      <c r="AK336" s="18" t="s">
        <v>2381</v>
      </c>
    </row>
    <row r="337" spans="1:37">
      <c r="A337" s="18">
        <v>206</v>
      </c>
      <c r="B337" s="23" t="s">
        <v>1644</v>
      </c>
      <c r="C337" s="24" t="s">
        <v>1645</v>
      </c>
      <c r="D337" s="24" t="s">
        <v>1646</v>
      </c>
      <c r="E337" s="24" t="s">
        <v>2143</v>
      </c>
      <c r="F337" s="25">
        <v>38281</v>
      </c>
      <c r="G337" s="21">
        <v>20036</v>
      </c>
      <c r="H337" s="26" t="s">
        <v>2362</v>
      </c>
      <c r="I337" s="24" t="s">
        <v>2363</v>
      </c>
      <c r="J337" s="24" t="s">
        <v>2363</v>
      </c>
      <c r="K337" s="24"/>
      <c r="L337" s="27"/>
      <c r="M337" s="28">
        <v>1.5383942274036779E-2</v>
      </c>
      <c r="N337" s="28">
        <v>1.5383942274036779E-2</v>
      </c>
      <c r="O337" s="28">
        <v>1.5273932110661692E-2</v>
      </c>
      <c r="P337" s="26" t="s">
        <v>2150</v>
      </c>
      <c r="Q337" s="29">
        <v>41182</v>
      </c>
      <c r="R337" s="39">
        <v>122514067</v>
      </c>
      <c r="S337" s="24" t="s">
        <v>1647</v>
      </c>
      <c r="T337" s="30" t="s">
        <v>2299</v>
      </c>
      <c r="U337" s="24" t="s">
        <v>284</v>
      </c>
      <c r="V337" s="24" t="s">
        <v>2162</v>
      </c>
      <c r="W337" s="55">
        <v>301699</v>
      </c>
      <c r="X337" s="57"/>
      <c r="Y337" s="55">
        <v>301699</v>
      </c>
      <c r="Z337" s="55">
        <v>2273</v>
      </c>
      <c r="AA337" s="56">
        <v>303972</v>
      </c>
      <c r="AB337" s="56">
        <v>63000</v>
      </c>
      <c r="AC337" s="56">
        <v>22008</v>
      </c>
      <c r="AD337" s="56">
        <f>SUM(AA337:AC337)</f>
        <v>388980</v>
      </c>
      <c r="AE337" s="24" t="s">
        <v>2156</v>
      </c>
      <c r="AG337" s="18" t="s">
        <v>25</v>
      </c>
      <c r="AK337" s="18" t="s">
        <v>2381</v>
      </c>
    </row>
    <row r="338" spans="1:37">
      <c r="A338" s="18">
        <v>266</v>
      </c>
      <c r="B338" s="23" t="s">
        <v>1318</v>
      </c>
      <c r="C338" s="24" t="s">
        <v>1319</v>
      </c>
      <c r="D338" s="24" t="s">
        <v>1320</v>
      </c>
      <c r="E338" s="24" t="s">
        <v>2143</v>
      </c>
      <c r="F338" s="25">
        <v>37469</v>
      </c>
      <c r="G338" s="21">
        <v>20036</v>
      </c>
      <c r="H338" s="26" t="s">
        <v>2390</v>
      </c>
      <c r="I338" s="24" t="s">
        <v>2152</v>
      </c>
      <c r="J338" s="24" t="s">
        <v>65</v>
      </c>
      <c r="K338" s="24"/>
      <c r="L338" s="27"/>
      <c r="M338" s="28">
        <v>1.5003628261602772E-2</v>
      </c>
      <c r="N338" s="28">
        <v>1.5003628261602772E-2</v>
      </c>
      <c r="O338" s="28">
        <v>1.5003628261602772E-2</v>
      </c>
      <c r="P338" s="26" t="s">
        <v>2150</v>
      </c>
      <c r="Q338" s="29">
        <v>41090</v>
      </c>
      <c r="R338" s="39">
        <v>13009339</v>
      </c>
      <c r="S338" s="24" t="s">
        <v>1321</v>
      </c>
      <c r="T338" s="30" t="s">
        <v>2234</v>
      </c>
      <c r="U338" s="24" t="s">
        <v>284</v>
      </c>
      <c r="V338" s="24" t="s">
        <v>2253</v>
      </c>
      <c r="W338" s="55">
        <v>198622</v>
      </c>
      <c r="X338" s="57"/>
      <c r="Y338" s="55">
        <v>198622</v>
      </c>
      <c r="Z338" s="57"/>
      <c r="AA338" s="56">
        <v>198622</v>
      </c>
      <c r="AC338" s="56">
        <v>17714</v>
      </c>
      <c r="AD338" s="56">
        <f>SUM(AA338:AC338)</f>
        <v>216336</v>
      </c>
      <c r="AE338" s="24" t="s">
        <v>2156</v>
      </c>
      <c r="AG338" s="18" t="s">
        <v>17</v>
      </c>
      <c r="AK338" s="18" t="s">
        <v>2381</v>
      </c>
    </row>
    <row r="339" spans="1:37">
      <c r="A339" s="18">
        <v>567</v>
      </c>
      <c r="B339" s="23" t="s">
        <v>976</v>
      </c>
      <c r="C339" s="24" t="s">
        <v>977</v>
      </c>
      <c r="D339" s="24" t="s">
        <v>978</v>
      </c>
      <c r="E339" s="24" t="s">
        <v>2143</v>
      </c>
      <c r="F339" s="25">
        <v>35908</v>
      </c>
      <c r="G339" s="21">
        <v>20036</v>
      </c>
      <c r="H339" s="26" t="s">
        <v>2390</v>
      </c>
      <c r="I339" s="24" t="s">
        <v>2398</v>
      </c>
      <c r="J339" s="24" t="s">
        <v>69</v>
      </c>
      <c r="K339" s="24"/>
      <c r="L339" s="27"/>
      <c r="M339" s="28">
        <v>2.4916276378079749E-2</v>
      </c>
      <c r="N339" s="28">
        <v>1.4242449472347688E-2</v>
      </c>
      <c r="O339" s="28">
        <v>1.9223369861233953E-2</v>
      </c>
      <c r="P339" s="26" t="s">
        <v>2150</v>
      </c>
      <c r="Q339" s="29">
        <v>41274</v>
      </c>
      <c r="R339" s="39">
        <v>24531402</v>
      </c>
      <c r="S339" s="24" t="s">
        <v>979</v>
      </c>
      <c r="T339" s="30" t="s">
        <v>2158</v>
      </c>
      <c r="U339" s="24" t="s">
        <v>284</v>
      </c>
      <c r="V339" s="24" t="s">
        <v>2161</v>
      </c>
      <c r="W339" s="55">
        <v>324098</v>
      </c>
      <c r="X339" s="55">
        <v>65720</v>
      </c>
      <c r="Y339" s="55">
        <v>389818</v>
      </c>
      <c r="Z339" s="55">
        <v>18118</v>
      </c>
      <c r="AA339" s="56">
        <v>407936</v>
      </c>
      <c r="AB339" s="56">
        <v>19580</v>
      </c>
      <c r="AC339" s="56">
        <v>17860</v>
      </c>
      <c r="AD339" s="56">
        <f>SUM(AA339:AC339)</f>
        <v>445376</v>
      </c>
      <c r="AE339" s="24" t="s">
        <v>2156</v>
      </c>
      <c r="AG339" s="18" t="s">
        <v>19</v>
      </c>
      <c r="AK339" s="18" t="s">
        <v>2381</v>
      </c>
    </row>
    <row r="340" spans="1:37">
      <c r="A340" s="18">
        <v>361</v>
      </c>
      <c r="B340" s="23" t="s">
        <v>1234</v>
      </c>
      <c r="C340" s="24" t="s">
        <v>1081</v>
      </c>
      <c r="D340" s="24" t="s">
        <v>1082</v>
      </c>
      <c r="E340" s="24" t="s">
        <v>2143</v>
      </c>
      <c r="F340" s="25">
        <v>41275</v>
      </c>
      <c r="G340" s="21">
        <v>22030</v>
      </c>
      <c r="H340" s="26" t="s">
        <v>2390</v>
      </c>
      <c r="I340" s="24" t="s">
        <v>1477</v>
      </c>
      <c r="J340" s="24" t="s">
        <v>65</v>
      </c>
      <c r="K340" s="24"/>
      <c r="L340" s="27"/>
      <c r="M340" s="28">
        <v>3.6725824652373E-2</v>
      </c>
      <c r="N340" s="28">
        <v>1.3682180600713367E-2</v>
      </c>
      <c r="O340" s="28">
        <v>0.10799916783689603</v>
      </c>
      <c r="P340" s="26" t="s">
        <v>2150</v>
      </c>
      <c r="Q340" s="29">
        <v>41274</v>
      </c>
      <c r="R340" s="39">
        <v>28616206</v>
      </c>
      <c r="S340" s="24" t="s">
        <v>1083</v>
      </c>
      <c r="T340" s="30" t="s">
        <v>2234</v>
      </c>
      <c r="U340" s="24" t="s">
        <v>283</v>
      </c>
      <c r="V340" s="24" t="s">
        <v>2253</v>
      </c>
      <c r="W340" s="55">
        <v>333495</v>
      </c>
      <c r="X340" s="55">
        <v>64949</v>
      </c>
      <c r="Y340" s="55">
        <v>398444</v>
      </c>
      <c r="Z340" s="55">
        <v>70233</v>
      </c>
      <c r="AA340" s="56">
        <v>468677</v>
      </c>
      <c r="AB340" s="56">
        <v>21320</v>
      </c>
      <c r="AC340" s="56">
        <v>13918</v>
      </c>
      <c r="AD340" s="56">
        <f>SUM(AA340:AC340)</f>
        <v>503915</v>
      </c>
      <c r="AE340" s="24" t="s">
        <v>2156</v>
      </c>
      <c r="AG340" s="18" t="s">
        <v>19</v>
      </c>
      <c r="AK340" s="18" t="s">
        <v>2379</v>
      </c>
    </row>
    <row r="341" spans="1:37">
      <c r="A341" s="18">
        <v>624</v>
      </c>
      <c r="B341" s="23" t="s">
        <v>471</v>
      </c>
      <c r="C341" s="24" t="s">
        <v>472</v>
      </c>
      <c r="D341" s="24" t="s">
        <v>473</v>
      </c>
      <c r="E341" s="24" t="s">
        <v>2143</v>
      </c>
      <c r="F341" s="25">
        <v>37803</v>
      </c>
      <c r="G341" s="21">
        <v>11370</v>
      </c>
      <c r="H341" s="26" t="s">
        <v>2362</v>
      </c>
      <c r="I341" s="24" t="s">
        <v>2363</v>
      </c>
      <c r="J341" s="24" t="s">
        <v>2363</v>
      </c>
      <c r="K341" s="24"/>
      <c r="L341" s="27"/>
      <c r="M341" s="28">
        <v>1.3340583650534711E-2</v>
      </c>
      <c r="N341" s="28">
        <v>1.3340583650534711E-2</v>
      </c>
      <c r="O341" s="28">
        <v>1.3340583650534711E-2</v>
      </c>
      <c r="P341" s="26" t="s">
        <v>2150</v>
      </c>
      <c r="Q341" s="29">
        <v>41090</v>
      </c>
      <c r="R341" s="39">
        <v>20108105</v>
      </c>
      <c r="S341" s="24" t="s">
        <v>473</v>
      </c>
      <c r="T341" s="30" t="str">
        <f>IF(S341=D341, E341, "")</f>
        <v>male</v>
      </c>
      <c r="U341" s="24" t="s">
        <v>2329</v>
      </c>
      <c r="V341" s="24" t="s">
        <v>2396</v>
      </c>
      <c r="W341" s="55">
        <v>139765</v>
      </c>
      <c r="X341" s="57"/>
      <c r="Y341" s="55">
        <v>139765</v>
      </c>
      <c r="Z341" s="57"/>
      <c r="AA341" s="56">
        <v>139765</v>
      </c>
      <c r="AC341" s="56">
        <v>17817</v>
      </c>
      <c r="AD341" s="56">
        <f>SUM(AA341:AC341)</f>
        <v>157582</v>
      </c>
      <c r="AE341" s="24" t="s">
        <v>2156</v>
      </c>
      <c r="AG341" s="18" t="s">
        <v>19</v>
      </c>
      <c r="AK341" s="18" t="s">
        <v>2381</v>
      </c>
    </row>
    <row r="342" spans="1:37">
      <c r="A342" s="18">
        <v>77</v>
      </c>
      <c r="B342" s="23" t="s">
        <v>1783</v>
      </c>
      <c r="C342" s="24" t="s">
        <v>1932</v>
      </c>
      <c r="D342" s="24" t="s">
        <v>1933</v>
      </c>
      <c r="E342" s="24" t="s">
        <v>2143</v>
      </c>
      <c r="F342" s="25">
        <v>38064</v>
      </c>
      <c r="G342" s="21">
        <v>75038</v>
      </c>
      <c r="H342" s="26" t="s">
        <v>2151</v>
      </c>
      <c r="I342" s="24" t="s">
        <v>2403</v>
      </c>
      <c r="J342" s="24" t="s">
        <v>2403</v>
      </c>
      <c r="K342" s="24"/>
      <c r="L342" s="27"/>
      <c r="M342" s="28">
        <v>1.4530437442643009E-2</v>
      </c>
      <c r="N342" s="28">
        <v>1.3087384872851486E-2</v>
      </c>
      <c r="O342" s="28">
        <v>1.5260174313162614E-2</v>
      </c>
      <c r="P342" s="26" t="s">
        <v>2150</v>
      </c>
      <c r="Q342" s="29">
        <v>41090</v>
      </c>
      <c r="R342" s="39">
        <v>27549759</v>
      </c>
      <c r="S342" s="24" t="s">
        <v>1933</v>
      </c>
      <c r="T342" s="30" t="str">
        <f>IF(S342=D342, E342, "")</f>
        <v>male</v>
      </c>
      <c r="U342" s="24" t="s">
        <v>284</v>
      </c>
      <c r="V342" s="24" t="s">
        <v>2253</v>
      </c>
      <c r="W342" s="55">
        <v>325017</v>
      </c>
      <c r="X342" s="55">
        <v>28512</v>
      </c>
      <c r="Y342" s="55">
        <v>353529</v>
      </c>
      <c r="Z342" s="55">
        <v>38333</v>
      </c>
      <c r="AA342" s="56">
        <v>391862</v>
      </c>
      <c r="AD342" s="56">
        <f>SUM(AA342:AC342)</f>
        <v>391862</v>
      </c>
      <c r="AE342" s="24" t="s">
        <v>2156</v>
      </c>
      <c r="AG342" s="18" t="s">
        <v>19</v>
      </c>
      <c r="AK342" s="18" t="s">
        <v>2381</v>
      </c>
    </row>
    <row r="343" spans="1:37">
      <c r="A343" s="18">
        <v>160</v>
      </c>
      <c r="B343" s="23" t="s">
        <v>1960</v>
      </c>
      <c r="C343" s="24" t="s">
        <v>1961</v>
      </c>
      <c r="D343" s="24" t="s">
        <v>1962</v>
      </c>
      <c r="E343" s="24" t="s">
        <v>2143</v>
      </c>
      <c r="F343" s="25">
        <v>39995</v>
      </c>
      <c r="G343" s="21">
        <v>20151</v>
      </c>
      <c r="H343" s="26" t="s">
        <v>2390</v>
      </c>
      <c r="I343" s="24" t="s">
        <v>2178</v>
      </c>
      <c r="J343" s="24" t="s">
        <v>65</v>
      </c>
      <c r="K343" s="24"/>
      <c r="L343" s="27"/>
      <c r="M343" s="28">
        <v>-3.9175634889180204E-3</v>
      </c>
      <c r="N343" s="28">
        <v>1.2463332079729222E-2</v>
      </c>
      <c r="O343" s="28">
        <v>4.3301291679182938E-2</v>
      </c>
      <c r="P343" s="26" t="s">
        <v>2150</v>
      </c>
      <c r="Q343" s="29">
        <v>41274</v>
      </c>
      <c r="R343" s="39">
        <v>15462377</v>
      </c>
      <c r="S343" s="24" t="s">
        <v>1962</v>
      </c>
      <c r="T343" s="30" t="str">
        <f>IF(S343=D343, E343, "")</f>
        <v>male</v>
      </c>
      <c r="U343" s="24" t="s">
        <v>284</v>
      </c>
      <c r="V343" s="24" t="s">
        <v>2146</v>
      </c>
      <c r="W343" s="55">
        <v>326725</v>
      </c>
      <c r="X343" s="55">
        <v>77096</v>
      </c>
      <c r="Y343" s="55">
        <v>403821</v>
      </c>
      <c r="Z343" s="55">
        <v>12957</v>
      </c>
      <c r="AA343" s="56">
        <v>416778</v>
      </c>
      <c r="AB343" s="56">
        <v>33000</v>
      </c>
      <c r="AC343" s="56">
        <v>29274</v>
      </c>
      <c r="AD343" s="56">
        <f>SUM(AA343:AC343)</f>
        <v>479052</v>
      </c>
      <c r="AE343" s="24" t="s">
        <v>2156</v>
      </c>
      <c r="AG343" s="18" t="s">
        <v>17</v>
      </c>
      <c r="AK343" s="18" t="s">
        <v>2381</v>
      </c>
    </row>
    <row r="344" spans="1:37">
      <c r="A344" s="18">
        <v>513</v>
      </c>
      <c r="B344" s="23" t="s">
        <v>711</v>
      </c>
      <c r="C344" s="24" t="s">
        <v>130</v>
      </c>
      <c r="D344" s="24" t="s">
        <v>712</v>
      </c>
      <c r="E344" s="24" t="s">
        <v>2143</v>
      </c>
      <c r="F344" s="25">
        <v>37070</v>
      </c>
      <c r="G344" s="21">
        <v>20036</v>
      </c>
      <c r="H344" s="26" t="s">
        <v>2390</v>
      </c>
      <c r="I344" s="24" t="s">
        <v>2273</v>
      </c>
      <c r="J344" s="24" t="s">
        <v>61</v>
      </c>
      <c r="K344" s="24"/>
      <c r="L344" s="27"/>
      <c r="M344" s="28">
        <v>1.5240111748272313E-2</v>
      </c>
      <c r="N344" s="28">
        <v>1.2267487276600781E-2</v>
      </c>
      <c r="O344" s="28">
        <v>-1.6199726691727593E-2</v>
      </c>
      <c r="P344" s="26" t="s">
        <v>2150</v>
      </c>
      <c r="Q344" s="29">
        <v>41090</v>
      </c>
      <c r="R344" s="39">
        <v>11916594</v>
      </c>
      <c r="S344" s="24" t="s">
        <v>712</v>
      </c>
      <c r="T344" s="30" t="str">
        <f>IF(S344=D344, E344, "")</f>
        <v>male</v>
      </c>
      <c r="U344" s="24" t="s">
        <v>284</v>
      </c>
      <c r="V344" s="24" t="s">
        <v>2162</v>
      </c>
      <c r="W344" s="55">
        <v>863081</v>
      </c>
      <c r="X344" s="55">
        <v>206000</v>
      </c>
      <c r="Y344" s="55">
        <v>1069081</v>
      </c>
      <c r="Z344" s="57"/>
      <c r="AA344" s="56">
        <v>1069081</v>
      </c>
      <c r="AD344" s="56">
        <f>SUM(AA344:AC344)</f>
        <v>1069081</v>
      </c>
      <c r="AE344" s="24" t="s">
        <v>2156</v>
      </c>
      <c r="AF344" s="24" t="s">
        <v>52</v>
      </c>
      <c r="AG344" s="18" t="s">
        <v>17</v>
      </c>
      <c r="AI344" s="18" t="s">
        <v>2357</v>
      </c>
      <c r="AJ344" s="18" t="s">
        <v>2373</v>
      </c>
      <c r="AK344" s="18" t="s">
        <v>2379</v>
      </c>
    </row>
    <row r="345" spans="1:37">
      <c r="A345" s="18">
        <v>173</v>
      </c>
      <c r="B345" s="23" t="s">
        <v>1549</v>
      </c>
      <c r="C345" s="24" t="s">
        <v>1550</v>
      </c>
      <c r="D345" s="24" t="s">
        <v>1551</v>
      </c>
      <c r="E345" s="24" t="s">
        <v>2143</v>
      </c>
      <c r="F345" s="25">
        <v>40909</v>
      </c>
      <c r="G345" s="21">
        <v>20814</v>
      </c>
      <c r="H345" s="26" t="s">
        <v>2151</v>
      </c>
      <c r="I345" s="24" t="s">
        <v>2403</v>
      </c>
      <c r="J345" s="24" t="s">
        <v>2403</v>
      </c>
      <c r="K345" s="24"/>
      <c r="L345" s="27"/>
      <c r="M345" s="28">
        <v>1.6440527758197595E-2</v>
      </c>
      <c r="N345" s="28">
        <v>1.2204417714414949E-2</v>
      </c>
      <c r="O345" s="28">
        <v>1.5019687624806675E-2</v>
      </c>
      <c r="P345" s="26" t="s">
        <v>2150</v>
      </c>
      <c r="Q345" s="29">
        <v>41060</v>
      </c>
      <c r="R345" s="39">
        <v>41395630</v>
      </c>
      <c r="S345" s="24" t="s">
        <v>1552</v>
      </c>
      <c r="T345" s="30" t="s">
        <v>2301</v>
      </c>
      <c r="U345" s="24" t="s">
        <v>283</v>
      </c>
      <c r="V345" s="24" t="s">
        <v>1554</v>
      </c>
      <c r="W345" s="55">
        <v>695040</v>
      </c>
      <c r="X345" s="55">
        <v>30000</v>
      </c>
      <c r="Y345" s="55">
        <v>725040</v>
      </c>
      <c r="Z345" s="55">
        <v>32321</v>
      </c>
      <c r="AA345" s="56">
        <v>757361</v>
      </c>
      <c r="AB345" s="56">
        <v>63172</v>
      </c>
      <c r="AC345" s="56">
        <v>23203</v>
      </c>
      <c r="AD345" s="56">
        <f>SUM(AA345:AC345)</f>
        <v>843736</v>
      </c>
      <c r="AE345" s="24" t="s">
        <v>2156</v>
      </c>
      <c r="AG345" s="18" t="s">
        <v>21</v>
      </c>
      <c r="AK345" s="18" t="s">
        <v>2379</v>
      </c>
    </row>
    <row r="346" spans="1:37">
      <c r="A346" s="18">
        <v>116</v>
      </c>
      <c r="B346" s="23" t="s">
        <v>334</v>
      </c>
      <c r="C346" s="24" t="s">
        <v>335</v>
      </c>
      <c r="D346" s="24" t="s">
        <v>336</v>
      </c>
      <c r="E346" s="24" t="s">
        <v>1997</v>
      </c>
      <c r="F346" s="25">
        <v>40086</v>
      </c>
      <c r="G346" s="21">
        <v>20004</v>
      </c>
      <c r="H346" s="26" t="s">
        <v>2151</v>
      </c>
      <c r="I346" s="24" t="s">
        <v>1763</v>
      </c>
      <c r="J346" s="24" t="s">
        <v>213</v>
      </c>
      <c r="K346" s="24"/>
      <c r="L346" s="27"/>
      <c r="M346" s="28">
        <v>2.0018495579726129E-2</v>
      </c>
      <c r="N346" s="28">
        <v>1.124666491848041E-2</v>
      </c>
      <c r="O346" s="28">
        <v>1.2388162422573986E-2</v>
      </c>
      <c r="P346" s="26" t="s">
        <v>2150</v>
      </c>
      <c r="Q346" s="29">
        <v>41274</v>
      </c>
      <c r="R346" s="39">
        <v>12825199</v>
      </c>
      <c r="S346" s="24" t="s">
        <v>337</v>
      </c>
      <c r="T346" s="30" t="s">
        <v>2322</v>
      </c>
      <c r="U346" s="24" t="s">
        <v>284</v>
      </c>
      <c r="V346" s="24" t="s">
        <v>2253</v>
      </c>
      <c r="W346" s="55">
        <v>240451</v>
      </c>
      <c r="X346" s="55">
        <v>2500</v>
      </c>
      <c r="Y346" s="55">
        <v>242951</v>
      </c>
      <c r="Z346" s="55">
        <v>18887</v>
      </c>
      <c r="AA346" s="56">
        <v>261838</v>
      </c>
      <c r="AB346" s="56">
        <v>12584</v>
      </c>
      <c r="AC346" s="56">
        <v>10089</v>
      </c>
      <c r="AD346" s="56">
        <f>SUM(AA346:AC346)</f>
        <v>284511</v>
      </c>
      <c r="AE346" s="24" t="s">
        <v>2156</v>
      </c>
      <c r="AG346" s="18" t="s">
        <v>17</v>
      </c>
      <c r="AK346" s="18" t="s">
        <v>2381</v>
      </c>
    </row>
    <row r="347" spans="1:37">
      <c r="A347" s="18">
        <v>130</v>
      </c>
      <c r="B347" s="23" t="s">
        <v>488</v>
      </c>
      <c r="C347" s="24" t="s">
        <v>489</v>
      </c>
      <c r="D347" s="24" t="s">
        <v>490</v>
      </c>
      <c r="E347" s="24" t="s">
        <v>1997</v>
      </c>
      <c r="F347" s="25">
        <v>36524</v>
      </c>
      <c r="G347" s="21">
        <v>20036</v>
      </c>
      <c r="H347" s="26" t="s">
        <v>2362</v>
      </c>
      <c r="I347" s="24" t="s">
        <v>2363</v>
      </c>
      <c r="J347" s="24" t="s">
        <v>2363</v>
      </c>
      <c r="K347" s="24"/>
      <c r="L347" s="27"/>
      <c r="M347" s="28">
        <v>1.1921635327096917E-2</v>
      </c>
      <c r="N347" s="28">
        <v>1.0941658340575377E-2</v>
      </c>
      <c r="O347" s="28">
        <v>1.0895084438703457E-2</v>
      </c>
      <c r="P347" s="26" t="s">
        <v>2150</v>
      </c>
      <c r="Q347" s="29">
        <v>41455</v>
      </c>
      <c r="R347" s="39">
        <v>90153399</v>
      </c>
      <c r="S347" s="24" t="s">
        <v>490</v>
      </c>
      <c r="T347" s="30" t="str">
        <f>IF(S347=D347, E347, "")</f>
        <v>female</v>
      </c>
      <c r="U347" s="24" t="s">
        <v>284</v>
      </c>
      <c r="V347" s="24" t="s">
        <v>2062</v>
      </c>
      <c r="W347" s="55">
        <v>514040</v>
      </c>
      <c r="X347" s="55">
        <v>45497</v>
      </c>
      <c r="Y347" s="55">
        <v>559537</v>
      </c>
      <c r="Z347" s="55">
        <v>2366</v>
      </c>
      <c r="AA347" s="56">
        <v>561903</v>
      </c>
      <c r="AB347" s="56">
        <v>117500</v>
      </c>
      <c r="AC347" s="56">
        <v>64634</v>
      </c>
      <c r="AD347" s="56">
        <f>SUM(AA347:AC347)</f>
        <v>744037</v>
      </c>
      <c r="AE347" s="24" t="s">
        <v>2156</v>
      </c>
      <c r="AF347" s="24" t="s">
        <v>491</v>
      </c>
      <c r="AG347" s="18" t="s">
        <v>23</v>
      </c>
      <c r="AK347" s="18" t="s">
        <v>2379</v>
      </c>
    </row>
    <row r="348" spans="1:37">
      <c r="A348" s="18">
        <v>31</v>
      </c>
      <c r="B348" s="23" t="s">
        <v>1835</v>
      </c>
      <c r="C348" s="24" t="s">
        <v>1836</v>
      </c>
      <c r="D348" s="24" t="s">
        <v>1837</v>
      </c>
      <c r="E348" s="24" t="s">
        <v>2143</v>
      </c>
      <c r="F348" s="25">
        <v>39904</v>
      </c>
      <c r="G348" s="21">
        <v>94109</v>
      </c>
      <c r="H348" s="26" t="s">
        <v>2151</v>
      </c>
      <c r="I348" s="24" t="s">
        <v>2403</v>
      </c>
      <c r="J348" s="24" t="s">
        <v>2403</v>
      </c>
      <c r="K348" s="24"/>
      <c r="L348" s="27"/>
      <c r="M348" s="28">
        <v>1.232300925445794E-2</v>
      </c>
      <c r="N348" s="28">
        <v>1.0699379224136104E-2</v>
      </c>
      <c r="O348" s="28">
        <v>2.457063234444674E-2</v>
      </c>
      <c r="P348" s="26" t="s">
        <v>2150</v>
      </c>
      <c r="Q348" s="29">
        <v>41364</v>
      </c>
      <c r="R348" s="39">
        <v>54441213</v>
      </c>
      <c r="S348" s="24" t="s">
        <v>1837</v>
      </c>
      <c r="T348" s="30" t="str">
        <f>IF(S348=D348, E348, "")</f>
        <v>male</v>
      </c>
      <c r="U348" s="24" t="s">
        <v>284</v>
      </c>
      <c r="V348" s="24" t="s">
        <v>2402</v>
      </c>
      <c r="W348" s="55">
        <v>663764</v>
      </c>
      <c r="X348" s="55">
        <v>99500</v>
      </c>
      <c r="Y348" s="55">
        <v>763264</v>
      </c>
      <c r="Z348" s="55">
        <v>15423</v>
      </c>
      <c r="AA348" s="56">
        <v>778687</v>
      </c>
      <c r="AB348" s="56">
        <v>18953</v>
      </c>
      <c r="AC348" s="56">
        <v>25034</v>
      </c>
      <c r="AD348" s="56">
        <f>SUM(AA348:AC348)</f>
        <v>822674</v>
      </c>
      <c r="AE348" s="24" t="s">
        <v>2156</v>
      </c>
      <c r="AG348" s="18" t="s">
        <v>23</v>
      </c>
      <c r="AK348" s="18" t="s">
        <v>2379</v>
      </c>
    </row>
    <row r="349" spans="1:37">
      <c r="A349" s="18">
        <v>261</v>
      </c>
      <c r="B349" s="23" t="s">
        <v>1460</v>
      </c>
      <c r="C349" s="24" t="s">
        <v>1461</v>
      </c>
      <c r="D349" s="24" t="s">
        <v>1462</v>
      </c>
      <c r="E349" s="24" t="s">
        <v>2143</v>
      </c>
      <c r="F349" s="25">
        <v>33970</v>
      </c>
      <c r="G349" s="21">
        <v>20009</v>
      </c>
      <c r="H349" s="26" t="s">
        <v>2362</v>
      </c>
      <c r="I349" s="24" t="s">
        <v>2363</v>
      </c>
      <c r="J349" s="24" t="s">
        <v>2363</v>
      </c>
      <c r="K349" s="24"/>
      <c r="L349" s="27"/>
      <c r="M349" s="28">
        <v>1.0405692634691804E-2</v>
      </c>
      <c r="N349" s="28">
        <v>1.0405692634691804E-2</v>
      </c>
      <c r="O349" s="28">
        <v>1.0405692634691804E-2</v>
      </c>
      <c r="P349" s="26" t="s">
        <v>2150</v>
      </c>
      <c r="Q349" s="29">
        <v>41029</v>
      </c>
      <c r="R349" s="39">
        <v>12696501</v>
      </c>
      <c r="S349" s="24" t="s">
        <v>1462</v>
      </c>
      <c r="T349" s="30" t="str">
        <f>IF(S349=D349, E349, "")</f>
        <v>male</v>
      </c>
      <c r="U349" s="24" t="s">
        <v>284</v>
      </c>
      <c r="V349" s="24" t="s">
        <v>2271</v>
      </c>
      <c r="W349" s="55">
        <v>164004</v>
      </c>
      <c r="X349" s="57"/>
      <c r="Y349" s="55">
        <v>164004</v>
      </c>
      <c r="Z349" s="57"/>
      <c r="AA349" s="56">
        <v>164004</v>
      </c>
      <c r="AB349" s="56">
        <v>6609</v>
      </c>
      <c r="AC349" s="56">
        <v>6791</v>
      </c>
      <c r="AD349" s="56">
        <f>SUM(AA349:AC349)</f>
        <v>177404</v>
      </c>
      <c r="AE349" s="24" t="s">
        <v>2156</v>
      </c>
      <c r="AG349" s="18" t="s">
        <v>17</v>
      </c>
      <c r="AK349" s="18" t="s">
        <v>2381</v>
      </c>
    </row>
    <row r="350" spans="1:37">
      <c r="A350" s="18">
        <v>625</v>
      </c>
      <c r="B350" s="23" t="s">
        <v>474</v>
      </c>
      <c r="C350" s="24" t="s">
        <v>475</v>
      </c>
      <c r="D350" s="24" t="s">
        <v>476</v>
      </c>
      <c r="E350" s="24" t="s">
        <v>2143</v>
      </c>
      <c r="G350" s="21">
        <v>15222</v>
      </c>
      <c r="H350" s="26" t="s">
        <v>2414</v>
      </c>
      <c r="I350" s="24" t="s">
        <v>2415</v>
      </c>
      <c r="J350" s="24" t="s">
        <v>2415</v>
      </c>
      <c r="K350" s="24"/>
      <c r="L350" s="27"/>
      <c r="M350" s="28">
        <v>0.01</v>
      </c>
      <c r="N350" s="28">
        <v>0.01</v>
      </c>
      <c r="O350" s="28">
        <v>1.6573893840567337E-2</v>
      </c>
      <c r="P350" s="26" t="s">
        <v>2150</v>
      </c>
      <c r="Q350" s="29">
        <v>41274</v>
      </c>
      <c r="R350" s="39">
        <v>495692578</v>
      </c>
      <c r="S350" s="24" t="s">
        <v>476</v>
      </c>
      <c r="T350" s="30" t="str">
        <f>IF(S350=D350, E350, "")</f>
        <v>male</v>
      </c>
      <c r="U350" s="24" t="s">
        <v>284</v>
      </c>
      <c r="V350" s="24" t="s">
        <v>2162</v>
      </c>
      <c r="W350" s="55">
        <v>168569</v>
      </c>
      <c r="X350" s="57"/>
      <c r="Y350" s="55">
        <v>168569</v>
      </c>
      <c r="Z350" s="55">
        <v>10041</v>
      </c>
      <c r="AA350" s="56">
        <v>178610</v>
      </c>
      <c r="AB350" s="56">
        <v>35956</v>
      </c>
      <c r="AC350" s="56">
        <v>24550</v>
      </c>
      <c r="AD350" s="56">
        <f>SUM(AA350:AC350)</f>
        <v>239116</v>
      </c>
      <c r="AE350" s="24" t="s">
        <v>2156</v>
      </c>
      <c r="AG350" s="18" t="s">
        <v>25</v>
      </c>
      <c r="AK350" s="18" t="s">
        <v>2381</v>
      </c>
    </row>
    <row r="351" spans="1:37">
      <c r="A351" s="18">
        <v>366</v>
      </c>
      <c r="B351" s="23" t="s">
        <v>199</v>
      </c>
      <c r="C351" s="24" t="s">
        <v>200</v>
      </c>
      <c r="D351" s="24" t="s">
        <v>197</v>
      </c>
      <c r="G351" s="21">
        <v>60607</v>
      </c>
      <c r="H351" s="26" t="s">
        <v>2151</v>
      </c>
      <c r="I351" s="24" t="s">
        <v>1908</v>
      </c>
      <c r="J351" s="24" t="s">
        <v>70</v>
      </c>
      <c r="K351" s="24"/>
      <c r="L351" s="27"/>
      <c r="M351" s="28">
        <v>9.8016160437968559E-3</v>
      </c>
      <c r="N351" s="28">
        <v>9.8016160437968559E-3</v>
      </c>
      <c r="O351" s="28">
        <v>9.8016160437968559E-3</v>
      </c>
      <c r="P351" s="26" t="s">
        <v>2150</v>
      </c>
      <c r="Q351" s="29">
        <v>41152</v>
      </c>
      <c r="R351" s="39">
        <v>18115051</v>
      </c>
      <c r="S351" s="24" t="s">
        <v>312</v>
      </c>
      <c r="T351" s="30" t="s">
        <v>2157</v>
      </c>
      <c r="U351" s="24" t="s">
        <v>283</v>
      </c>
      <c r="V351" s="24" t="s">
        <v>1854</v>
      </c>
      <c r="W351" s="55">
        <v>429404</v>
      </c>
      <c r="X351" s="57"/>
      <c r="Y351" s="55">
        <v>429404</v>
      </c>
      <c r="Z351" s="57"/>
      <c r="AA351" s="56">
        <v>429404</v>
      </c>
      <c r="AB351" s="56">
        <v>33758</v>
      </c>
      <c r="AD351" s="56">
        <f>SUM(AA351:AC351)</f>
        <v>463162</v>
      </c>
      <c r="AE351" s="24" t="s">
        <v>2156</v>
      </c>
      <c r="AG351" s="18" t="s">
        <v>17</v>
      </c>
      <c r="AK351" s="18" t="s">
        <v>2381</v>
      </c>
    </row>
    <row r="352" spans="1:37">
      <c r="A352" s="18">
        <v>196</v>
      </c>
      <c r="B352" s="23" t="s">
        <v>381</v>
      </c>
      <c r="C352" s="24" t="s">
        <v>382</v>
      </c>
      <c r="D352" s="24" t="s">
        <v>383</v>
      </c>
      <c r="E352" s="24" t="s">
        <v>1997</v>
      </c>
      <c r="F352" s="25">
        <v>41540</v>
      </c>
      <c r="G352" s="21">
        <v>30309</v>
      </c>
      <c r="H352" s="26" t="s">
        <v>2362</v>
      </c>
      <c r="I352" s="24" t="s">
        <v>2363</v>
      </c>
      <c r="J352" s="24" t="s">
        <v>2363</v>
      </c>
      <c r="K352" s="24"/>
      <c r="L352" s="27"/>
      <c r="M352" s="28">
        <v>3.6758598321339764E-3</v>
      </c>
      <c r="N352" s="28">
        <v>9.7811593589934801E-3</v>
      </c>
      <c r="O352" s="28">
        <v>9.5995246116168664E-3</v>
      </c>
      <c r="P352" s="26" t="s">
        <v>2150</v>
      </c>
      <c r="Q352" s="29">
        <v>41274</v>
      </c>
      <c r="R352" s="39">
        <v>46196400</v>
      </c>
      <c r="S352" s="24" t="s">
        <v>242</v>
      </c>
      <c r="T352" s="30" t="s">
        <v>2299</v>
      </c>
      <c r="U352" s="24" t="s">
        <v>283</v>
      </c>
      <c r="V352" s="24" t="s">
        <v>2396</v>
      </c>
      <c r="W352" s="55">
        <v>380625</v>
      </c>
      <c r="X352" s="55">
        <v>73000</v>
      </c>
      <c r="Y352" s="55">
        <v>453625</v>
      </c>
      <c r="Z352" s="55">
        <v>8500</v>
      </c>
      <c r="AA352" s="56">
        <v>462125</v>
      </c>
      <c r="AB352" s="56">
        <v>42000</v>
      </c>
      <c r="AC352" s="56">
        <v>10405</v>
      </c>
      <c r="AD352" s="56">
        <f>SUM(AA352:AC352)</f>
        <v>514530</v>
      </c>
      <c r="AE352" s="24" t="s">
        <v>2156</v>
      </c>
      <c r="AG352" s="18" t="s">
        <v>21</v>
      </c>
      <c r="AK352" s="18" t="s">
        <v>2379</v>
      </c>
    </row>
    <row r="353" spans="1:37">
      <c r="A353" s="18">
        <v>486</v>
      </c>
      <c r="B353" s="23" t="s">
        <v>784</v>
      </c>
      <c r="C353" s="24" t="s">
        <v>785</v>
      </c>
      <c r="D353" s="24" t="s">
        <v>786</v>
      </c>
      <c r="E353" s="24" t="s">
        <v>2143</v>
      </c>
      <c r="F353" s="25">
        <v>35796</v>
      </c>
      <c r="G353" s="21">
        <v>22201</v>
      </c>
      <c r="H353" s="26" t="s">
        <v>2390</v>
      </c>
      <c r="I353" s="24" t="s">
        <v>2385</v>
      </c>
      <c r="J353" s="24" t="s">
        <v>58</v>
      </c>
      <c r="K353" s="24"/>
      <c r="L353" s="27"/>
      <c r="M353" s="28">
        <v>1.237933934896176E-2</v>
      </c>
      <c r="N353" s="28">
        <v>9.503910758644922E-3</v>
      </c>
      <c r="O353" s="28">
        <v>6.0658270188311221E-2</v>
      </c>
      <c r="P353" s="26" t="s">
        <v>2150</v>
      </c>
      <c r="Q353" s="29">
        <v>41182</v>
      </c>
      <c r="R353" s="39">
        <v>34877991</v>
      </c>
      <c r="S353" s="24" t="s">
        <v>787</v>
      </c>
      <c r="T353" s="30" t="s">
        <v>2234</v>
      </c>
      <c r="U353" s="24" t="s">
        <v>284</v>
      </c>
      <c r="V353" s="24" t="s">
        <v>2146</v>
      </c>
      <c r="W353" s="55">
        <v>353861</v>
      </c>
      <c r="X353" s="55">
        <v>554000</v>
      </c>
      <c r="Y353" s="55">
        <v>907861</v>
      </c>
      <c r="Z353" s="55">
        <v>205792</v>
      </c>
      <c r="AA353" s="56">
        <v>1113653</v>
      </c>
      <c r="AB353" s="56">
        <v>29968</v>
      </c>
      <c r="AC353" s="56">
        <v>5431</v>
      </c>
      <c r="AD353" s="56">
        <f>SUM(AA353:AC353)</f>
        <v>1149052</v>
      </c>
      <c r="AE353" s="24" t="s">
        <v>2156</v>
      </c>
      <c r="AG353" s="18" t="s">
        <v>21</v>
      </c>
      <c r="AI353" s="18" t="s">
        <v>2357</v>
      </c>
      <c r="AJ353" s="18" t="s">
        <v>2373</v>
      </c>
      <c r="AK353" s="18" t="s">
        <v>2379</v>
      </c>
    </row>
    <row r="354" spans="1:37">
      <c r="A354" s="18">
        <v>357</v>
      </c>
      <c r="B354" s="23" t="s">
        <v>1531</v>
      </c>
      <c r="C354" s="24" t="s">
        <v>1374</v>
      </c>
      <c r="D354" s="24" t="s">
        <v>1226</v>
      </c>
      <c r="E354" s="24" t="s">
        <v>2143</v>
      </c>
      <c r="F354" s="25">
        <v>36982</v>
      </c>
      <c r="G354" s="21">
        <v>22314</v>
      </c>
      <c r="H354" s="26" t="s">
        <v>2390</v>
      </c>
      <c r="I354" s="24" t="s">
        <v>1763</v>
      </c>
      <c r="J354" s="24" t="s">
        <v>117</v>
      </c>
      <c r="K354" s="24"/>
      <c r="L354" s="27"/>
      <c r="M354" s="28">
        <v>0</v>
      </c>
      <c r="N354" s="28">
        <v>8.9448850430371186E-3</v>
      </c>
      <c r="O354" s="28">
        <v>6.7908374372488466E-3</v>
      </c>
      <c r="P354" s="26" t="s">
        <v>2150</v>
      </c>
      <c r="Q354" s="29">
        <v>41152</v>
      </c>
      <c r="R354" s="39">
        <v>10120040</v>
      </c>
      <c r="S354" s="24" t="s">
        <v>1226</v>
      </c>
      <c r="T354" s="30" t="str">
        <f>IF(S354=D354, E354, "")</f>
        <v>male</v>
      </c>
      <c r="U354" s="24" t="s">
        <v>284</v>
      </c>
      <c r="V354" s="24" t="s">
        <v>2271</v>
      </c>
      <c r="W354" s="55">
        <v>396500</v>
      </c>
      <c r="X354" s="55">
        <v>772515</v>
      </c>
      <c r="Y354" s="55">
        <v>1169015</v>
      </c>
      <c r="Z354" s="55">
        <v>181905</v>
      </c>
      <c r="AA354" s="56">
        <v>1350920</v>
      </c>
      <c r="AB354" s="56">
        <v>24814</v>
      </c>
      <c r="AC354" s="56">
        <v>14703</v>
      </c>
      <c r="AD354" s="56">
        <f>SUM(AA354:AC354)</f>
        <v>1390437</v>
      </c>
      <c r="AE354" s="24" t="s">
        <v>2156</v>
      </c>
      <c r="AF354" s="24" t="s">
        <v>53</v>
      </c>
      <c r="AG354" s="18" t="s">
        <v>17</v>
      </c>
      <c r="AI354" s="18" t="s">
        <v>2357</v>
      </c>
      <c r="AJ354" s="18" t="s">
        <v>2373</v>
      </c>
      <c r="AK354" s="18" t="s">
        <v>2379</v>
      </c>
    </row>
    <row r="355" spans="1:37">
      <c r="A355" s="18">
        <v>607</v>
      </c>
      <c r="B355" s="23" t="s">
        <v>901</v>
      </c>
      <c r="C355" s="24" t="s">
        <v>902</v>
      </c>
      <c r="D355" s="24" t="s">
        <v>903</v>
      </c>
      <c r="E355" s="24" t="s">
        <v>2143</v>
      </c>
      <c r="F355" s="25">
        <v>40210</v>
      </c>
      <c r="G355" s="21">
        <v>22209</v>
      </c>
      <c r="H355" s="26" t="s">
        <v>2362</v>
      </c>
      <c r="I355" s="24" t="s">
        <v>2363</v>
      </c>
      <c r="J355" s="24" t="s">
        <v>2363</v>
      </c>
      <c r="K355" s="24"/>
      <c r="L355" s="27"/>
      <c r="M355" s="28">
        <v>8.5481023830538388E-3</v>
      </c>
      <c r="N355" s="28">
        <v>8.5481023830538388E-3</v>
      </c>
      <c r="O355" s="28">
        <v>8.5481023830538388E-3</v>
      </c>
      <c r="P355" s="26" t="s">
        <v>2150</v>
      </c>
      <c r="Q355" s="29">
        <v>41182</v>
      </c>
      <c r="R355" s="39">
        <v>34011522</v>
      </c>
      <c r="S355" s="24" t="s">
        <v>903</v>
      </c>
      <c r="T355" s="30" t="str">
        <f>IF(S355=D355, E355, "")</f>
        <v>male</v>
      </c>
      <c r="U355" s="24" t="s">
        <v>284</v>
      </c>
      <c r="V355" s="24" t="s">
        <v>2146</v>
      </c>
      <c r="W355" s="55">
        <v>228537</v>
      </c>
      <c r="X355" s="57"/>
      <c r="Y355" s="55">
        <v>228537</v>
      </c>
      <c r="Z355" s="57"/>
      <c r="AA355" s="56">
        <v>228537</v>
      </c>
      <c r="AB355" s="56">
        <v>19138</v>
      </c>
      <c r="AC355" s="56">
        <v>17061</v>
      </c>
      <c r="AD355" s="56">
        <f>SUM(AA355:AC355)</f>
        <v>264736</v>
      </c>
      <c r="AE355" s="24" t="s">
        <v>2156</v>
      </c>
      <c r="AG355" s="18" t="s">
        <v>21</v>
      </c>
      <c r="AK355" s="18" t="s">
        <v>2381</v>
      </c>
    </row>
    <row r="356" spans="1:37">
      <c r="A356" s="18">
        <v>383</v>
      </c>
      <c r="B356" s="23" t="s">
        <v>1450</v>
      </c>
      <c r="C356" s="24" t="s">
        <v>1295</v>
      </c>
      <c r="D356" s="24" t="s">
        <v>1296</v>
      </c>
      <c r="E356" s="24" t="s">
        <v>2143</v>
      </c>
      <c r="F356" s="25">
        <v>37033</v>
      </c>
      <c r="G356" s="21">
        <v>10020</v>
      </c>
      <c r="H356" s="26" t="s">
        <v>2390</v>
      </c>
      <c r="I356" s="24" t="s">
        <v>1477</v>
      </c>
      <c r="J356" s="24" t="s">
        <v>63</v>
      </c>
      <c r="K356" s="24"/>
      <c r="L356" s="27"/>
      <c r="M356" s="28">
        <v>8.6001193080135221E-2</v>
      </c>
      <c r="N356" s="28">
        <v>8.0819222418950318E-3</v>
      </c>
      <c r="O356" s="28">
        <v>7.4012803213742194E-3</v>
      </c>
      <c r="P356" s="26" t="s">
        <v>2150</v>
      </c>
      <c r="Q356" s="29">
        <v>41274</v>
      </c>
      <c r="R356" s="39">
        <v>60838541</v>
      </c>
      <c r="S356" s="24" t="s">
        <v>1296</v>
      </c>
      <c r="T356" s="30" t="str">
        <f>IF(S356=D356, E356, "")</f>
        <v>male</v>
      </c>
      <c r="U356" s="24" t="s">
        <v>284</v>
      </c>
      <c r="V356" s="24" t="s">
        <v>2396</v>
      </c>
      <c r="W356" s="55">
        <v>633534</v>
      </c>
      <c r="X356" s="55">
        <v>635000</v>
      </c>
      <c r="Y356" s="55">
        <v>1268534</v>
      </c>
      <c r="Z356" s="55">
        <v>39500</v>
      </c>
      <c r="AA356" s="56">
        <v>1308034</v>
      </c>
      <c r="AB356" s="56">
        <v>1122728</v>
      </c>
      <c r="AC356" s="56">
        <v>12302</v>
      </c>
      <c r="AD356" s="56">
        <f>SUM(AA356:AC356)</f>
        <v>2443064</v>
      </c>
      <c r="AE356" s="24" t="s">
        <v>2156</v>
      </c>
      <c r="AG356" s="18" t="s">
        <v>23</v>
      </c>
      <c r="AI356" s="18" t="s">
        <v>2357</v>
      </c>
      <c r="AJ356" s="18" t="s">
        <v>2373</v>
      </c>
      <c r="AK356" s="18" t="s">
        <v>2379</v>
      </c>
    </row>
    <row r="357" spans="1:37">
      <c r="A357" s="18">
        <v>152</v>
      </c>
      <c r="B357" s="23" t="s">
        <v>1792</v>
      </c>
      <c r="C357" s="24" t="s">
        <v>1793</v>
      </c>
      <c r="D357" s="24" t="s">
        <v>1794</v>
      </c>
      <c r="E357" s="24" t="s">
        <v>2143</v>
      </c>
      <c r="F357" s="25">
        <v>41409</v>
      </c>
      <c r="G357" s="21">
        <v>22209</v>
      </c>
      <c r="H357" s="26" t="s">
        <v>2151</v>
      </c>
      <c r="I357" s="24" t="s">
        <v>2403</v>
      </c>
      <c r="J357" s="24" t="s">
        <v>2403</v>
      </c>
      <c r="K357" s="24"/>
      <c r="L357" s="27"/>
      <c r="M357" s="28">
        <v>8.0462770783200268E-3</v>
      </c>
      <c r="N357" s="28">
        <v>8.0462770783200268E-3</v>
      </c>
      <c r="O357" s="28">
        <v>-8.5813170253846729E-2</v>
      </c>
      <c r="P357" s="26" t="s">
        <v>2150</v>
      </c>
      <c r="Q357" s="29">
        <v>41274</v>
      </c>
      <c r="R357" s="39">
        <v>38519638</v>
      </c>
      <c r="S357" s="24" t="s">
        <v>1795</v>
      </c>
      <c r="T357" s="30" t="s">
        <v>2301</v>
      </c>
      <c r="U357" s="24" t="s">
        <v>283</v>
      </c>
      <c r="V357" s="24" t="s">
        <v>1796</v>
      </c>
      <c r="W357" s="55">
        <v>390000</v>
      </c>
      <c r="X357" s="57"/>
      <c r="Y357" s="55">
        <v>390000</v>
      </c>
      <c r="Z357" s="55">
        <v>-36313</v>
      </c>
      <c r="AA357" s="56">
        <v>353687</v>
      </c>
      <c r="AB357" s="56">
        <v>315566</v>
      </c>
      <c r="AC357" s="56">
        <v>11690</v>
      </c>
      <c r="AD357" s="56">
        <f>SUM(AA357:AC357)</f>
        <v>680943</v>
      </c>
      <c r="AE357" s="24" t="s">
        <v>2156</v>
      </c>
      <c r="AG357" s="18" t="s">
        <v>21</v>
      </c>
      <c r="AK357" s="18" t="s">
        <v>2381</v>
      </c>
    </row>
    <row r="358" spans="1:37">
      <c r="A358" s="18">
        <v>381</v>
      </c>
      <c r="B358" s="23" t="s">
        <v>1288</v>
      </c>
      <c r="C358" s="24" t="s">
        <v>1444</v>
      </c>
      <c r="D358" s="24" t="s">
        <v>1445</v>
      </c>
      <c r="E358" s="24" t="s">
        <v>2143</v>
      </c>
      <c r="F358" s="25">
        <v>36238</v>
      </c>
      <c r="G358" s="21">
        <v>20001</v>
      </c>
      <c r="H358" s="26" t="s">
        <v>2414</v>
      </c>
      <c r="I358" s="24" t="s">
        <v>2415</v>
      </c>
      <c r="J358" s="24" t="s">
        <v>2415</v>
      </c>
      <c r="K358" s="24"/>
      <c r="L358" s="27"/>
      <c r="M358" s="28">
        <v>8.0024466078801159E-3</v>
      </c>
      <c r="N358" s="28">
        <v>8.0024466078801159E-3</v>
      </c>
      <c r="O358" s="28">
        <v>1.2720544413798839E-2</v>
      </c>
      <c r="P358" s="26" t="s">
        <v>2150</v>
      </c>
      <c r="Q358" s="29">
        <v>41274</v>
      </c>
      <c r="R358" s="39">
        <v>170639544</v>
      </c>
      <c r="S358" s="24" t="s">
        <v>1445</v>
      </c>
      <c r="T358" s="30" t="str">
        <f>IF(S358=D358, E358, "")</f>
        <v>male</v>
      </c>
      <c r="U358" s="24" t="s">
        <v>284</v>
      </c>
      <c r="V358" s="24" t="s">
        <v>2075</v>
      </c>
      <c r="W358" s="55">
        <v>296640</v>
      </c>
      <c r="X358" s="57"/>
      <c r="Y358" s="55">
        <v>296640</v>
      </c>
      <c r="Z358" s="55">
        <v>68704</v>
      </c>
      <c r="AA358" s="56">
        <v>365344</v>
      </c>
      <c r="AB358" s="56">
        <v>61078</v>
      </c>
      <c r="AC358" s="56">
        <v>18996</v>
      </c>
      <c r="AD358" s="56">
        <f>SUM(AA358:AC358)</f>
        <v>445418</v>
      </c>
      <c r="AE358" s="24" t="s">
        <v>2156</v>
      </c>
      <c r="AF358" s="24"/>
      <c r="AG358" s="18" t="s">
        <v>25</v>
      </c>
      <c r="AK358" s="18" t="s">
        <v>2381</v>
      </c>
    </row>
    <row r="359" spans="1:37">
      <c r="A359" s="18">
        <v>393</v>
      </c>
      <c r="B359" s="23" t="s">
        <v>1026</v>
      </c>
      <c r="C359" s="24" t="s">
        <v>1027</v>
      </c>
      <c r="D359" s="24" t="s">
        <v>1028</v>
      </c>
      <c r="E359" s="24" t="s">
        <v>2143</v>
      </c>
      <c r="F359" s="25">
        <v>41153</v>
      </c>
      <c r="G359" s="21">
        <v>20036</v>
      </c>
      <c r="H359" s="26" t="s">
        <v>2151</v>
      </c>
      <c r="I359" s="24" t="s">
        <v>2152</v>
      </c>
      <c r="J359" s="24" t="s">
        <v>67</v>
      </c>
      <c r="K359" s="24"/>
      <c r="L359" s="27"/>
      <c r="M359" s="28">
        <v>7.7976248274348051E-3</v>
      </c>
      <c r="N359" s="28">
        <v>7.7976248274348051E-3</v>
      </c>
      <c r="O359" s="28">
        <v>7.7976248274348051E-3</v>
      </c>
      <c r="P359" s="26" t="s">
        <v>2150</v>
      </c>
      <c r="Q359" s="29">
        <v>41182</v>
      </c>
      <c r="R359" s="39">
        <v>14427254</v>
      </c>
      <c r="S359" s="24" t="s">
        <v>1029</v>
      </c>
      <c r="T359" s="30" t="s">
        <v>2238</v>
      </c>
      <c r="U359" s="24" t="s">
        <v>283</v>
      </c>
      <c r="V359" s="24" t="s">
        <v>2271</v>
      </c>
      <c r="W359" s="55">
        <v>238714</v>
      </c>
      <c r="X359" s="57"/>
      <c r="Y359" s="55">
        <v>238714</v>
      </c>
      <c r="Z359" s="57"/>
      <c r="AA359" s="56">
        <v>238714</v>
      </c>
      <c r="AC359" s="56">
        <v>11478</v>
      </c>
      <c r="AD359" s="56">
        <f>SUM(AA359:AC359)</f>
        <v>250192</v>
      </c>
      <c r="AE359" s="24" t="s">
        <v>2156</v>
      </c>
      <c r="AG359" s="18" t="s">
        <v>17</v>
      </c>
      <c r="AK359" s="18" t="s">
        <v>2381</v>
      </c>
    </row>
    <row r="360" spans="1:37">
      <c r="A360" s="18">
        <v>131</v>
      </c>
      <c r="B360" s="23" t="s">
        <v>2032</v>
      </c>
      <c r="C360" s="24" t="s">
        <v>1885</v>
      </c>
      <c r="D360" s="24" t="s">
        <v>1886</v>
      </c>
      <c r="E360" s="24" t="s">
        <v>2143</v>
      </c>
      <c r="F360" s="25">
        <v>37438</v>
      </c>
      <c r="G360" s="21">
        <v>60611</v>
      </c>
      <c r="H360" s="26" t="s">
        <v>2151</v>
      </c>
      <c r="I360" s="24" t="s">
        <v>2152</v>
      </c>
      <c r="J360" s="24" t="s">
        <v>67</v>
      </c>
      <c r="K360" s="24"/>
      <c r="L360" s="27"/>
      <c r="M360" s="28">
        <v>7.6595062091459583E-3</v>
      </c>
      <c r="N360" s="28">
        <v>7.6595062091459583E-3</v>
      </c>
      <c r="O360" s="28">
        <v>7.6595062091459583E-3</v>
      </c>
      <c r="P360" s="26" t="s">
        <v>2150</v>
      </c>
      <c r="Q360" s="29">
        <v>41152</v>
      </c>
      <c r="R360" s="39">
        <v>48793543</v>
      </c>
      <c r="S360" s="24" t="s">
        <v>1887</v>
      </c>
      <c r="T360" s="30" t="s">
        <v>2238</v>
      </c>
      <c r="U360" s="24" t="s">
        <v>284</v>
      </c>
      <c r="V360" s="24" t="s">
        <v>2253</v>
      </c>
      <c r="W360" s="55">
        <v>226146</v>
      </c>
      <c r="X360" s="57"/>
      <c r="Y360" s="55">
        <v>226146</v>
      </c>
      <c r="Z360" s="57"/>
      <c r="AA360" s="56">
        <v>226146</v>
      </c>
      <c r="AB360" s="56">
        <v>32339</v>
      </c>
      <c r="AC360" s="56">
        <v>7838</v>
      </c>
      <c r="AD360" s="56">
        <f>SUM(AA360:AC360)</f>
        <v>266323</v>
      </c>
      <c r="AE360" s="24" t="s">
        <v>2156</v>
      </c>
      <c r="AG360" s="18" t="s">
        <v>21</v>
      </c>
      <c r="AK360" s="18" t="s">
        <v>2381</v>
      </c>
    </row>
    <row r="361" spans="1:37">
      <c r="A361" s="18">
        <v>409</v>
      </c>
      <c r="B361" s="23" t="s">
        <v>499</v>
      </c>
      <c r="C361" s="24" t="s">
        <v>500</v>
      </c>
      <c r="D361" s="24" t="s">
        <v>501</v>
      </c>
      <c r="E361" s="24" t="s">
        <v>1997</v>
      </c>
      <c r="G361" s="21">
        <v>20036</v>
      </c>
      <c r="H361" s="26" t="s">
        <v>2362</v>
      </c>
      <c r="I361" s="24" t="s">
        <v>2363</v>
      </c>
      <c r="J361" s="24" t="s">
        <v>2363</v>
      </c>
      <c r="K361" s="24"/>
      <c r="L361" s="27"/>
      <c r="M361" s="28">
        <v>-4.2983580844733797E-2</v>
      </c>
      <c r="N361" s="28">
        <v>6.8091568844684007E-3</v>
      </c>
      <c r="O361" s="28">
        <v>6.8091568844684007E-3</v>
      </c>
      <c r="P361" s="26" t="s">
        <v>2150</v>
      </c>
      <c r="Q361" s="29">
        <v>41182</v>
      </c>
      <c r="R361" s="39">
        <v>14509470</v>
      </c>
      <c r="S361" s="24" t="s">
        <v>501</v>
      </c>
      <c r="T361" s="30" t="str">
        <f>IF(S361=D361, E361, "")</f>
        <v>female</v>
      </c>
      <c r="U361" s="24" t="s">
        <v>284</v>
      </c>
      <c r="V361" s="24" t="s">
        <v>2396</v>
      </c>
      <c r="W361" s="55">
        <v>230640</v>
      </c>
      <c r="X361" s="55">
        <v>12000</v>
      </c>
      <c r="Y361" s="55">
        <v>242640</v>
      </c>
      <c r="Z361" s="57"/>
      <c r="AA361" s="56">
        <v>242640</v>
      </c>
      <c r="AB361" s="56">
        <v>20700</v>
      </c>
      <c r="AC361" s="56">
        <v>5830</v>
      </c>
      <c r="AD361" s="56">
        <f>SUM(AA361:AC361)</f>
        <v>269170</v>
      </c>
      <c r="AE361" s="24" t="s">
        <v>2156</v>
      </c>
      <c r="AG361" s="18" t="s">
        <v>17</v>
      </c>
      <c r="AK361" s="18" t="s">
        <v>2381</v>
      </c>
    </row>
    <row r="362" spans="1:37">
      <c r="A362" s="18">
        <v>424</v>
      </c>
      <c r="B362" s="23" t="s">
        <v>1095</v>
      </c>
      <c r="C362" s="24" t="s">
        <v>946</v>
      </c>
      <c r="D362" s="24" t="s">
        <v>947</v>
      </c>
      <c r="E362" s="24" t="s">
        <v>2143</v>
      </c>
      <c r="F362" s="25">
        <v>37561</v>
      </c>
      <c r="G362" s="21">
        <v>90404</v>
      </c>
      <c r="H362" s="26" t="s">
        <v>2151</v>
      </c>
      <c r="I362" s="24" t="s">
        <v>1690</v>
      </c>
      <c r="J362" s="24" t="s">
        <v>1690</v>
      </c>
      <c r="K362" s="24"/>
      <c r="L362" s="27"/>
      <c r="M362" s="28">
        <v>6.2261328720875971E-3</v>
      </c>
      <c r="N362" s="28">
        <v>6.2261328720875971E-3</v>
      </c>
      <c r="O362" s="28">
        <v>0.60823926557428087</v>
      </c>
      <c r="P362" s="26" t="s">
        <v>2150</v>
      </c>
      <c r="Q362" s="29">
        <v>41121</v>
      </c>
      <c r="R362" s="39">
        <v>67895286</v>
      </c>
      <c r="S362" s="24" t="s">
        <v>947</v>
      </c>
      <c r="T362" s="30" t="str">
        <f>IF(S362=D362, E362, "")</f>
        <v>male</v>
      </c>
      <c r="U362" s="24" t="s">
        <v>284</v>
      </c>
      <c r="V362" s="24" t="s">
        <v>2162</v>
      </c>
      <c r="W362" s="55">
        <v>881924</v>
      </c>
      <c r="X362" s="57"/>
      <c r="Y362" s="55">
        <v>881924</v>
      </c>
      <c r="Z362" s="55">
        <v>605908</v>
      </c>
      <c r="AA362" s="56">
        <v>1487832</v>
      </c>
      <c r="AB362" s="56">
        <v>5500</v>
      </c>
      <c r="AC362" s="56">
        <v>11657</v>
      </c>
      <c r="AD362" s="56">
        <f>SUM(AA362:AC362)</f>
        <v>1504989</v>
      </c>
      <c r="AE362" s="24" t="s">
        <v>2156</v>
      </c>
      <c r="AF362" s="24" t="s">
        <v>948</v>
      </c>
      <c r="AG362" s="18" t="s">
        <v>23</v>
      </c>
      <c r="AI362" s="18" t="s">
        <v>2357</v>
      </c>
      <c r="AJ362" s="18" t="s">
        <v>2373</v>
      </c>
      <c r="AK362" s="18" t="s">
        <v>2379</v>
      </c>
    </row>
    <row r="363" spans="1:37">
      <c r="A363" s="18">
        <v>201</v>
      </c>
      <c r="B363" s="23" t="s">
        <v>1474</v>
      </c>
      <c r="C363" s="24" t="s">
        <v>1475</v>
      </c>
      <c r="D363" s="24" t="s">
        <v>1476</v>
      </c>
      <c r="E363" s="24" t="s">
        <v>2143</v>
      </c>
      <c r="F363" s="25">
        <v>34304</v>
      </c>
      <c r="G363" s="21">
        <v>22314</v>
      </c>
      <c r="H363" s="26" t="s">
        <v>2151</v>
      </c>
      <c r="I363" s="24" t="s">
        <v>1477</v>
      </c>
      <c r="J363" s="24" t="s">
        <v>60</v>
      </c>
      <c r="K363" s="24"/>
      <c r="L363" s="27"/>
      <c r="M363" s="28">
        <v>2.7928461888068211E-2</v>
      </c>
      <c r="N363" s="28">
        <v>5.8434519342403192E-3</v>
      </c>
      <c r="O363" s="28">
        <v>-7.4911830321963788E-2</v>
      </c>
      <c r="P363" s="26" t="s">
        <v>2150</v>
      </c>
      <c r="Q363" s="29">
        <v>41274</v>
      </c>
      <c r="R363" s="39">
        <v>29240221</v>
      </c>
      <c r="S363" s="24" t="s">
        <v>1476</v>
      </c>
      <c r="T363" s="30" t="str">
        <f>IF(S363=D363, E363, "")</f>
        <v>male</v>
      </c>
      <c r="U363" s="24" t="s">
        <v>284</v>
      </c>
      <c r="V363" s="24" t="s">
        <v>2271</v>
      </c>
      <c r="W363" s="55">
        <v>386755</v>
      </c>
      <c r="X363" s="55">
        <v>83681</v>
      </c>
      <c r="Y363" s="55">
        <v>470436</v>
      </c>
      <c r="Z363" s="55">
        <v>57843</v>
      </c>
      <c r="AA363" s="56">
        <v>528279</v>
      </c>
      <c r="AB363" s="56">
        <v>45000</v>
      </c>
      <c r="AC363" s="56">
        <v>50720</v>
      </c>
      <c r="AD363" s="56">
        <f>SUM(AA363:AC363)</f>
        <v>623999</v>
      </c>
      <c r="AE363" s="24" t="s">
        <v>2156</v>
      </c>
      <c r="AG363" s="18" t="s">
        <v>19</v>
      </c>
      <c r="AK363" s="18" t="s">
        <v>2379</v>
      </c>
    </row>
    <row r="364" spans="1:37">
      <c r="A364" s="18">
        <v>611</v>
      </c>
      <c r="B364" s="23" t="s">
        <v>750</v>
      </c>
      <c r="C364" s="24" t="s">
        <v>751</v>
      </c>
      <c r="D364" s="24" t="s">
        <v>752</v>
      </c>
      <c r="E364" s="24" t="s">
        <v>2143</v>
      </c>
      <c r="F364" s="25">
        <v>41091</v>
      </c>
      <c r="G364" s="21">
        <v>20001</v>
      </c>
      <c r="H364" s="26" t="s">
        <v>2390</v>
      </c>
      <c r="I364" s="24" t="s">
        <v>1908</v>
      </c>
      <c r="J364" s="24" t="s">
        <v>64</v>
      </c>
      <c r="K364" s="24"/>
      <c r="L364" s="27"/>
      <c r="M364" s="28">
        <v>5.488018475031462E-3</v>
      </c>
      <c r="N364" s="28">
        <v>5.488018475031462E-3</v>
      </c>
      <c r="O364" s="28">
        <v>5.488018475031462E-3</v>
      </c>
      <c r="P364" s="26" t="s">
        <v>2150</v>
      </c>
      <c r="Q364" s="29">
        <v>41182</v>
      </c>
      <c r="R364" s="39">
        <v>19205118</v>
      </c>
      <c r="S364" s="24" t="s">
        <v>753</v>
      </c>
      <c r="T364" s="30" t="s">
        <v>2234</v>
      </c>
      <c r="U364" s="24" t="s">
        <v>283</v>
      </c>
      <c r="V364" s="24" t="s">
        <v>2389</v>
      </c>
      <c r="W364" s="55">
        <v>310000</v>
      </c>
      <c r="X364" s="57"/>
      <c r="Y364" s="55">
        <v>310000</v>
      </c>
      <c r="Z364" s="57"/>
      <c r="AA364" s="56">
        <v>310000</v>
      </c>
      <c r="AB364" s="56">
        <v>25000</v>
      </c>
      <c r="AD364" s="56">
        <f>SUM(AA364:AC364)</f>
        <v>335000</v>
      </c>
      <c r="AE364" s="24" t="s">
        <v>2156</v>
      </c>
      <c r="AG364" s="18" t="s">
        <v>17</v>
      </c>
      <c r="AK364" s="18" t="s">
        <v>2381</v>
      </c>
    </row>
    <row r="365" spans="1:37">
      <c r="A365" s="18">
        <v>269</v>
      </c>
      <c r="B365" s="23" t="s">
        <v>1329</v>
      </c>
      <c r="C365" s="24" t="s">
        <v>1330</v>
      </c>
      <c r="D365" s="24" t="s">
        <v>1331</v>
      </c>
      <c r="E365" s="24" t="s">
        <v>2143</v>
      </c>
      <c r="F365" s="25">
        <v>37226</v>
      </c>
      <c r="G365" s="21">
        <v>22209</v>
      </c>
      <c r="H365" s="26" t="s">
        <v>2362</v>
      </c>
      <c r="I365" s="24" t="s">
        <v>2363</v>
      </c>
      <c r="J365" s="24" t="s">
        <v>2363</v>
      </c>
      <c r="K365" s="24"/>
      <c r="L365" s="27"/>
      <c r="M365" s="28">
        <v>5.8028240774437731E-2</v>
      </c>
      <c r="N365" s="28">
        <v>5.0759619480335088E-3</v>
      </c>
      <c r="O365" s="28">
        <v>3.8287245110520964E-3</v>
      </c>
      <c r="P365" s="26" t="s">
        <v>2150</v>
      </c>
      <c r="Q365" s="29">
        <v>41274</v>
      </c>
      <c r="R365" s="39">
        <v>179382974</v>
      </c>
      <c r="S365" s="24" t="s">
        <v>1331</v>
      </c>
      <c r="T365" s="30" t="str">
        <f>IF(S365=D365, E365, "")</f>
        <v>male</v>
      </c>
      <c r="U365" s="24" t="s">
        <v>284</v>
      </c>
      <c r="V365" s="24" t="s">
        <v>2396</v>
      </c>
      <c r="W365" s="55">
        <v>290725</v>
      </c>
      <c r="X365" s="55">
        <v>134000</v>
      </c>
      <c r="Y365" s="55">
        <v>424725</v>
      </c>
      <c r="Z365" s="55">
        <v>6567</v>
      </c>
      <c r="AA365" s="56">
        <v>431292</v>
      </c>
      <c r="AB365" s="56">
        <v>54410</v>
      </c>
      <c r="AC365" s="56">
        <v>24049</v>
      </c>
      <c r="AD365" s="56">
        <f>SUM(AA365:AC365)</f>
        <v>509751</v>
      </c>
      <c r="AE365" s="24" t="s">
        <v>2156</v>
      </c>
      <c r="AF365" s="24" t="s">
        <v>1332</v>
      </c>
      <c r="AG365" s="18" t="s">
        <v>25</v>
      </c>
      <c r="AK365" s="18" t="s">
        <v>2381</v>
      </c>
    </row>
    <row r="366" spans="1:37">
      <c r="A366" s="18">
        <v>600</v>
      </c>
      <c r="B366" s="23" t="s">
        <v>718</v>
      </c>
      <c r="C366" s="24" t="s">
        <v>719</v>
      </c>
      <c r="D366" s="24" t="s">
        <v>720</v>
      </c>
      <c r="E366" s="24" t="s">
        <v>2143</v>
      </c>
      <c r="F366" s="25">
        <v>37438</v>
      </c>
      <c r="G366" s="21">
        <v>91765</v>
      </c>
      <c r="H366" s="26" t="s">
        <v>2390</v>
      </c>
      <c r="I366" s="24" t="s">
        <v>2385</v>
      </c>
      <c r="J366" s="24" t="s">
        <v>59</v>
      </c>
      <c r="K366" s="24"/>
      <c r="L366" s="27"/>
      <c r="M366" s="28">
        <v>-1.360791573008947E-3</v>
      </c>
      <c r="N366" s="28">
        <v>4.9319811914515189E-3</v>
      </c>
      <c r="O366" s="28">
        <v>2.2850966920137415E-2</v>
      </c>
      <c r="P366" s="26" t="s">
        <v>2150</v>
      </c>
      <c r="Q366" s="29">
        <v>41090</v>
      </c>
      <c r="R366" s="39">
        <v>29087734</v>
      </c>
      <c r="S366" s="24" t="s">
        <v>720</v>
      </c>
      <c r="T366" s="30" t="str">
        <f>IF(S366=D366, E366, "")</f>
        <v>male</v>
      </c>
      <c r="U366" s="24" t="s">
        <v>284</v>
      </c>
      <c r="V366" s="24" t="s">
        <v>2162</v>
      </c>
      <c r="W366" s="55">
        <v>362530</v>
      </c>
      <c r="X366" s="55">
        <v>105299</v>
      </c>
      <c r="Y366" s="55">
        <v>467829</v>
      </c>
      <c r="Z366" s="55">
        <v>35652</v>
      </c>
      <c r="AA366" s="56">
        <v>503481</v>
      </c>
      <c r="AB366" s="56">
        <v>20976</v>
      </c>
      <c r="AC366" s="56">
        <v>27029</v>
      </c>
      <c r="AD366" s="56">
        <f>SUM(AA366:AC366)</f>
        <v>551486</v>
      </c>
      <c r="AE366" s="24" t="s">
        <v>2156</v>
      </c>
      <c r="AG366" s="18" t="s">
        <v>19</v>
      </c>
      <c r="AK366" s="18" t="s">
        <v>2379</v>
      </c>
    </row>
    <row r="367" spans="1:37">
      <c r="A367" s="18">
        <v>641</v>
      </c>
      <c r="B367" s="23" t="s">
        <v>664</v>
      </c>
      <c r="C367" s="24" t="s">
        <v>665</v>
      </c>
      <c r="D367" s="24" t="s">
        <v>666</v>
      </c>
      <c r="E367" s="24" t="s">
        <v>2143</v>
      </c>
      <c r="F367" s="25">
        <v>37773</v>
      </c>
      <c r="G367" s="21">
        <v>20005</v>
      </c>
      <c r="H367" s="26" t="s">
        <v>2390</v>
      </c>
      <c r="I367" s="24" t="s">
        <v>1908</v>
      </c>
      <c r="J367" s="24" t="s">
        <v>70</v>
      </c>
      <c r="K367" s="24"/>
      <c r="L367" s="27"/>
      <c r="M367" s="28">
        <v>4.8690981239817395E-3</v>
      </c>
      <c r="N367" s="28">
        <v>4.8997905734674239E-3</v>
      </c>
      <c r="O367" s="28">
        <v>-3.2295092928990598E-3</v>
      </c>
      <c r="P367" s="26" t="s">
        <v>2150</v>
      </c>
      <c r="Q367" s="29">
        <v>41455</v>
      </c>
      <c r="R367" s="39">
        <v>21338241</v>
      </c>
      <c r="S367" s="24" t="s">
        <v>666</v>
      </c>
      <c r="T367" s="30" t="str">
        <f>IF(S367=D367, E367, "")</f>
        <v>male</v>
      </c>
      <c r="U367" s="24" t="s">
        <v>284</v>
      </c>
      <c r="V367" s="24" t="s">
        <v>2396</v>
      </c>
      <c r="W367" s="55">
        <v>1245897</v>
      </c>
      <c r="X367" s="55">
        <v>232</v>
      </c>
      <c r="Y367" s="55">
        <v>1246129</v>
      </c>
      <c r="Z367" s="55">
        <v>6042</v>
      </c>
      <c r="AA367" s="56">
        <v>1252171</v>
      </c>
      <c r="AB367" s="56">
        <v>11250</v>
      </c>
      <c r="AC367" s="56">
        <v>35366</v>
      </c>
      <c r="AD367" s="56">
        <f>SUM(AA367:AC367)</f>
        <v>1298787</v>
      </c>
      <c r="AE367" s="24" t="s">
        <v>2156</v>
      </c>
      <c r="AG367" s="18" t="s">
        <v>19</v>
      </c>
      <c r="AI367" s="18" t="s">
        <v>2357</v>
      </c>
      <c r="AJ367" s="18" t="s">
        <v>2373</v>
      </c>
      <c r="AK367" s="18" t="s">
        <v>2379</v>
      </c>
    </row>
    <row r="368" spans="1:37">
      <c r="A368" s="18">
        <v>53</v>
      </c>
      <c r="B368" s="23" t="s">
        <v>2020</v>
      </c>
      <c r="C368" s="24" t="s">
        <v>2021</v>
      </c>
      <c r="D368" s="24" t="s">
        <v>2022</v>
      </c>
      <c r="E368" s="24" t="s">
        <v>2143</v>
      </c>
      <c r="F368" s="25">
        <v>36892</v>
      </c>
      <c r="G368" s="21">
        <v>60008</v>
      </c>
      <c r="H368" s="26" t="s">
        <v>2151</v>
      </c>
      <c r="I368" s="24" t="s">
        <v>2403</v>
      </c>
      <c r="J368" s="24" t="s">
        <v>2403</v>
      </c>
      <c r="K368" s="24"/>
      <c r="L368" s="27"/>
      <c r="M368" s="28">
        <v>6.1285393258426968E-2</v>
      </c>
      <c r="N368" s="28">
        <v>4.8340425531914893E-3</v>
      </c>
      <c r="O368" s="28">
        <v>6.2589906687996744E-3</v>
      </c>
      <c r="P368" s="26" t="s">
        <v>2150</v>
      </c>
      <c r="Q368" s="29">
        <v>41090</v>
      </c>
      <c r="R368" s="39">
        <v>16368924</v>
      </c>
      <c r="S368" s="24" t="s">
        <v>2022</v>
      </c>
      <c r="T368" s="30" t="str">
        <f>IF(S368=D368, E368, "")</f>
        <v>male</v>
      </c>
      <c r="U368" s="24" t="s">
        <v>284</v>
      </c>
      <c r="V368" s="24" t="s">
        <v>2253</v>
      </c>
      <c r="W368" s="55">
        <v>472272</v>
      </c>
      <c r="X368" s="57"/>
      <c r="Y368" s="55">
        <v>472272</v>
      </c>
      <c r="Z368" s="55">
        <v>2000</v>
      </c>
      <c r="AA368" s="56">
        <v>474272</v>
      </c>
      <c r="AB368" s="56">
        <v>41000</v>
      </c>
      <c r="AC368" s="56">
        <v>7611</v>
      </c>
      <c r="AD368" s="56">
        <f>SUM(AA368:AC368)</f>
        <v>522883</v>
      </c>
      <c r="AE368" s="24" t="s">
        <v>2156</v>
      </c>
      <c r="AG368" s="18" t="s">
        <v>17</v>
      </c>
      <c r="AK368" s="18" t="s">
        <v>2379</v>
      </c>
    </row>
    <row r="369" spans="1:37">
      <c r="A369" s="18">
        <v>104</v>
      </c>
      <c r="B369" s="23" t="s">
        <v>316</v>
      </c>
      <c r="C369" s="24" t="s">
        <v>317</v>
      </c>
      <c r="D369" s="24" t="s">
        <v>460</v>
      </c>
      <c r="E369" s="24" t="s">
        <v>1997</v>
      </c>
      <c r="F369" s="25">
        <v>39630</v>
      </c>
      <c r="G369" s="21">
        <v>20001</v>
      </c>
      <c r="H369" s="26" t="s">
        <v>2414</v>
      </c>
      <c r="I369" s="24" t="s">
        <v>2415</v>
      </c>
      <c r="J369" s="24" t="s">
        <v>2415</v>
      </c>
      <c r="K369" s="24"/>
      <c r="L369" s="27"/>
      <c r="M369" s="28">
        <v>3.7274065990964031E-3</v>
      </c>
      <c r="N369" s="28">
        <v>3.7274065990964031E-3</v>
      </c>
      <c r="O369" s="28">
        <v>-3.6907360701947736E-2</v>
      </c>
      <c r="P369" s="26" t="s">
        <v>2150</v>
      </c>
      <c r="Q369" s="29">
        <v>41090</v>
      </c>
      <c r="R369" s="39">
        <v>178303994</v>
      </c>
      <c r="S369" s="24" t="s">
        <v>460</v>
      </c>
      <c r="T369" s="30" t="str">
        <f>IF(S369=D369, E369, "")</f>
        <v>female</v>
      </c>
      <c r="U369" s="24" t="s">
        <v>284</v>
      </c>
      <c r="V369" s="24" t="s">
        <v>2162</v>
      </c>
      <c r="W369" s="55">
        <v>360570</v>
      </c>
      <c r="X369" s="57"/>
      <c r="Y369" s="55">
        <v>360570</v>
      </c>
      <c r="Z369" s="55">
        <v>93846</v>
      </c>
      <c r="AA369" s="56">
        <v>454416</v>
      </c>
      <c r="AB369" s="56">
        <v>88431</v>
      </c>
      <c r="AC369" s="56">
        <v>6775</v>
      </c>
      <c r="AD369" s="56">
        <f>SUM(AA369:AC369)</f>
        <v>549622</v>
      </c>
      <c r="AE369" s="24" t="s">
        <v>2156</v>
      </c>
      <c r="AG369" s="18" t="s">
        <v>25</v>
      </c>
      <c r="AK369" s="18" t="s">
        <v>2379</v>
      </c>
    </row>
    <row r="370" spans="1:37">
      <c r="A370" s="18">
        <v>377</v>
      </c>
      <c r="B370" s="23" t="s">
        <v>1273</v>
      </c>
      <c r="C370" s="24" t="s">
        <v>1274</v>
      </c>
      <c r="D370" s="24" t="s">
        <v>1275</v>
      </c>
      <c r="E370" s="24" t="s">
        <v>2143</v>
      </c>
      <c r="F370" s="25">
        <v>36526</v>
      </c>
      <c r="G370" s="21">
        <v>20006</v>
      </c>
      <c r="H370" s="26" t="s">
        <v>2414</v>
      </c>
      <c r="I370" s="24" t="s">
        <v>2415</v>
      </c>
      <c r="J370" s="24" t="s">
        <v>2415</v>
      </c>
      <c r="K370" s="24"/>
      <c r="L370" s="27" t="s">
        <v>2440</v>
      </c>
      <c r="M370" s="28">
        <v>2.5014607069821795E-3</v>
      </c>
      <c r="N370" s="28">
        <v>2.5014607069821795E-3</v>
      </c>
      <c r="O370" s="28">
        <v>5.0446777688037637E-3</v>
      </c>
      <c r="P370" s="26" t="s">
        <v>2150</v>
      </c>
      <c r="Q370" s="29">
        <v>41182</v>
      </c>
      <c r="R370" s="39">
        <v>51000247</v>
      </c>
      <c r="S370" s="24" t="s">
        <v>1433</v>
      </c>
      <c r="T370" s="30" t="s">
        <v>2158</v>
      </c>
      <c r="U370" s="24" t="s">
        <v>284</v>
      </c>
      <c r="V370" s="24" t="s">
        <v>2075</v>
      </c>
      <c r="W370" s="55">
        <v>274525</v>
      </c>
      <c r="X370" s="57"/>
      <c r="Y370" s="55">
        <v>274525</v>
      </c>
      <c r="Z370" s="55">
        <v>39061</v>
      </c>
      <c r="AA370" s="56">
        <v>313586</v>
      </c>
      <c r="AB370" s="56">
        <v>220661</v>
      </c>
      <c r="AC370" s="56">
        <v>16082</v>
      </c>
      <c r="AD370" s="56">
        <f>SUM(AA370:AC370)</f>
        <v>550329</v>
      </c>
      <c r="AE370" s="24" t="s">
        <v>2156</v>
      </c>
      <c r="AG370" s="18" t="s">
        <v>23</v>
      </c>
      <c r="AK370" s="18" t="s">
        <v>2381</v>
      </c>
    </row>
    <row r="371" spans="1:37">
      <c r="A371" s="18">
        <v>443</v>
      </c>
      <c r="B371" s="23" t="s">
        <v>1140</v>
      </c>
      <c r="C371" s="24" t="s">
        <v>1289</v>
      </c>
      <c r="D371" s="24" t="s">
        <v>1290</v>
      </c>
      <c r="E371" s="24" t="s">
        <v>2143</v>
      </c>
      <c r="F371" s="25">
        <v>39764</v>
      </c>
      <c r="G371" s="21">
        <v>20036</v>
      </c>
      <c r="H371" s="26" t="s">
        <v>2151</v>
      </c>
      <c r="I371" s="24" t="s">
        <v>2152</v>
      </c>
      <c r="J371" s="24" t="s">
        <v>68</v>
      </c>
      <c r="K371" s="24"/>
      <c r="L371" s="27"/>
      <c r="M371" s="28">
        <v>2.2260553367054381E-3</v>
      </c>
      <c r="N371" s="28">
        <v>2.2260553367054381E-3</v>
      </c>
      <c r="O371" s="28">
        <v>2.2260553367054381E-3</v>
      </c>
      <c r="P371" s="26" t="s">
        <v>2150</v>
      </c>
      <c r="Q371" s="29">
        <v>41090</v>
      </c>
      <c r="R371" s="39">
        <v>27928928</v>
      </c>
      <c r="S371" s="24" t="s">
        <v>1290</v>
      </c>
      <c r="T371" s="30" t="str">
        <f>IF(S371=D371, E371, "")</f>
        <v>male</v>
      </c>
      <c r="U371" s="24" t="s">
        <v>284</v>
      </c>
      <c r="V371" s="24" t="s">
        <v>2253</v>
      </c>
      <c r="W371" s="55">
        <v>257979</v>
      </c>
      <c r="X371" s="57"/>
      <c r="Y371" s="55">
        <v>257979</v>
      </c>
      <c r="Z371" s="57"/>
      <c r="AA371" s="56">
        <v>257979</v>
      </c>
      <c r="AB371" s="56">
        <v>13194</v>
      </c>
      <c r="AC371" s="56">
        <v>14984</v>
      </c>
      <c r="AD371" s="56">
        <f>SUM(AA371:AC371)</f>
        <v>286157</v>
      </c>
      <c r="AE371" s="24" t="s">
        <v>2156</v>
      </c>
      <c r="AG371" s="18" t="s">
        <v>19</v>
      </c>
      <c r="AK371" s="18" t="s">
        <v>2381</v>
      </c>
    </row>
    <row r="372" spans="1:37">
      <c r="A372" s="18">
        <v>526</v>
      </c>
      <c r="B372" s="23" t="s">
        <v>884</v>
      </c>
      <c r="C372" s="24" t="s">
        <v>885</v>
      </c>
      <c r="D372" s="24" t="s">
        <v>886</v>
      </c>
      <c r="E372" s="24" t="s">
        <v>2143</v>
      </c>
      <c r="F372" s="25">
        <v>33239</v>
      </c>
      <c r="G372" s="21">
        <v>22030</v>
      </c>
      <c r="H372" s="26" t="s">
        <v>2362</v>
      </c>
      <c r="I372" s="24" t="s">
        <v>2363</v>
      </c>
      <c r="J372" s="24" t="s">
        <v>2363</v>
      </c>
      <c r="K372" s="24"/>
      <c r="L372" s="27"/>
      <c r="M372" s="28">
        <v>-1.8111504516742007E-3</v>
      </c>
      <c r="N372" s="28">
        <v>1.2644497396831261E-3</v>
      </c>
      <c r="O372" s="28">
        <v>1.927356803882127E-3</v>
      </c>
      <c r="P372" s="26" t="s">
        <v>2150</v>
      </c>
      <c r="Q372" s="29">
        <v>41274</v>
      </c>
      <c r="R372" s="39">
        <v>256290928</v>
      </c>
      <c r="S372" s="24" t="s">
        <v>886</v>
      </c>
      <c r="T372" s="30" t="str">
        <f>IF(S372=D372, E372, "")</f>
        <v>male</v>
      </c>
      <c r="U372" s="24" t="s">
        <v>284</v>
      </c>
      <c r="V372" s="24" t="s">
        <v>2162</v>
      </c>
      <c r="W372" s="55">
        <v>672385</v>
      </c>
      <c r="X372" s="55">
        <v>129767</v>
      </c>
      <c r="Y372" s="55">
        <v>802152</v>
      </c>
      <c r="Z372" s="55">
        <v>31160</v>
      </c>
      <c r="AA372" s="56">
        <v>833312</v>
      </c>
      <c r="AB372" s="56">
        <v>98144</v>
      </c>
      <c r="AC372" s="56">
        <v>43411</v>
      </c>
      <c r="AD372" s="56">
        <f>SUM(AA372:AC372)</f>
        <v>974867</v>
      </c>
      <c r="AE372" s="24" t="s">
        <v>2156</v>
      </c>
      <c r="AF372" s="24" t="s">
        <v>887</v>
      </c>
      <c r="AG372" s="18" t="s">
        <v>25</v>
      </c>
      <c r="AK372" s="18" t="s">
        <v>2379</v>
      </c>
    </row>
    <row r="373" spans="1:37">
      <c r="A373" s="18">
        <v>542</v>
      </c>
      <c r="B373" s="23" t="s">
        <v>918</v>
      </c>
      <c r="C373" s="24" t="s">
        <v>919</v>
      </c>
      <c r="D373" s="24" t="s">
        <v>920</v>
      </c>
      <c r="E373" s="24" t="s">
        <v>2143</v>
      </c>
      <c r="F373" s="25">
        <v>40072</v>
      </c>
      <c r="G373" s="21">
        <v>20005</v>
      </c>
      <c r="H373" s="26" t="s">
        <v>2362</v>
      </c>
      <c r="I373" s="24" t="s">
        <v>2363</v>
      </c>
      <c r="J373" s="24" t="s">
        <v>2363</v>
      </c>
      <c r="K373" s="24"/>
      <c r="L373" s="27"/>
      <c r="M373" s="28">
        <v>1.1852514087559601E-3</v>
      </c>
      <c r="N373" s="28">
        <v>1.1852514087559601E-3</v>
      </c>
      <c r="O373" s="28">
        <v>1.1852514087559601E-3</v>
      </c>
      <c r="P373" s="26" t="s">
        <v>2150</v>
      </c>
      <c r="Q373" s="29">
        <v>41274</v>
      </c>
      <c r="R373" s="39">
        <v>29702523</v>
      </c>
      <c r="S373" s="24" t="s">
        <v>920</v>
      </c>
      <c r="T373" s="30" t="str">
        <f>IF(S373=D373, E373, "")</f>
        <v>male</v>
      </c>
      <c r="U373" s="24" t="s">
        <v>284</v>
      </c>
      <c r="V373" s="24" t="s">
        <v>2271</v>
      </c>
      <c r="W373" s="55">
        <v>295646</v>
      </c>
      <c r="X373" s="57"/>
      <c r="Y373" s="55">
        <v>295646</v>
      </c>
      <c r="Z373" s="57"/>
      <c r="AA373" s="56">
        <v>295646</v>
      </c>
      <c r="AC373" s="56">
        <v>32345</v>
      </c>
      <c r="AD373" s="56">
        <f>SUM(AA373:AC373)</f>
        <v>327991</v>
      </c>
      <c r="AE373" s="24" t="s">
        <v>2156</v>
      </c>
      <c r="AG373" s="18" t="s">
        <v>19</v>
      </c>
      <c r="AK373" s="18" t="s">
        <v>2381</v>
      </c>
    </row>
    <row r="374" spans="1:37">
      <c r="A374" s="18">
        <v>636</v>
      </c>
      <c r="B374" s="23" t="s">
        <v>649</v>
      </c>
      <c r="C374" s="24" t="s">
        <v>650</v>
      </c>
      <c r="D374" s="24" t="s">
        <v>651</v>
      </c>
      <c r="E374" s="24" t="s">
        <v>2143</v>
      </c>
      <c r="F374" s="25">
        <v>38991</v>
      </c>
      <c r="G374" s="21">
        <v>22314</v>
      </c>
      <c r="H374" s="26" t="s">
        <v>2390</v>
      </c>
      <c r="I374" s="24" t="s">
        <v>2403</v>
      </c>
      <c r="J374" s="24" t="s">
        <v>2403</v>
      </c>
      <c r="K374" s="24"/>
      <c r="L374" s="27"/>
      <c r="M374" s="28">
        <v>0.15336736537446463</v>
      </c>
      <c r="N374" s="28">
        <v>1.1746834197432917E-3</v>
      </c>
      <c r="O374" s="28">
        <v>1.1746834197432917E-3</v>
      </c>
      <c r="P374" s="26" t="s">
        <v>2150</v>
      </c>
      <c r="Q374" s="29">
        <v>41274</v>
      </c>
      <c r="R374" s="39">
        <v>12151126</v>
      </c>
      <c r="S374" s="24" t="s">
        <v>651</v>
      </c>
      <c r="T374" s="30" t="str">
        <f>IF(S374=D374, E374, "")</f>
        <v>male</v>
      </c>
      <c r="U374" s="24" t="s">
        <v>284</v>
      </c>
      <c r="V374" s="24" t="s">
        <v>2271</v>
      </c>
      <c r="W374" s="55">
        <v>325576</v>
      </c>
      <c r="X374" s="57"/>
      <c r="Y374" s="55">
        <v>325576</v>
      </c>
      <c r="Z374" s="57"/>
      <c r="AA374" s="56">
        <v>325576</v>
      </c>
      <c r="AB374" s="56">
        <v>11251</v>
      </c>
      <c r="AC374" s="56">
        <v>16364</v>
      </c>
      <c r="AD374" s="56">
        <f>SUM(AA374:AC374)</f>
        <v>353191</v>
      </c>
      <c r="AE374" s="24" t="s">
        <v>2156</v>
      </c>
      <c r="AG374" s="18" t="s">
        <v>17</v>
      </c>
      <c r="AK374" s="18" t="s">
        <v>2381</v>
      </c>
    </row>
    <row r="375" spans="1:37">
      <c r="A375" s="18">
        <v>151</v>
      </c>
      <c r="B375" s="23" t="s">
        <v>1788</v>
      </c>
      <c r="C375" s="24" t="s">
        <v>1789</v>
      </c>
      <c r="D375" s="24" t="s">
        <v>1790</v>
      </c>
      <c r="E375" s="24" t="s">
        <v>2143</v>
      </c>
      <c r="F375" s="25">
        <v>40494</v>
      </c>
      <c r="G375" s="21">
        <v>20005</v>
      </c>
      <c r="H375" s="26" t="s">
        <v>2414</v>
      </c>
      <c r="I375" s="24" t="s">
        <v>2415</v>
      </c>
      <c r="J375" s="24" t="s">
        <v>2415</v>
      </c>
      <c r="K375" s="24"/>
      <c r="L375" s="27"/>
      <c r="M375" s="28">
        <v>1.1527377521613833E-3</v>
      </c>
      <c r="N375" s="28">
        <v>1.0835197282963395E-3</v>
      </c>
      <c r="O375" s="28">
        <v>-1.2372409526755336E-2</v>
      </c>
      <c r="P375" s="26" t="s">
        <v>2150</v>
      </c>
      <c r="Q375" s="29">
        <v>41274</v>
      </c>
      <c r="R375" s="39">
        <v>55699237</v>
      </c>
      <c r="S375" s="24" t="s">
        <v>1791</v>
      </c>
      <c r="T375" s="30" t="s">
        <v>2313</v>
      </c>
      <c r="U375" s="24" t="s">
        <v>283</v>
      </c>
      <c r="V375" s="24" t="s">
        <v>2162</v>
      </c>
      <c r="W375" s="55">
        <v>149382</v>
      </c>
      <c r="X375" s="55">
        <v>8608</v>
      </c>
      <c r="Y375" s="55">
        <v>157990</v>
      </c>
      <c r="Z375" s="55">
        <v>1660</v>
      </c>
      <c r="AA375" s="56">
        <v>159650</v>
      </c>
      <c r="AB375" s="56">
        <v>40333</v>
      </c>
      <c r="AD375" s="56">
        <f>SUM(AA375:AC375)</f>
        <v>199983</v>
      </c>
      <c r="AE375" s="24" t="s">
        <v>2156</v>
      </c>
      <c r="AG375" s="18" t="s">
        <v>23</v>
      </c>
      <c r="AK375" s="18" t="s">
        <v>2381</v>
      </c>
    </row>
    <row r="376" spans="1:37">
      <c r="A376" s="18">
        <v>234</v>
      </c>
      <c r="B376" s="23" t="s">
        <v>410</v>
      </c>
      <c r="C376" s="24" t="s">
        <v>411</v>
      </c>
      <c r="D376" s="24" t="s">
        <v>412</v>
      </c>
      <c r="E376" s="24" t="s">
        <v>1997</v>
      </c>
      <c r="F376" s="25">
        <v>41520</v>
      </c>
      <c r="G376" s="21">
        <v>20001</v>
      </c>
      <c r="H376" s="26" t="s">
        <v>2390</v>
      </c>
      <c r="I376" s="24" t="s">
        <v>1690</v>
      </c>
      <c r="J376" s="24" t="s">
        <v>65</v>
      </c>
      <c r="K376" s="24"/>
      <c r="L376" s="27"/>
      <c r="M376" s="28">
        <v>8.7917128550131876E-4</v>
      </c>
      <c r="N376" s="28">
        <v>7.3810211482301592E-4</v>
      </c>
      <c r="O376" s="28">
        <v>1.3379358325974686E-5</v>
      </c>
      <c r="P376" s="26" t="s">
        <v>2150</v>
      </c>
      <c r="Q376" s="29">
        <v>41274</v>
      </c>
      <c r="R376" s="39">
        <v>60002607</v>
      </c>
      <c r="S376" s="24" t="s">
        <v>413</v>
      </c>
      <c r="T376" s="30" t="s">
        <v>2305</v>
      </c>
      <c r="U376" s="24" t="s">
        <v>283</v>
      </c>
      <c r="V376" s="24" t="s">
        <v>2396</v>
      </c>
      <c r="W376" s="55">
        <v>523680</v>
      </c>
      <c r="X376" s="55">
        <v>100000</v>
      </c>
      <c r="Y376" s="55">
        <v>623680</v>
      </c>
      <c r="Z376" s="55">
        <v>49007</v>
      </c>
      <c r="AA376" s="56">
        <v>672687</v>
      </c>
      <c r="AB376" s="56">
        <v>42000</v>
      </c>
      <c r="AC376" s="56">
        <v>24677</v>
      </c>
      <c r="AD376" s="56">
        <f>SUM(AA376:AC376)</f>
        <v>739364</v>
      </c>
      <c r="AE376" s="24" t="s">
        <v>2156</v>
      </c>
      <c r="AG376" s="18" t="s">
        <v>23</v>
      </c>
      <c r="AK376" s="18" t="s">
        <v>2379</v>
      </c>
    </row>
    <row r="377" spans="1:37">
      <c r="A377" s="18">
        <v>268</v>
      </c>
      <c r="B377" s="23" t="s">
        <v>1326</v>
      </c>
      <c r="C377" s="24" t="s">
        <v>1327</v>
      </c>
      <c r="D377" s="24" t="s">
        <v>1328</v>
      </c>
      <c r="E377" s="24" t="s">
        <v>2143</v>
      </c>
      <c r="F377" s="25">
        <v>40909</v>
      </c>
      <c r="G377" s="21">
        <v>20036</v>
      </c>
      <c r="H377" s="26" t="s">
        <v>2151</v>
      </c>
      <c r="I377" s="24" t="s">
        <v>2391</v>
      </c>
      <c r="J377" s="24" t="s">
        <v>2391</v>
      </c>
      <c r="K377" s="24"/>
      <c r="L377" s="27"/>
      <c r="M377" s="28">
        <v>-1.8905511423319327E-2</v>
      </c>
      <c r="N377" s="28">
        <v>5.2062021394750691E-4</v>
      </c>
      <c r="O377" s="28">
        <v>-6.5511106354801382E-2</v>
      </c>
      <c r="P377" s="26" t="s">
        <v>2150</v>
      </c>
      <c r="Q377" s="29">
        <v>41274</v>
      </c>
      <c r="R377" s="39">
        <v>80155872</v>
      </c>
      <c r="S377" s="24" t="s">
        <v>1328</v>
      </c>
      <c r="T377" s="30" t="str">
        <f>IF(S377=D377, E377, "")</f>
        <v>male</v>
      </c>
      <c r="U377" s="24" t="s">
        <v>284</v>
      </c>
      <c r="V377" s="24" t="s">
        <v>2162</v>
      </c>
      <c r="W377" s="55">
        <v>478209</v>
      </c>
      <c r="X377" s="55">
        <v>69500</v>
      </c>
      <c r="Y377" s="55">
        <v>547709</v>
      </c>
      <c r="Z377" s="55">
        <v>11149</v>
      </c>
      <c r="AA377" s="56">
        <v>558858</v>
      </c>
      <c r="AB377" s="56">
        <v>47709</v>
      </c>
      <c r="AC377" s="56">
        <v>9341</v>
      </c>
      <c r="AD377" s="56">
        <f>SUM(AA377:AC377)</f>
        <v>615908</v>
      </c>
      <c r="AE377" s="24" t="s">
        <v>2156</v>
      </c>
      <c r="AF377" s="24"/>
      <c r="AG377" s="18" t="s">
        <v>23</v>
      </c>
      <c r="AK377" s="18" t="s">
        <v>2379</v>
      </c>
    </row>
    <row r="378" spans="1:37">
      <c r="A378" s="18">
        <v>619</v>
      </c>
      <c r="B378" s="23" t="s">
        <v>455</v>
      </c>
      <c r="C378" s="24" t="s">
        <v>456</v>
      </c>
      <c r="D378" s="24" t="s">
        <v>457</v>
      </c>
      <c r="E378" s="24" t="s">
        <v>2143</v>
      </c>
      <c r="F378" s="25">
        <v>37987</v>
      </c>
      <c r="G378" s="21">
        <v>20006</v>
      </c>
      <c r="H378" s="26" t="s">
        <v>2414</v>
      </c>
      <c r="I378" s="24" t="s">
        <v>2415</v>
      </c>
      <c r="J378" s="24" t="s">
        <v>2415</v>
      </c>
      <c r="K378" s="24"/>
      <c r="L378" s="27"/>
      <c r="M378" s="28">
        <v>1.007012161350202E-4</v>
      </c>
      <c r="N378" s="28">
        <v>1.007012161350202E-4</v>
      </c>
      <c r="O378" s="28">
        <v>-2.668458377186388E-2</v>
      </c>
      <c r="P378" s="26" t="s">
        <v>2150</v>
      </c>
      <c r="Q378" s="29">
        <v>41274</v>
      </c>
      <c r="R378" s="39">
        <v>234246172</v>
      </c>
      <c r="S378" s="24" t="s">
        <v>457</v>
      </c>
      <c r="T378" s="30" t="str">
        <f>IF(S378=D378, E378, "")</f>
        <v>male</v>
      </c>
      <c r="U378" s="24" t="s">
        <v>284</v>
      </c>
      <c r="V378" s="24" t="s">
        <v>2125</v>
      </c>
      <c r="W378" s="55">
        <v>297941</v>
      </c>
      <c r="X378" s="57"/>
      <c r="Y378" s="55">
        <v>297941</v>
      </c>
      <c r="Z378" s="55">
        <v>12788</v>
      </c>
      <c r="AA378" s="56">
        <v>310729</v>
      </c>
      <c r="AB378" s="56">
        <v>51300</v>
      </c>
      <c r="AC378" s="56">
        <v>14891</v>
      </c>
      <c r="AD378" s="56">
        <f>SUM(AA378:AC378)</f>
        <v>376920</v>
      </c>
      <c r="AE378" s="24" t="s">
        <v>2156</v>
      </c>
      <c r="AF378" s="24"/>
      <c r="AG378" s="18" t="s">
        <v>25</v>
      </c>
      <c r="AK378" s="18" t="s">
        <v>2381</v>
      </c>
    </row>
    <row r="379" spans="1:37">
      <c r="A379" s="18">
        <v>312</v>
      </c>
      <c r="B379" s="23" t="s">
        <v>1432</v>
      </c>
      <c r="C379" s="24" t="s">
        <v>1580</v>
      </c>
      <c r="D379" s="24" t="s">
        <v>1581</v>
      </c>
      <c r="E379" s="24" t="s">
        <v>2143</v>
      </c>
      <c r="G379" s="21">
        <v>20036</v>
      </c>
      <c r="H379" s="26" t="s">
        <v>2151</v>
      </c>
      <c r="I379" s="24" t="s">
        <v>2363</v>
      </c>
      <c r="J379" s="24" t="s">
        <v>213</v>
      </c>
      <c r="K379" s="24"/>
      <c r="L379" s="27" t="s">
        <v>2440</v>
      </c>
      <c r="M379" s="28">
        <v>0.15384615384615385</v>
      </c>
      <c r="N379" s="28">
        <v>0</v>
      </c>
      <c r="O379" s="28">
        <v>0.51744444444444448</v>
      </c>
      <c r="P379" s="26" t="s">
        <v>2150</v>
      </c>
      <c r="Q379" s="29">
        <v>41182</v>
      </c>
      <c r="R379" s="39">
        <v>13619720</v>
      </c>
      <c r="S379" s="24" t="s">
        <v>1581</v>
      </c>
      <c r="T379" s="30" t="str">
        <f>IF(S379=D379, E379, "")</f>
        <v>male</v>
      </c>
      <c r="U379" s="24" t="s">
        <v>284</v>
      </c>
      <c r="V379" s="24" t="s">
        <v>1582</v>
      </c>
      <c r="W379" s="55">
        <v>450000</v>
      </c>
      <c r="X379" s="57"/>
      <c r="Y379" s="55">
        <v>450000</v>
      </c>
      <c r="Z379" s="55">
        <v>232850</v>
      </c>
      <c r="AA379" s="56">
        <v>682850</v>
      </c>
      <c r="AB379" s="56">
        <v>17150</v>
      </c>
      <c r="AC379" s="56">
        <v>29185</v>
      </c>
      <c r="AD379" s="56">
        <f>SUM(AA379:AC379)</f>
        <v>729185</v>
      </c>
      <c r="AE379" s="24" t="s">
        <v>2156</v>
      </c>
      <c r="AG379" s="18" t="s">
        <v>17</v>
      </c>
      <c r="AK379" s="18" t="s">
        <v>2379</v>
      </c>
    </row>
    <row r="380" spans="1:37">
      <c r="A380" s="18">
        <v>241</v>
      </c>
      <c r="B380" s="23" t="s">
        <v>1567</v>
      </c>
      <c r="C380" s="24" t="s">
        <v>138</v>
      </c>
      <c r="D380" s="24" t="s">
        <v>1568</v>
      </c>
      <c r="E380" s="24" t="s">
        <v>2143</v>
      </c>
      <c r="F380" s="25">
        <v>37712</v>
      </c>
      <c r="G380" s="21">
        <v>20005</v>
      </c>
      <c r="H380" s="26" t="s">
        <v>2287</v>
      </c>
      <c r="I380" s="24" t="s">
        <v>2287</v>
      </c>
      <c r="J380" s="24" t="s">
        <v>2287</v>
      </c>
      <c r="K380" s="24"/>
      <c r="L380" s="27" t="s">
        <v>2440</v>
      </c>
      <c r="M380" s="28">
        <v>0</v>
      </c>
      <c r="N380" s="28">
        <v>0</v>
      </c>
      <c r="O380" s="28">
        <v>0</v>
      </c>
      <c r="P380" s="26" t="s">
        <v>2150</v>
      </c>
      <c r="Q380" s="29">
        <v>41090</v>
      </c>
      <c r="R380" s="39">
        <v>121689317</v>
      </c>
      <c r="S380" s="24" t="s">
        <v>1569</v>
      </c>
      <c r="T380" s="30" t="s">
        <v>2158</v>
      </c>
      <c r="U380" s="24" t="s">
        <v>284</v>
      </c>
      <c r="V380" s="24" t="s">
        <v>2162</v>
      </c>
      <c r="W380" s="55">
        <v>457000</v>
      </c>
      <c r="X380" s="57"/>
      <c r="Y380" s="55">
        <v>457000</v>
      </c>
      <c r="Z380" s="57"/>
      <c r="AA380" s="56">
        <v>457000</v>
      </c>
      <c r="AC380" s="56">
        <v>58570</v>
      </c>
      <c r="AD380" s="56">
        <f>SUM(AA380:AC380)</f>
        <v>515570</v>
      </c>
      <c r="AE380" s="24" t="s">
        <v>2156</v>
      </c>
      <c r="AG380" s="18" t="s">
        <v>25</v>
      </c>
      <c r="AK380" s="18" t="s">
        <v>2379</v>
      </c>
    </row>
    <row r="381" spans="1:37">
      <c r="A381" s="18">
        <v>397</v>
      </c>
      <c r="B381" s="23" t="s">
        <v>1194</v>
      </c>
      <c r="C381" s="24" t="s">
        <v>1195</v>
      </c>
      <c r="D381" s="24" t="s">
        <v>1196</v>
      </c>
      <c r="E381" s="24" t="s">
        <v>2143</v>
      </c>
      <c r="F381" s="25">
        <v>41334</v>
      </c>
      <c r="G381" s="21">
        <v>20006</v>
      </c>
      <c r="H381" s="26" t="s">
        <v>2414</v>
      </c>
      <c r="I381" s="24" t="s">
        <v>2415</v>
      </c>
      <c r="J381" s="24" t="s">
        <v>2415</v>
      </c>
      <c r="K381" s="24"/>
      <c r="L381" s="27"/>
      <c r="M381" s="28">
        <v>0</v>
      </c>
      <c r="N381" s="28">
        <v>0</v>
      </c>
      <c r="O381" s="28">
        <v>-1.3252961614132027E-2</v>
      </c>
      <c r="P381" s="26" t="s">
        <v>2150</v>
      </c>
      <c r="Q381" s="29">
        <v>41274</v>
      </c>
      <c r="R381" s="39">
        <v>37623300</v>
      </c>
      <c r="S381" s="24" t="s">
        <v>1197</v>
      </c>
      <c r="T381" s="30" t="s">
        <v>2313</v>
      </c>
      <c r="U381" s="24" t="s">
        <v>283</v>
      </c>
      <c r="V381" s="24" t="s">
        <v>1198</v>
      </c>
      <c r="W381" s="55">
        <v>301762</v>
      </c>
      <c r="X381" s="57"/>
      <c r="Y381" s="55">
        <v>301762</v>
      </c>
      <c r="Z381" s="55">
        <v>51824</v>
      </c>
      <c r="AA381" s="56">
        <v>353586</v>
      </c>
      <c r="AB381" s="56">
        <v>19979</v>
      </c>
      <c r="AC381" s="56">
        <v>39123</v>
      </c>
      <c r="AD381" s="56">
        <f>SUM(AA381:AC381)</f>
        <v>412688</v>
      </c>
      <c r="AE381" s="24" t="s">
        <v>2156</v>
      </c>
      <c r="AG381" s="18" t="s">
        <v>21</v>
      </c>
      <c r="AK381" s="18" t="s">
        <v>2381</v>
      </c>
    </row>
    <row r="382" spans="1:37">
      <c r="A382" s="18">
        <v>222</v>
      </c>
      <c r="B382" s="23" t="s">
        <v>1539</v>
      </c>
      <c r="C382" s="24" t="s">
        <v>1385</v>
      </c>
      <c r="D382" s="24" t="s">
        <v>1386</v>
      </c>
      <c r="E382" s="24" t="s">
        <v>2143</v>
      </c>
      <c r="F382" s="25">
        <v>38887</v>
      </c>
      <c r="G382" s="21">
        <v>20005</v>
      </c>
      <c r="H382" s="26" t="s">
        <v>2151</v>
      </c>
      <c r="I382" s="24" t="s">
        <v>2403</v>
      </c>
      <c r="J382" s="24" t="s">
        <v>2403</v>
      </c>
      <c r="K382" s="24"/>
      <c r="L382" s="27" t="s">
        <v>2440</v>
      </c>
      <c r="M382" s="28">
        <v>0</v>
      </c>
      <c r="N382" s="28">
        <v>0</v>
      </c>
      <c r="O382" s="28">
        <v>0</v>
      </c>
      <c r="P382" s="26" t="s">
        <v>2150</v>
      </c>
      <c r="Q382" s="29">
        <v>41182</v>
      </c>
      <c r="R382" s="39">
        <v>18114141</v>
      </c>
      <c r="S382" s="24" t="s">
        <v>1387</v>
      </c>
      <c r="T382" s="30" t="s">
        <v>2158</v>
      </c>
      <c r="U382" s="24" t="s">
        <v>284</v>
      </c>
      <c r="V382" s="24" t="s">
        <v>2253</v>
      </c>
      <c r="W382" s="55">
        <v>268466</v>
      </c>
      <c r="X382" s="55">
        <v>45900</v>
      </c>
      <c r="Y382" s="55">
        <v>314366</v>
      </c>
      <c r="Z382" s="57"/>
      <c r="AA382" s="56">
        <v>314366</v>
      </c>
      <c r="AB382" s="56">
        <v>36938</v>
      </c>
      <c r="AC382" s="56">
        <v>22154</v>
      </c>
      <c r="AD382" s="56">
        <f>SUM(AA382:AC382)</f>
        <v>373458</v>
      </c>
      <c r="AE382" s="24" t="s">
        <v>2156</v>
      </c>
      <c r="AG382" s="18" t="s">
        <v>17</v>
      </c>
      <c r="AK382" s="18" t="s">
        <v>2381</v>
      </c>
    </row>
    <row r="383" spans="1:37">
      <c r="A383" s="18">
        <v>536</v>
      </c>
      <c r="B383" s="23" t="s">
        <v>270</v>
      </c>
      <c r="C383" s="24" t="s">
        <v>271</v>
      </c>
      <c r="D383" s="24" t="s">
        <v>272</v>
      </c>
      <c r="E383" s="24" t="s">
        <v>1997</v>
      </c>
      <c r="G383" s="21">
        <v>20006</v>
      </c>
      <c r="H383" s="26" t="s">
        <v>2414</v>
      </c>
      <c r="I383" s="24" t="s">
        <v>2415</v>
      </c>
      <c r="J383" s="24" t="s">
        <v>2415</v>
      </c>
      <c r="K383" s="24"/>
      <c r="L383" s="27" t="s">
        <v>2440</v>
      </c>
      <c r="M383" s="28">
        <v>0</v>
      </c>
      <c r="N383" s="28">
        <v>0</v>
      </c>
      <c r="O383" s="28">
        <v>0</v>
      </c>
      <c r="P383" s="26" t="s">
        <v>2150</v>
      </c>
      <c r="Q383" s="29">
        <v>41182</v>
      </c>
      <c r="R383" s="39">
        <v>29550346</v>
      </c>
      <c r="S383" s="24" t="s">
        <v>272</v>
      </c>
      <c r="T383" s="30" t="str">
        <f>IF(S383=D383, E383, "")</f>
        <v>female</v>
      </c>
      <c r="U383" s="24" t="s">
        <v>284</v>
      </c>
      <c r="V383" s="24" t="s">
        <v>2162</v>
      </c>
      <c r="W383" s="55">
        <v>264731</v>
      </c>
      <c r="X383" s="57"/>
      <c r="Y383" s="55">
        <v>264731</v>
      </c>
      <c r="Z383" s="57"/>
      <c r="AA383" s="56">
        <v>264731</v>
      </c>
      <c r="AB383" s="56">
        <v>93231</v>
      </c>
      <c r="AD383" s="56">
        <f>SUM(AA383:AC383)</f>
        <v>357962</v>
      </c>
      <c r="AE383" s="24" t="s">
        <v>2156</v>
      </c>
      <c r="AG383" s="18" t="s">
        <v>19</v>
      </c>
      <c r="AK383" s="18" t="s">
        <v>2381</v>
      </c>
    </row>
    <row r="384" spans="1:37">
      <c r="A384" s="18">
        <v>589</v>
      </c>
      <c r="B384" s="23" t="s">
        <v>535</v>
      </c>
      <c r="C384" s="24" t="s">
        <v>536</v>
      </c>
      <c r="D384" s="24" t="s">
        <v>537</v>
      </c>
      <c r="E384" s="24" t="s">
        <v>2321</v>
      </c>
      <c r="F384" s="25">
        <v>40306</v>
      </c>
      <c r="G384" s="21">
        <v>20036</v>
      </c>
      <c r="H384" s="26" t="s">
        <v>2414</v>
      </c>
      <c r="I384" s="24" t="s">
        <v>2415</v>
      </c>
      <c r="J384" s="24" t="s">
        <v>2415</v>
      </c>
      <c r="K384" s="24"/>
      <c r="L384" s="27"/>
      <c r="M384" s="28">
        <v>0</v>
      </c>
      <c r="N384" s="28">
        <v>0</v>
      </c>
      <c r="O384" s="28">
        <v>3.6253937337370847E-3</v>
      </c>
      <c r="P384" s="26" t="s">
        <v>2150</v>
      </c>
      <c r="Q384" s="29">
        <v>41274</v>
      </c>
      <c r="R384" s="39">
        <v>307310607</v>
      </c>
      <c r="S384" s="24" t="s">
        <v>537</v>
      </c>
      <c r="T384" s="30" t="str">
        <f>IF(S384=D384, E384, "")</f>
        <v>female</v>
      </c>
      <c r="U384" s="24" t="s">
        <v>284</v>
      </c>
      <c r="V384" s="24" t="s">
        <v>2162</v>
      </c>
      <c r="W384" s="55">
        <v>251234</v>
      </c>
      <c r="X384" s="55">
        <v>4831</v>
      </c>
      <c r="Y384" s="55">
        <v>256065</v>
      </c>
      <c r="Z384" s="55">
        <v>7756</v>
      </c>
      <c r="AA384" s="56">
        <v>263821</v>
      </c>
      <c r="AB384" s="56">
        <v>45471</v>
      </c>
      <c r="AC384" s="56">
        <v>18453</v>
      </c>
      <c r="AD384" s="56">
        <f>SUM(AA384:AC384)</f>
        <v>327745</v>
      </c>
      <c r="AE384" s="24" t="s">
        <v>2156</v>
      </c>
      <c r="AG384" s="18" t="s">
        <v>25</v>
      </c>
      <c r="AK384" s="18" t="s">
        <v>2381</v>
      </c>
    </row>
    <row r="385" spans="1:37">
      <c r="A385" s="18">
        <v>162</v>
      </c>
      <c r="B385" s="23" t="s">
        <v>509</v>
      </c>
      <c r="C385" s="24" t="s">
        <v>510</v>
      </c>
      <c r="D385" s="24" t="s">
        <v>511</v>
      </c>
      <c r="E385" s="24" t="s">
        <v>1997</v>
      </c>
      <c r="F385" s="25">
        <v>37987</v>
      </c>
      <c r="G385" s="21">
        <v>20814</v>
      </c>
      <c r="H385" s="26" t="s">
        <v>2151</v>
      </c>
      <c r="I385" s="24" t="s">
        <v>2152</v>
      </c>
      <c r="J385" s="24" t="s">
        <v>67</v>
      </c>
      <c r="K385" s="24"/>
      <c r="L385" s="27" t="s">
        <v>2440</v>
      </c>
      <c r="M385" s="28">
        <v>0</v>
      </c>
      <c r="N385" s="28">
        <v>0</v>
      </c>
      <c r="O385" s="28">
        <v>0</v>
      </c>
      <c r="P385" s="26" t="s">
        <v>2150</v>
      </c>
      <c r="Q385" s="29">
        <v>41274</v>
      </c>
      <c r="R385" s="39">
        <v>18709798</v>
      </c>
      <c r="S385" s="24" t="s">
        <v>511</v>
      </c>
      <c r="T385" s="30" t="str">
        <f>IF(S385=D385, E385, "")</f>
        <v>female</v>
      </c>
      <c r="U385" s="24" t="s">
        <v>284</v>
      </c>
      <c r="V385" s="24" t="s">
        <v>2253</v>
      </c>
      <c r="W385" s="55">
        <v>262650</v>
      </c>
      <c r="X385" s="57"/>
      <c r="Y385" s="55">
        <v>262650</v>
      </c>
      <c r="Z385" s="57"/>
      <c r="AA385" s="56">
        <v>262650</v>
      </c>
      <c r="AB385" s="56">
        <v>25000</v>
      </c>
      <c r="AC385" s="56">
        <v>4243</v>
      </c>
      <c r="AD385" s="56">
        <f>SUM(AA385:AC385)</f>
        <v>291893</v>
      </c>
      <c r="AE385" s="24" t="s">
        <v>2156</v>
      </c>
      <c r="AG385" s="18" t="s">
        <v>17</v>
      </c>
      <c r="AK385" s="18" t="s">
        <v>2381</v>
      </c>
    </row>
    <row r="386" spans="1:37">
      <c r="A386" s="18">
        <v>491</v>
      </c>
      <c r="B386" s="23" t="s">
        <v>961</v>
      </c>
      <c r="C386" s="24" t="s">
        <v>962</v>
      </c>
      <c r="D386" s="24" t="s">
        <v>963</v>
      </c>
      <c r="E386" s="24" t="s">
        <v>2143</v>
      </c>
      <c r="G386" s="21">
        <v>20004</v>
      </c>
      <c r="H386" s="26" t="s">
        <v>2362</v>
      </c>
      <c r="I386" s="24" t="s">
        <v>2363</v>
      </c>
      <c r="J386" s="24" t="s">
        <v>2363</v>
      </c>
      <c r="K386" s="24"/>
      <c r="L386" s="27" t="s">
        <v>2440</v>
      </c>
      <c r="M386" s="28">
        <v>0</v>
      </c>
      <c r="N386" s="28">
        <v>0</v>
      </c>
      <c r="O386" s="28">
        <v>0</v>
      </c>
      <c r="P386" s="26" t="s">
        <v>2150</v>
      </c>
      <c r="Q386" s="29">
        <v>41182</v>
      </c>
      <c r="R386" s="39">
        <v>141705565</v>
      </c>
      <c r="S386" s="24" t="s">
        <v>963</v>
      </c>
      <c r="T386" s="30" t="str">
        <f>IF(S386=D386, E386, "")</f>
        <v>male</v>
      </c>
      <c r="U386" s="24" t="s">
        <v>284</v>
      </c>
      <c r="V386" s="24" t="s">
        <v>2162</v>
      </c>
      <c r="W386" s="55">
        <v>245226</v>
      </c>
      <c r="X386" s="57"/>
      <c r="Y386" s="55">
        <v>245226</v>
      </c>
      <c r="Z386" s="57"/>
      <c r="AA386" s="56">
        <v>245226</v>
      </c>
      <c r="AB386" s="56">
        <v>24523</v>
      </c>
      <c r="AC386" s="56">
        <v>11408</v>
      </c>
      <c r="AD386" s="56">
        <f>SUM(AA386:AC386)</f>
        <v>281157</v>
      </c>
      <c r="AE386" s="24" t="s">
        <v>2156</v>
      </c>
      <c r="AG386" s="18" t="s">
        <v>25</v>
      </c>
      <c r="AK386" s="18" t="s">
        <v>2381</v>
      </c>
    </row>
    <row r="387" spans="1:37">
      <c r="A387" s="18">
        <v>595</v>
      </c>
      <c r="B387" s="23" t="s">
        <v>176</v>
      </c>
      <c r="C387" s="24" t="s">
        <v>36</v>
      </c>
      <c r="D387" s="24" t="s">
        <v>37</v>
      </c>
      <c r="E387" s="24" t="s">
        <v>1997</v>
      </c>
      <c r="F387" s="25">
        <v>37364</v>
      </c>
      <c r="G387" s="21">
        <v>20190</v>
      </c>
      <c r="H387" s="26" t="s">
        <v>2151</v>
      </c>
      <c r="I387" s="24" t="s">
        <v>2403</v>
      </c>
      <c r="J387" s="24" t="s">
        <v>2403</v>
      </c>
      <c r="K387" s="24"/>
      <c r="L387" s="27"/>
      <c r="M387" s="28">
        <v>0</v>
      </c>
      <c r="N387" s="28">
        <v>0</v>
      </c>
      <c r="O387" s="28">
        <v>3.2568355676740133E-3</v>
      </c>
      <c r="P387" s="26" t="s">
        <v>2150</v>
      </c>
      <c r="Q387" s="29">
        <v>41182</v>
      </c>
      <c r="R387" s="39">
        <v>11273738</v>
      </c>
      <c r="S387" s="24" t="s">
        <v>37</v>
      </c>
      <c r="T387" s="30" t="str">
        <f>IF(S387=D387, E387, "")</f>
        <v>female</v>
      </c>
      <c r="U387" s="24" t="s">
        <v>284</v>
      </c>
      <c r="V387" s="24" t="s">
        <v>2271</v>
      </c>
      <c r="W387" s="55">
        <v>237654</v>
      </c>
      <c r="X387" s="57"/>
      <c r="Y387" s="55">
        <v>237654</v>
      </c>
      <c r="Z387" s="55">
        <v>774</v>
      </c>
      <c r="AA387" s="56">
        <v>238428</v>
      </c>
      <c r="AB387" s="56">
        <v>8184</v>
      </c>
      <c r="AC387" s="56">
        <v>22338</v>
      </c>
      <c r="AD387" s="56">
        <f>SUM(AA387:AC387)</f>
        <v>268950</v>
      </c>
      <c r="AE387" s="24" t="s">
        <v>2156</v>
      </c>
      <c r="AG387" s="18" t="s">
        <v>17</v>
      </c>
      <c r="AK387" s="18" t="s">
        <v>2381</v>
      </c>
    </row>
    <row r="388" spans="1:37">
      <c r="A388" s="18">
        <v>622</v>
      </c>
      <c r="B388" s="23" t="s">
        <v>464</v>
      </c>
      <c r="C388" s="24" t="s">
        <v>465</v>
      </c>
      <c r="D388" s="24" t="s">
        <v>466</v>
      </c>
      <c r="E388" s="24" t="s">
        <v>2143</v>
      </c>
      <c r="F388" s="25">
        <v>38353</v>
      </c>
      <c r="G388" s="21">
        <v>20001</v>
      </c>
      <c r="H388" s="26" t="s">
        <v>2362</v>
      </c>
      <c r="I388" s="24" t="s">
        <v>2363</v>
      </c>
      <c r="J388" s="24" t="s">
        <v>2363</v>
      </c>
      <c r="K388" s="24"/>
      <c r="L388" s="27" t="s">
        <v>2440</v>
      </c>
      <c r="M388" s="28">
        <v>0</v>
      </c>
      <c r="N388" s="28">
        <v>0</v>
      </c>
      <c r="O388" s="28">
        <v>0</v>
      </c>
      <c r="P388" s="26" t="s">
        <v>2150</v>
      </c>
      <c r="Q388" s="29">
        <v>41182</v>
      </c>
      <c r="R388" s="39">
        <v>36890955</v>
      </c>
      <c r="S388" s="24" t="s">
        <v>466</v>
      </c>
      <c r="T388" s="30" t="str">
        <f>IF(S388=D388, E388, "")</f>
        <v>male</v>
      </c>
      <c r="U388" s="24" t="s">
        <v>284</v>
      </c>
      <c r="V388" s="24" t="s">
        <v>2396</v>
      </c>
      <c r="W388" s="55">
        <v>138237</v>
      </c>
      <c r="X388" s="57"/>
      <c r="Y388" s="55">
        <v>138237</v>
      </c>
      <c r="Z388" s="55">
        <v>30000</v>
      </c>
      <c r="AA388" s="56">
        <v>168237</v>
      </c>
      <c r="AB388" s="56">
        <v>9253</v>
      </c>
      <c r="AD388" s="56">
        <f>SUM(AA388:AC388)</f>
        <v>177490</v>
      </c>
      <c r="AE388" s="24" t="s">
        <v>2156</v>
      </c>
      <c r="AG388" s="18" t="s">
        <v>21</v>
      </c>
      <c r="AK388" s="18" t="s">
        <v>2381</v>
      </c>
    </row>
    <row r="389" spans="1:37">
      <c r="A389" s="18">
        <v>1</v>
      </c>
      <c r="B389" s="23" t="s">
        <v>513</v>
      </c>
      <c r="C389" s="24" t="s">
        <v>514</v>
      </c>
      <c r="D389" s="24" t="s">
        <v>515</v>
      </c>
      <c r="E389" s="24" t="s">
        <v>1997</v>
      </c>
      <c r="F389" s="25">
        <v>40179</v>
      </c>
      <c r="G389" s="21">
        <v>22209</v>
      </c>
      <c r="H389" s="26" t="s">
        <v>2362</v>
      </c>
      <c r="I389" s="24" t="s">
        <v>2363</v>
      </c>
      <c r="J389" s="24" t="s">
        <v>2363</v>
      </c>
      <c r="K389" s="24"/>
      <c r="L389" s="27" t="s">
        <v>2440</v>
      </c>
      <c r="M389" s="28">
        <v>-0.10285881135030393</v>
      </c>
      <c r="N389" s="28">
        <v>0</v>
      </c>
      <c r="O389" s="28">
        <v>0</v>
      </c>
      <c r="P389" s="26" t="s">
        <v>2150</v>
      </c>
      <c r="Q389" s="29">
        <v>41090</v>
      </c>
      <c r="R389" s="39">
        <v>11804973</v>
      </c>
      <c r="S389" s="24" t="s">
        <v>515</v>
      </c>
      <c r="T389" s="30" t="str">
        <f>IF(S389=D389, E389, "")</f>
        <v>female</v>
      </c>
      <c r="U389" s="24" t="s">
        <v>284</v>
      </c>
      <c r="V389" s="24" t="s">
        <v>2162</v>
      </c>
      <c r="W389" s="55">
        <v>135192</v>
      </c>
      <c r="X389" s="55">
        <v>15500</v>
      </c>
      <c r="Y389" s="55">
        <v>150692</v>
      </c>
      <c r="Z389" s="57"/>
      <c r="AA389" s="56">
        <v>150692</v>
      </c>
      <c r="AD389" s="56">
        <f>SUM(AA389:AC389)</f>
        <v>150692</v>
      </c>
      <c r="AE389" s="24" t="s">
        <v>2156</v>
      </c>
      <c r="AG389" s="18" t="s">
        <v>17</v>
      </c>
      <c r="AK389" s="18" t="s">
        <v>2381</v>
      </c>
    </row>
    <row r="390" spans="1:37">
      <c r="A390" s="18">
        <v>18</v>
      </c>
      <c r="B390" s="23" t="s">
        <v>2262</v>
      </c>
      <c r="C390" s="24" t="s">
        <v>2263</v>
      </c>
      <c r="D390" s="24" t="s">
        <v>2264</v>
      </c>
      <c r="E390" s="24" t="s">
        <v>2143</v>
      </c>
      <c r="F390" s="25">
        <v>40544</v>
      </c>
      <c r="G390" s="21">
        <v>20004</v>
      </c>
      <c r="H390" s="26" t="s">
        <v>2390</v>
      </c>
      <c r="I390" s="24" t="s">
        <v>2385</v>
      </c>
      <c r="J390" s="24" t="s">
        <v>58</v>
      </c>
      <c r="K390" s="24"/>
      <c r="L390" s="27"/>
      <c r="M390" s="28">
        <v>-2.4932104536752592E-4</v>
      </c>
      <c r="N390" s="28">
        <v>-7.3353876785135354E-5</v>
      </c>
      <c r="O390" s="28">
        <v>4.5876557364134488E-3</v>
      </c>
      <c r="P390" s="26" t="s">
        <v>2150</v>
      </c>
      <c r="Q390" s="29">
        <v>41274</v>
      </c>
      <c r="R390" s="39">
        <v>32477585</v>
      </c>
      <c r="S390" s="24" t="s">
        <v>2264</v>
      </c>
      <c r="T390" s="30" t="str">
        <f>IF(S390=D390, E390, "")</f>
        <v>male</v>
      </c>
      <c r="U390" s="24" t="s">
        <v>284</v>
      </c>
      <c r="V390" s="24" t="s">
        <v>2148</v>
      </c>
      <c r="W390" s="55">
        <v>898216</v>
      </c>
      <c r="X390" s="55">
        <v>2155250</v>
      </c>
      <c r="Y390" s="55">
        <v>3053466</v>
      </c>
      <c r="Z390" s="55">
        <v>542562</v>
      </c>
      <c r="AA390" s="56">
        <v>3596028</v>
      </c>
      <c r="AB390" s="56">
        <v>12500</v>
      </c>
      <c r="AC390" s="56">
        <v>19022</v>
      </c>
      <c r="AD390" s="56">
        <f>SUM(AA390:AC390)</f>
        <v>3627550</v>
      </c>
      <c r="AE390" s="24" t="s">
        <v>2156</v>
      </c>
      <c r="AG390" s="18" t="s">
        <v>21</v>
      </c>
      <c r="AH390" s="18" t="s">
        <v>2371</v>
      </c>
      <c r="AI390" s="18" t="s">
        <v>2357</v>
      </c>
      <c r="AJ390" s="18" t="s">
        <v>2373</v>
      </c>
      <c r="AK390" s="18" t="s">
        <v>2379</v>
      </c>
    </row>
    <row r="391" spans="1:37">
      <c r="A391" s="18">
        <v>532</v>
      </c>
      <c r="B391" s="23" t="s">
        <v>895</v>
      </c>
      <c r="C391" s="24" t="s">
        <v>1050</v>
      </c>
      <c r="D391" s="24" t="s">
        <v>1051</v>
      </c>
      <c r="E391" s="24" t="s">
        <v>2143</v>
      </c>
      <c r="F391" s="25">
        <v>41244</v>
      </c>
      <c r="G391" s="21">
        <v>22314</v>
      </c>
      <c r="H391" s="26" t="s">
        <v>2390</v>
      </c>
      <c r="I391" s="24" t="s">
        <v>2152</v>
      </c>
      <c r="J391" s="24" t="s">
        <v>67</v>
      </c>
      <c r="K391" s="24"/>
      <c r="L391" s="27" t="s">
        <v>2440</v>
      </c>
      <c r="M391" s="28">
        <v>-1.0110592034637699E-4</v>
      </c>
      <c r="N391" s="28">
        <v>-1.0110592034637699E-4</v>
      </c>
      <c r="O391" s="28">
        <v>-1.0110592034637699E-4</v>
      </c>
      <c r="P391" s="26" t="s">
        <v>2150</v>
      </c>
      <c r="Q391" s="29">
        <v>41090</v>
      </c>
      <c r="R391" s="39">
        <v>20632504</v>
      </c>
      <c r="S391" s="24" t="s">
        <v>1052</v>
      </c>
      <c r="T391" s="30" t="s">
        <v>2159</v>
      </c>
      <c r="U391" s="24" t="s">
        <v>283</v>
      </c>
      <c r="V391" s="24" t="s">
        <v>2253</v>
      </c>
      <c r="W391" s="55">
        <v>336247</v>
      </c>
      <c r="X391" s="57"/>
      <c r="Y391" s="55">
        <v>336247</v>
      </c>
      <c r="Z391" s="57"/>
      <c r="AA391" s="56">
        <v>336247</v>
      </c>
      <c r="AB391" s="56">
        <v>122603</v>
      </c>
      <c r="AC391" s="56">
        <v>7900</v>
      </c>
      <c r="AD391" s="56">
        <f>SUM(AA391:AC391)</f>
        <v>466750</v>
      </c>
      <c r="AE391" s="24" t="s">
        <v>2156</v>
      </c>
      <c r="AG391" s="18" t="s">
        <v>19</v>
      </c>
      <c r="AK391" s="18" t="s">
        <v>2381</v>
      </c>
    </row>
    <row r="392" spans="1:37">
      <c r="A392" s="18">
        <v>246</v>
      </c>
      <c r="B392" s="23" t="s">
        <v>1579</v>
      </c>
      <c r="C392" s="24" t="s">
        <v>1729</v>
      </c>
      <c r="D392" s="24" t="s">
        <v>1730</v>
      </c>
      <c r="E392" s="24" t="s">
        <v>2143</v>
      </c>
      <c r="F392" s="25">
        <v>33239</v>
      </c>
      <c r="G392" s="21">
        <v>20005</v>
      </c>
      <c r="H392" s="26" t="s">
        <v>2287</v>
      </c>
      <c r="I392" s="24" t="s">
        <v>2287</v>
      </c>
      <c r="J392" s="24" t="s">
        <v>2287</v>
      </c>
      <c r="K392" s="24"/>
      <c r="L392" s="27" t="s">
        <v>2440</v>
      </c>
      <c r="M392" s="28">
        <v>-1.3968775677896466E-4</v>
      </c>
      <c r="N392" s="28">
        <v>-1.3968775677896466E-4</v>
      </c>
      <c r="O392" s="28">
        <v>-1.3968775677896466E-4</v>
      </c>
      <c r="P392" s="26" t="s">
        <v>2150</v>
      </c>
      <c r="Q392" s="29">
        <v>41182</v>
      </c>
      <c r="R392" s="39">
        <v>17578600</v>
      </c>
      <c r="S392" s="24" t="s">
        <v>1730</v>
      </c>
      <c r="T392" s="30" t="str">
        <f>IF(S392=D392, E392, "")</f>
        <v>male</v>
      </c>
      <c r="U392" s="24" t="s">
        <v>284</v>
      </c>
      <c r="V392" s="24" t="s">
        <v>2253</v>
      </c>
      <c r="W392" s="55">
        <v>243366</v>
      </c>
      <c r="X392" s="57"/>
      <c r="Y392" s="55">
        <v>243366</v>
      </c>
      <c r="Z392" s="57"/>
      <c r="AA392" s="56">
        <v>243366</v>
      </c>
      <c r="AB392" s="56">
        <v>15300</v>
      </c>
      <c r="AC392" s="56">
        <v>10380</v>
      </c>
      <c r="AD392" s="56">
        <f>SUM(AA392:AC392)</f>
        <v>269046</v>
      </c>
      <c r="AE392" s="24" t="s">
        <v>2156</v>
      </c>
      <c r="AG392" s="18" t="s">
        <v>17</v>
      </c>
      <c r="AK392" s="18" t="s">
        <v>2381</v>
      </c>
    </row>
    <row r="393" spans="1:37">
      <c r="A393" s="18">
        <v>202</v>
      </c>
      <c r="B393" s="23" t="s">
        <v>1478</v>
      </c>
      <c r="C393" s="24" t="s">
        <v>1629</v>
      </c>
      <c r="D393" s="24" t="s">
        <v>1481</v>
      </c>
      <c r="E393" s="24" t="s">
        <v>2143</v>
      </c>
      <c r="F393" s="25">
        <v>37681</v>
      </c>
      <c r="G393" s="21">
        <v>20036</v>
      </c>
      <c r="H393" s="26" t="s">
        <v>2287</v>
      </c>
      <c r="I393" s="24" t="s">
        <v>2287</v>
      </c>
      <c r="J393" s="24" t="s">
        <v>2287</v>
      </c>
      <c r="K393" s="24"/>
      <c r="L393" s="27" t="s">
        <v>2440</v>
      </c>
      <c r="M393" s="28">
        <v>-1.6765102990203294E-4</v>
      </c>
      <c r="N393" s="28">
        <v>-1.6765102990203294E-4</v>
      </c>
      <c r="O393" s="28">
        <v>4.9421374041902174E-4</v>
      </c>
      <c r="P393" s="26" t="s">
        <v>2150</v>
      </c>
      <c r="Q393" s="29">
        <v>41274</v>
      </c>
      <c r="R393" s="39">
        <v>95477286</v>
      </c>
      <c r="S393" s="24" t="s">
        <v>1481</v>
      </c>
      <c r="T393" s="30" t="str">
        <f>IF(S393=D393, E393, "")</f>
        <v>male</v>
      </c>
      <c r="U393" s="24" t="s">
        <v>284</v>
      </c>
      <c r="V393" s="24" t="s">
        <v>2396</v>
      </c>
      <c r="W393" s="55">
        <v>781254</v>
      </c>
      <c r="X393" s="57"/>
      <c r="Y393" s="55">
        <v>781254</v>
      </c>
      <c r="Z393" s="55">
        <v>2195</v>
      </c>
      <c r="AA393" s="56">
        <v>783449</v>
      </c>
      <c r="AB393" s="56">
        <v>37019</v>
      </c>
      <c r="AC393" s="56">
        <v>22860</v>
      </c>
      <c r="AD393" s="56">
        <f>SUM(AA393:AC393)</f>
        <v>843328</v>
      </c>
      <c r="AE393" s="24" t="s">
        <v>2156</v>
      </c>
      <c r="AG393" s="18" t="s">
        <v>23</v>
      </c>
      <c r="AK393" s="18" t="s">
        <v>2379</v>
      </c>
    </row>
    <row r="394" spans="1:37">
      <c r="A394" s="18">
        <v>430</v>
      </c>
      <c r="B394" s="23" t="s">
        <v>1108</v>
      </c>
      <c r="C394" s="24" t="s">
        <v>1109</v>
      </c>
      <c r="D394" s="24" t="s">
        <v>1110</v>
      </c>
      <c r="E394" s="24" t="s">
        <v>2143</v>
      </c>
      <c r="F394" s="25">
        <v>36398</v>
      </c>
      <c r="G394" s="21">
        <v>22203</v>
      </c>
      <c r="H394" s="26" t="s">
        <v>2390</v>
      </c>
      <c r="I394" s="24" t="s">
        <v>2273</v>
      </c>
      <c r="J394" s="24" t="s">
        <v>61</v>
      </c>
      <c r="K394" s="24"/>
      <c r="L394" s="27"/>
      <c r="M394" s="28">
        <v>-2.2586428379847259E-4</v>
      </c>
      <c r="N394" s="28">
        <v>-1.7613580070234151E-4</v>
      </c>
      <c r="O394" s="28">
        <v>9.1030628328682486E-2</v>
      </c>
      <c r="P394" s="26" t="s">
        <v>2150</v>
      </c>
      <c r="Q394" s="29">
        <v>41274</v>
      </c>
      <c r="R394" s="39">
        <v>18227692</v>
      </c>
      <c r="S394" s="24" t="s">
        <v>1110</v>
      </c>
      <c r="T394" s="30" t="str">
        <f>IF(S394=D394, E394, "")</f>
        <v>male</v>
      </c>
      <c r="U394" s="24" t="s">
        <v>284</v>
      </c>
      <c r="V394" s="24" t="s">
        <v>2162</v>
      </c>
      <c r="W394" s="55">
        <v>354115</v>
      </c>
      <c r="X394" s="55">
        <v>100000</v>
      </c>
      <c r="Y394" s="55">
        <v>454115</v>
      </c>
      <c r="Z394" s="55">
        <v>97557</v>
      </c>
      <c r="AA394" s="56">
        <v>551672</v>
      </c>
      <c r="AB394" s="56">
        <v>12500</v>
      </c>
      <c r="AC394" s="56">
        <v>23830</v>
      </c>
      <c r="AD394" s="56">
        <f>SUM(AA394:AC394)</f>
        <v>588002</v>
      </c>
      <c r="AE394" s="24" t="s">
        <v>2156</v>
      </c>
      <c r="AG394" s="18" t="s">
        <v>17</v>
      </c>
      <c r="AK394" s="18" t="s">
        <v>2379</v>
      </c>
    </row>
    <row r="395" spans="1:37">
      <c r="A395" s="18">
        <v>541</v>
      </c>
      <c r="B395" s="23" t="s">
        <v>425</v>
      </c>
      <c r="C395" s="24" t="s">
        <v>426</v>
      </c>
      <c r="D395" s="24" t="s">
        <v>427</v>
      </c>
      <c r="E395" s="24" t="s">
        <v>1997</v>
      </c>
      <c r="F395" s="25">
        <v>41518</v>
      </c>
      <c r="G395" s="21">
        <v>20009</v>
      </c>
      <c r="H395" s="26" t="s">
        <v>2287</v>
      </c>
      <c r="I395" s="24" t="s">
        <v>2287</v>
      </c>
      <c r="J395" s="24" t="s">
        <v>2287</v>
      </c>
      <c r="K395" s="24"/>
      <c r="L395" s="27"/>
      <c r="M395" s="28">
        <v>-3.1386740025478646E-4</v>
      </c>
      <c r="N395" s="28">
        <v>-2.649502049467762E-4</v>
      </c>
      <c r="O395" s="28">
        <v>-2.649502049467762E-4</v>
      </c>
      <c r="P395" s="26" t="s">
        <v>2150</v>
      </c>
      <c r="Q395" s="29">
        <v>41274</v>
      </c>
      <c r="R395" s="39">
        <v>22258222</v>
      </c>
      <c r="S395" s="24" t="s">
        <v>428</v>
      </c>
      <c r="T395" s="30" t="s">
        <v>2305</v>
      </c>
      <c r="U395" s="24" t="s">
        <v>283</v>
      </c>
      <c r="V395" s="24" t="s">
        <v>2162</v>
      </c>
      <c r="W395" s="55">
        <v>270730</v>
      </c>
      <c r="X395" s="55">
        <v>50000</v>
      </c>
      <c r="Y395" s="55">
        <v>320730</v>
      </c>
      <c r="Z395" s="57"/>
      <c r="AA395" s="56">
        <v>320730</v>
      </c>
      <c r="AB395" s="56">
        <v>30000</v>
      </c>
      <c r="AC395" s="56">
        <v>13187</v>
      </c>
      <c r="AD395" s="56">
        <f>SUM(AA395:AC395)</f>
        <v>363917</v>
      </c>
      <c r="AE395" s="24" t="s">
        <v>2156</v>
      </c>
      <c r="AG395" s="18" t="s">
        <v>19</v>
      </c>
      <c r="AK395" s="18" t="s">
        <v>2381</v>
      </c>
    </row>
    <row r="396" spans="1:37">
      <c r="A396" s="18">
        <v>408</v>
      </c>
      <c r="B396" s="23" t="s">
        <v>1220</v>
      </c>
      <c r="C396" s="24" t="s">
        <v>1221</v>
      </c>
      <c r="D396" s="24" t="s">
        <v>1222</v>
      </c>
      <c r="E396" s="24" t="s">
        <v>2143</v>
      </c>
      <c r="F396" s="25">
        <v>40164</v>
      </c>
      <c r="G396" s="21">
        <v>10017</v>
      </c>
      <c r="H396" s="26" t="s">
        <v>2390</v>
      </c>
      <c r="I396" s="24" t="s">
        <v>2391</v>
      </c>
      <c r="J396" s="24" t="s">
        <v>2391</v>
      </c>
      <c r="K396" s="24"/>
      <c r="L396" s="27"/>
      <c r="M396" s="28">
        <v>-1.2549794345305568E-3</v>
      </c>
      <c r="N396" s="28">
        <v>-5.1924906535168235E-4</v>
      </c>
      <c r="O396" s="28">
        <v>-5.1924906535168235E-4</v>
      </c>
      <c r="P396" s="26" t="s">
        <v>2150</v>
      </c>
      <c r="Q396" s="29">
        <v>41274</v>
      </c>
      <c r="R396" s="39">
        <v>10857739</v>
      </c>
      <c r="S396" s="24" t="s">
        <v>1222</v>
      </c>
      <c r="T396" s="30" t="str">
        <f>IF(S396=D396, E396, "")</f>
        <v>male</v>
      </c>
      <c r="U396" s="24" t="s">
        <v>284</v>
      </c>
      <c r="V396" s="24" t="s">
        <v>2253</v>
      </c>
      <c r="W396" s="55">
        <v>370059</v>
      </c>
      <c r="X396" s="55">
        <v>525000</v>
      </c>
      <c r="Y396" s="55">
        <v>895059</v>
      </c>
      <c r="Z396" s="57"/>
      <c r="AA396" s="56">
        <v>895059</v>
      </c>
      <c r="AB396" s="56">
        <v>33000</v>
      </c>
      <c r="AC396" s="56">
        <v>16221</v>
      </c>
      <c r="AD396" s="56">
        <f>SUM(AA396:AC396)</f>
        <v>944280</v>
      </c>
      <c r="AE396" s="24" t="s">
        <v>2156</v>
      </c>
      <c r="AG396" s="18" t="s">
        <v>17</v>
      </c>
      <c r="AK396" s="18" t="s">
        <v>2379</v>
      </c>
    </row>
    <row r="397" spans="1:37">
      <c r="A397" s="18">
        <v>546</v>
      </c>
      <c r="B397" s="23" t="s">
        <v>925</v>
      </c>
      <c r="C397" s="24" t="s">
        <v>926</v>
      </c>
      <c r="D397" s="24" t="s">
        <v>767</v>
      </c>
      <c r="E397" s="24" t="s">
        <v>2143</v>
      </c>
      <c r="F397" s="25">
        <v>37798</v>
      </c>
      <c r="G397" s="21">
        <v>20037</v>
      </c>
      <c r="H397" s="26" t="s">
        <v>2362</v>
      </c>
      <c r="I397" s="24" t="s">
        <v>2363</v>
      </c>
      <c r="J397" s="24" t="s">
        <v>2363</v>
      </c>
      <c r="K397" s="24"/>
      <c r="L397" s="27"/>
      <c r="M397" s="28">
        <v>-5.3554361796790035E-4</v>
      </c>
      <c r="N397" s="28">
        <v>-5.3554361796790035E-4</v>
      </c>
      <c r="O397" s="28">
        <v>-5.3554361796790035E-4</v>
      </c>
      <c r="P397" s="26" t="s">
        <v>2150</v>
      </c>
      <c r="Q397" s="29">
        <v>41274</v>
      </c>
      <c r="R397" s="39">
        <v>15226982</v>
      </c>
      <c r="S397" s="24" t="s">
        <v>767</v>
      </c>
      <c r="T397" s="30" t="str">
        <f>IF(S397=D397, E397, "")</f>
        <v>male</v>
      </c>
      <c r="U397" s="24" t="s">
        <v>284</v>
      </c>
      <c r="V397" s="24" t="s">
        <v>2062</v>
      </c>
      <c r="W397" s="55">
        <v>242614</v>
      </c>
      <c r="X397" s="57"/>
      <c r="Y397" s="55">
        <v>242614</v>
      </c>
      <c r="Z397" s="57"/>
      <c r="AA397" s="56">
        <v>242614</v>
      </c>
      <c r="AB397" s="56">
        <v>12500</v>
      </c>
      <c r="AC397" s="56">
        <v>15799</v>
      </c>
      <c r="AD397" s="56">
        <f>SUM(AA397:AC397)</f>
        <v>270913</v>
      </c>
      <c r="AE397" s="24" t="s">
        <v>2156</v>
      </c>
      <c r="AG397" s="18" t="s">
        <v>17</v>
      </c>
      <c r="AK397" s="18" t="s">
        <v>2381</v>
      </c>
    </row>
    <row r="398" spans="1:37">
      <c r="A398" s="18">
        <v>615</v>
      </c>
      <c r="B398" s="23" t="s">
        <v>603</v>
      </c>
      <c r="C398" s="24" t="s">
        <v>604</v>
      </c>
      <c r="D398" s="24" t="s">
        <v>605</v>
      </c>
      <c r="E398" s="24" t="s">
        <v>2143</v>
      </c>
      <c r="F398" s="25">
        <v>35431</v>
      </c>
      <c r="G398" s="21">
        <v>20006</v>
      </c>
      <c r="H398" s="26" t="s">
        <v>2390</v>
      </c>
      <c r="I398" s="24" t="s">
        <v>1908</v>
      </c>
      <c r="J398" s="24" t="s">
        <v>64</v>
      </c>
      <c r="K398" s="24"/>
      <c r="L398" s="27"/>
      <c r="M398" s="28">
        <v>-9.2672457023649526E-4</v>
      </c>
      <c r="N398" s="28">
        <v>-9.2672457023649526E-4</v>
      </c>
      <c r="O398" s="28">
        <v>-9.2672457023649526E-4</v>
      </c>
      <c r="P398" s="26" t="s">
        <v>2150</v>
      </c>
      <c r="Q398" s="29">
        <v>41090</v>
      </c>
      <c r="R398" s="39">
        <v>17535083</v>
      </c>
      <c r="S398" s="24" t="s">
        <v>605</v>
      </c>
      <c r="T398" s="30" t="str">
        <f>IF(S398=D398, E398, "")</f>
        <v>male</v>
      </c>
      <c r="U398" s="24" t="s">
        <v>284</v>
      </c>
      <c r="V398" s="24" t="s">
        <v>2162</v>
      </c>
      <c r="W398" s="55">
        <v>249034</v>
      </c>
      <c r="X398" s="57"/>
      <c r="Y398" s="55">
        <v>249034</v>
      </c>
      <c r="Z398" s="57"/>
      <c r="AA398" s="56">
        <v>249034</v>
      </c>
      <c r="AB398" s="56">
        <v>24903</v>
      </c>
      <c r="AC398" s="56">
        <v>22008</v>
      </c>
      <c r="AD398" s="56">
        <f>SUM(AA398:AC398)</f>
        <v>295945</v>
      </c>
      <c r="AE398" s="24" t="s">
        <v>2156</v>
      </c>
      <c r="AG398" s="18" t="s">
        <v>17</v>
      </c>
      <c r="AK398" s="18" t="s">
        <v>2381</v>
      </c>
    </row>
    <row r="399" spans="1:37">
      <c r="A399" s="18">
        <v>259</v>
      </c>
      <c r="B399" s="23" t="s">
        <v>1453</v>
      </c>
      <c r="C399" s="24" t="s">
        <v>1454</v>
      </c>
      <c r="D399" s="24" t="s">
        <v>1455</v>
      </c>
      <c r="E399" s="24" t="s">
        <v>2143</v>
      </c>
      <c r="F399" s="25">
        <v>38534</v>
      </c>
      <c r="G399" s="21">
        <v>22314</v>
      </c>
      <c r="H399" s="26" t="s">
        <v>2362</v>
      </c>
      <c r="I399" s="24" t="s">
        <v>2363</v>
      </c>
      <c r="J399" s="24" t="s">
        <v>2363</v>
      </c>
      <c r="K399" s="24"/>
      <c r="L399" s="27"/>
      <c r="M399" s="28">
        <v>-1.3478517665944784E-3</v>
      </c>
      <c r="N399" s="28">
        <v>-1.076209324729033E-3</v>
      </c>
      <c r="O399" s="28">
        <v>-1.076209324729033E-3</v>
      </c>
      <c r="P399" s="26" t="s">
        <v>2150</v>
      </c>
      <c r="Q399" s="29">
        <v>41090</v>
      </c>
      <c r="R399" s="39">
        <v>26472039</v>
      </c>
      <c r="S399" s="24" t="s">
        <v>1456</v>
      </c>
      <c r="T399" s="30" t="s">
        <v>2299</v>
      </c>
      <c r="U399" s="24" t="s">
        <v>284</v>
      </c>
      <c r="V399" s="24" t="s">
        <v>2396</v>
      </c>
      <c r="W399" s="55">
        <v>197826</v>
      </c>
      <c r="X399" s="55">
        <v>50000</v>
      </c>
      <c r="Y399" s="55">
        <v>247826</v>
      </c>
      <c r="Z399" s="57"/>
      <c r="AA399" s="56">
        <v>247826</v>
      </c>
      <c r="AC399" s="56">
        <v>9930</v>
      </c>
      <c r="AD399" s="56">
        <f>SUM(AA399:AC399)</f>
        <v>257756</v>
      </c>
      <c r="AE399" s="24" t="s">
        <v>2156</v>
      </c>
      <c r="AG399" s="18" t="s">
        <v>19</v>
      </c>
      <c r="AK399" s="18" t="s">
        <v>2381</v>
      </c>
    </row>
    <row r="400" spans="1:37">
      <c r="A400" s="18">
        <v>174</v>
      </c>
      <c r="B400" s="23" t="s">
        <v>521</v>
      </c>
      <c r="C400" s="24" t="s">
        <v>522</v>
      </c>
      <c r="D400" s="24" t="s">
        <v>523</v>
      </c>
      <c r="E400" s="24" t="s">
        <v>1997</v>
      </c>
      <c r="F400" s="25">
        <v>35400</v>
      </c>
      <c r="G400" s="21">
        <v>20036</v>
      </c>
      <c r="H400" s="26" t="s">
        <v>2151</v>
      </c>
      <c r="I400" s="24" t="s">
        <v>2403</v>
      </c>
      <c r="J400" s="24" t="s">
        <v>2403</v>
      </c>
      <c r="K400" s="24"/>
      <c r="L400" s="27" t="s">
        <v>2440</v>
      </c>
      <c r="M400" s="28"/>
      <c r="N400" s="28">
        <v>-1.1897819188256657E-3</v>
      </c>
      <c r="O400" s="28">
        <v>-1.1897819188256657E-3</v>
      </c>
      <c r="P400" s="26" t="s">
        <v>2150</v>
      </c>
      <c r="Q400" s="29">
        <v>41090</v>
      </c>
      <c r="R400" s="39">
        <v>40693972</v>
      </c>
      <c r="S400" s="24" t="s">
        <v>524</v>
      </c>
      <c r="T400" s="30" t="s">
        <v>2159</v>
      </c>
      <c r="U400" s="24" t="s">
        <v>284</v>
      </c>
      <c r="V400" s="24" t="s">
        <v>2253</v>
      </c>
      <c r="W400" s="55">
        <v>459374</v>
      </c>
      <c r="X400" s="55">
        <v>52715</v>
      </c>
      <c r="Y400" s="55">
        <v>512089</v>
      </c>
      <c r="Z400" s="57"/>
      <c r="AA400" s="56">
        <v>512089</v>
      </c>
      <c r="AB400" s="56">
        <v>24500</v>
      </c>
      <c r="AC400" s="56">
        <v>35466</v>
      </c>
      <c r="AD400" s="56">
        <f>SUM(AA400:AC400)</f>
        <v>572055</v>
      </c>
      <c r="AE400" s="24" t="s">
        <v>2156</v>
      </c>
      <c r="AG400" s="18" t="s">
        <v>21</v>
      </c>
      <c r="AK400" s="18" t="s">
        <v>2379</v>
      </c>
    </row>
    <row r="401" spans="1:37">
      <c r="A401" s="18">
        <v>235</v>
      </c>
      <c r="B401" s="23" t="s">
        <v>1406</v>
      </c>
      <c r="C401" s="24" t="s">
        <v>1407</v>
      </c>
      <c r="D401" s="24" t="s">
        <v>1408</v>
      </c>
      <c r="E401" s="24" t="s">
        <v>2143</v>
      </c>
      <c r="F401" s="25">
        <v>41015</v>
      </c>
      <c r="G401" s="21">
        <v>20006</v>
      </c>
      <c r="H401" s="26" t="s">
        <v>2414</v>
      </c>
      <c r="I401" s="24" t="s">
        <v>2415</v>
      </c>
      <c r="J401" s="24" t="s">
        <v>2415</v>
      </c>
      <c r="K401" s="24"/>
      <c r="L401" s="27"/>
      <c r="M401" s="28">
        <v>0</v>
      </c>
      <c r="N401" s="28">
        <v>-1.5050762928219439E-3</v>
      </c>
      <c r="O401" s="28">
        <v>-6.0490616840946036E-3</v>
      </c>
      <c r="P401" s="26" t="s">
        <v>2150</v>
      </c>
      <c r="Q401" s="29">
        <v>41090</v>
      </c>
      <c r="R401" s="39">
        <v>10678401</v>
      </c>
      <c r="S401" s="24" t="s">
        <v>1409</v>
      </c>
      <c r="T401" s="30" t="s">
        <v>2313</v>
      </c>
      <c r="U401" s="24" t="s">
        <v>283</v>
      </c>
      <c r="V401" s="24" t="s">
        <v>2162</v>
      </c>
      <c r="W401" s="55">
        <v>336353</v>
      </c>
      <c r="X401" s="57"/>
      <c r="Y401" s="55">
        <v>336353</v>
      </c>
      <c r="Z401" s="55">
        <v>40914</v>
      </c>
      <c r="AA401" s="56">
        <v>377267</v>
      </c>
      <c r="AB401" s="56">
        <v>89150</v>
      </c>
      <c r="AC401" s="56">
        <v>26723</v>
      </c>
      <c r="AD401" s="56">
        <f>SUM(AA401:AC401)</f>
        <v>493140</v>
      </c>
      <c r="AE401" s="24" t="s">
        <v>2156</v>
      </c>
      <c r="AF401" s="18" t="s">
        <v>1410</v>
      </c>
      <c r="AG401" s="18" t="s">
        <v>17</v>
      </c>
      <c r="AK401" s="18" t="s">
        <v>2381</v>
      </c>
    </row>
    <row r="402" spans="1:37">
      <c r="A402" s="18">
        <v>391</v>
      </c>
      <c r="B402" s="23" t="s">
        <v>1173</v>
      </c>
      <c r="C402" s="24" t="s">
        <v>1174</v>
      </c>
      <c r="D402" s="24" t="s">
        <v>1021</v>
      </c>
      <c r="E402" s="24" t="s">
        <v>2143</v>
      </c>
      <c r="F402" s="25">
        <v>41640</v>
      </c>
      <c r="G402" s="21">
        <v>20005</v>
      </c>
      <c r="H402" s="26" t="s">
        <v>2362</v>
      </c>
      <c r="I402" s="24" t="s">
        <v>2363</v>
      </c>
      <c r="J402" s="24" t="s">
        <v>2363</v>
      </c>
      <c r="K402" s="24"/>
      <c r="L402" s="27"/>
      <c r="M402" s="28">
        <v>-1.5223024701697687E-3</v>
      </c>
      <c r="N402" s="28">
        <v>-1.5223024701697687E-3</v>
      </c>
      <c r="O402" s="28">
        <v>-5.6571484451398398E-3</v>
      </c>
      <c r="P402" s="26" t="s">
        <v>2150</v>
      </c>
      <c r="Q402" s="29">
        <v>41182</v>
      </c>
      <c r="R402" s="39">
        <v>66125157</v>
      </c>
      <c r="S402" s="24" t="s">
        <v>1022</v>
      </c>
      <c r="T402" s="30" t="s">
        <v>2299</v>
      </c>
      <c r="U402" s="24" t="s">
        <v>283</v>
      </c>
      <c r="V402" s="24" t="s">
        <v>2162</v>
      </c>
      <c r="W402" s="55">
        <v>202673</v>
      </c>
      <c r="X402" s="57"/>
      <c r="Y402" s="55">
        <v>202673</v>
      </c>
      <c r="Z402" s="55">
        <v>690</v>
      </c>
      <c r="AA402" s="56">
        <v>203363</v>
      </c>
      <c r="AB402" s="56">
        <v>37500</v>
      </c>
      <c r="AC402" s="56">
        <v>20366</v>
      </c>
      <c r="AD402" s="56">
        <f>SUM(AA402:AC402)</f>
        <v>261229</v>
      </c>
      <c r="AE402" s="24" t="s">
        <v>2156</v>
      </c>
      <c r="AG402" s="18" t="s">
        <v>23</v>
      </c>
      <c r="AK402" s="18" t="s">
        <v>2381</v>
      </c>
    </row>
    <row r="403" spans="1:37">
      <c r="A403" s="18">
        <v>398</v>
      </c>
      <c r="B403" s="23" t="s">
        <v>352</v>
      </c>
      <c r="C403" s="24" t="s">
        <v>353</v>
      </c>
      <c r="D403" s="24" t="s">
        <v>354</v>
      </c>
      <c r="E403" s="24" t="s">
        <v>1997</v>
      </c>
      <c r="F403" s="25">
        <v>41640</v>
      </c>
      <c r="G403" s="21">
        <v>20190</v>
      </c>
      <c r="H403" s="26" t="s">
        <v>2390</v>
      </c>
      <c r="I403" s="24" t="s">
        <v>1690</v>
      </c>
      <c r="J403" s="24" t="s">
        <v>65</v>
      </c>
      <c r="K403" s="24"/>
      <c r="L403" s="27"/>
      <c r="M403" s="28">
        <v>-1.6234330922434089E-2</v>
      </c>
      <c r="N403" s="28">
        <v>-2.4901431832330357E-3</v>
      </c>
      <c r="O403" s="28">
        <v>-3.6088117658971243E-3</v>
      </c>
      <c r="P403" s="26" t="s">
        <v>2150</v>
      </c>
      <c r="Q403" s="29">
        <v>41274</v>
      </c>
      <c r="R403" s="39">
        <v>34509914</v>
      </c>
      <c r="S403" s="24" t="s">
        <v>355</v>
      </c>
      <c r="T403" s="30" t="s">
        <v>2304</v>
      </c>
      <c r="U403" s="24" t="s">
        <v>283</v>
      </c>
      <c r="V403" s="24" t="s">
        <v>2146</v>
      </c>
      <c r="W403" s="55">
        <v>463816</v>
      </c>
      <c r="X403" s="55">
        <v>146673</v>
      </c>
      <c r="Y403" s="55">
        <v>610489</v>
      </c>
      <c r="Z403" s="55">
        <v>19294</v>
      </c>
      <c r="AA403" s="56">
        <v>629783</v>
      </c>
      <c r="AB403" s="56">
        <v>164500</v>
      </c>
      <c r="AC403" s="56">
        <v>8027</v>
      </c>
      <c r="AD403" s="56">
        <f>SUM(AA403:AC403)</f>
        <v>802310</v>
      </c>
      <c r="AE403" s="24" t="s">
        <v>2156</v>
      </c>
      <c r="AF403" s="24" t="s">
        <v>356</v>
      </c>
      <c r="AG403" s="18" t="s">
        <v>21</v>
      </c>
      <c r="AK403" s="18" t="s">
        <v>2379</v>
      </c>
    </row>
    <row r="404" spans="1:37">
      <c r="A404" s="18">
        <v>126</v>
      </c>
      <c r="B404" s="23" t="s">
        <v>1872</v>
      </c>
      <c r="C404" s="24" t="s">
        <v>1873</v>
      </c>
      <c r="D404" s="24" t="s">
        <v>1874</v>
      </c>
      <c r="E404" s="24" t="s">
        <v>2143</v>
      </c>
      <c r="G404" s="21">
        <v>20005</v>
      </c>
      <c r="H404" s="26" t="s">
        <v>2362</v>
      </c>
      <c r="I404" s="24" t="s">
        <v>2363</v>
      </c>
      <c r="J404" s="24" t="s">
        <v>2363</v>
      </c>
      <c r="K404" s="24"/>
      <c r="L404" s="27"/>
      <c r="M404" s="28">
        <v>-3.2467405156357222E-3</v>
      </c>
      <c r="N404" s="28">
        <v>-3.2467405156357222E-3</v>
      </c>
      <c r="O404" s="28">
        <v>0.15587736407585384</v>
      </c>
      <c r="P404" s="26" t="s">
        <v>2150</v>
      </c>
      <c r="Q404" s="29">
        <v>41182</v>
      </c>
      <c r="R404" s="39">
        <v>15473318</v>
      </c>
      <c r="S404" s="24" t="s">
        <v>1875</v>
      </c>
      <c r="T404" s="30" t="s">
        <v>2299</v>
      </c>
      <c r="U404" s="24" t="s">
        <v>284</v>
      </c>
      <c r="V404" s="24" t="s">
        <v>2253</v>
      </c>
      <c r="W404" s="55">
        <v>254197</v>
      </c>
      <c r="X404" s="57"/>
      <c r="Y404" s="55">
        <v>254197</v>
      </c>
      <c r="Z404" s="55">
        <v>64038</v>
      </c>
      <c r="AA404" s="56">
        <v>318235</v>
      </c>
      <c r="AB404" s="56">
        <v>8654</v>
      </c>
      <c r="AC404" s="56">
        <v>14878</v>
      </c>
      <c r="AD404" s="56">
        <f>SUM(AA404:AC404)</f>
        <v>341767</v>
      </c>
      <c r="AE404" s="24" t="s">
        <v>2156</v>
      </c>
      <c r="AG404" s="18" t="s">
        <v>17</v>
      </c>
      <c r="AK404" s="18" t="s">
        <v>2381</v>
      </c>
    </row>
    <row r="405" spans="1:37">
      <c r="A405" s="18">
        <v>518</v>
      </c>
      <c r="B405" s="23" t="s">
        <v>875</v>
      </c>
      <c r="C405" s="24" t="s">
        <v>876</v>
      </c>
      <c r="D405" s="24" t="s">
        <v>877</v>
      </c>
      <c r="E405" s="24" t="s">
        <v>2143</v>
      </c>
      <c r="F405" s="25">
        <v>37438</v>
      </c>
      <c r="G405" s="21">
        <v>20036</v>
      </c>
      <c r="H405" s="26" t="s">
        <v>2414</v>
      </c>
      <c r="I405" s="24" t="s">
        <v>2415</v>
      </c>
      <c r="J405" s="24" t="s">
        <v>2415</v>
      </c>
      <c r="K405" s="24"/>
      <c r="L405" s="27" t="s">
        <v>2440</v>
      </c>
      <c r="M405" s="28">
        <v>-3.5285176606832656E-3</v>
      </c>
      <c r="N405" s="28">
        <v>-3.5285176606832656E-3</v>
      </c>
      <c r="O405" s="28">
        <v>1.9175493481126233E-3</v>
      </c>
      <c r="P405" s="26" t="s">
        <v>2150</v>
      </c>
      <c r="Q405" s="29">
        <v>41274</v>
      </c>
      <c r="R405" s="39">
        <v>32921508</v>
      </c>
      <c r="S405" s="24" t="s">
        <v>877</v>
      </c>
      <c r="T405" s="30" t="str">
        <f>IF(S405=D405, E405, "")</f>
        <v>male</v>
      </c>
      <c r="U405" s="24" t="s">
        <v>284</v>
      </c>
      <c r="V405" s="24" t="s">
        <v>2411</v>
      </c>
      <c r="W405" s="55">
        <v>220276</v>
      </c>
      <c r="X405" s="57"/>
      <c r="Y405" s="55">
        <v>220276</v>
      </c>
      <c r="Z405" s="55">
        <v>32091</v>
      </c>
      <c r="AA405" s="56">
        <v>252367</v>
      </c>
      <c r="AB405" s="56">
        <v>77979</v>
      </c>
      <c r="AC405" s="56">
        <v>24440</v>
      </c>
      <c r="AD405" s="56">
        <f>SUM(AA405:AC405)</f>
        <v>354786</v>
      </c>
      <c r="AE405" s="24" t="s">
        <v>2156</v>
      </c>
      <c r="AG405" s="18" t="s">
        <v>21</v>
      </c>
      <c r="AK405" s="18" t="s">
        <v>2381</v>
      </c>
    </row>
    <row r="406" spans="1:37">
      <c r="A406" s="18">
        <v>37</v>
      </c>
      <c r="B406" s="23" t="s">
        <v>1845</v>
      </c>
      <c r="C406" s="24" t="s">
        <v>1846</v>
      </c>
      <c r="D406" s="24" t="s">
        <v>1847</v>
      </c>
      <c r="E406" s="24" t="s">
        <v>2143</v>
      </c>
      <c r="F406" s="25">
        <v>39234</v>
      </c>
      <c r="G406" s="21">
        <v>20005</v>
      </c>
      <c r="H406" s="26" t="s">
        <v>2390</v>
      </c>
      <c r="I406" s="24" t="s">
        <v>2152</v>
      </c>
      <c r="J406" s="24" t="s">
        <v>67</v>
      </c>
      <c r="K406" s="24"/>
      <c r="L406" s="27"/>
      <c r="M406" s="28">
        <v>-5.2778498100889302E-3</v>
      </c>
      <c r="N406" s="28">
        <v>-5.2778498100889302E-3</v>
      </c>
      <c r="O406" s="28">
        <v>5.293103711274158E-3</v>
      </c>
      <c r="P406" s="26" t="s">
        <v>2150</v>
      </c>
      <c r="Q406" s="29">
        <v>41274</v>
      </c>
      <c r="R406" s="39">
        <v>10513973</v>
      </c>
      <c r="S406" s="24" t="s">
        <v>1847</v>
      </c>
      <c r="T406" s="30" t="str">
        <f>IF(S406=D406, E406, "")</f>
        <v>male</v>
      </c>
      <c r="U406" s="24" t="s">
        <v>284</v>
      </c>
      <c r="V406" s="24" t="s">
        <v>2162</v>
      </c>
      <c r="W406" s="55">
        <v>260844</v>
      </c>
      <c r="X406" s="57"/>
      <c r="Y406" s="55">
        <v>260844</v>
      </c>
      <c r="Z406" s="55">
        <v>2772</v>
      </c>
      <c r="AA406" s="56">
        <v>263616</v>
      </c>
      <c r="AB406" s="56">
        <v>12500</v>
      </c>
      <c r="AC406" s="56">
        <v>8900</v>
      </c>
      <c r="AD406" s="56">
        <f>SUM(AA406:AC406)</f>
        <v>285016</v>
      </c>
      <c r="AE406" s="24" t="s">
        <v>2156</v>
      </c>
      <c r="AG406" s="18" t="s">
        <v>17</v>
      </c>
      <c r="AK406" s="18" t="s">
        <v>2381</v>
      </c>
    </row>
    <row r="407" spans="1:37">
      <c r="A407" s="18">
        <v>533</v>
      </c>
      <c r="B407" s="23" t="s">
        <v>1053</v>
      </c>
      <c r="C407" s="24" t="s">
        <v>1054</v>
      </c>
      <c r="D407" s="24" t="s">
        <v>1055</v>
      </c>
      <c r="E407" s="24" t="s">
        <v>2143</v>
      </c>
      <c r="F407" s="25">
        <v>41306</v>
      </c>
      <c r="G407" s="21">
        <v>22201</v>
      </c>
      <c r="H407" s="26" t="s">
        <v>2151</v>
      </c>
      <c r="I407" s="24" t="s">
        <v>2152</v>
      </c>
      <c r="J407" s="24" t="s">
        <v>67</v>
      </c>
      <c r="K407" s="24"/>
      <c r="L407" s="27"/>
      <c r="M407" s="28">
        <v>-5.6966479302327649E-3</v>
      </c>
      <c r="N407" s="28">
        <v>-5.6966479302327649E-3</v>
      </c>
      <c r="O407" s="28">
        <v>-4.2139913337392882E-3</v>
      </c>
      <c r="P407" s="26" t="s">
        <v>2150</v>
      </c>
      <c r="Q407" s="29">
        <v>41060</v>
      </c>
      <c r="R407" s="39">
        <v>28954337</v>
      </c>
      <c r="S407" s="24" t="s">
        <v>1056</v>
      </c>
      <c r="T407" s="30" t="s">
        <v>2238</v>
      </c>
      <c r="U407" s="24" t="s">
        <v>283</v>
      </c>
      <c r="V407" s="24" t="s">
        <v>2253</v>
      </c>
      <c r="W407" s="55">
        <v>223239</v>
      </c>
      <c r="X407" s="57"/>
      <c r="Y407" s="55">
        <v>223239</v>
      </c>
      <c r="Z407" s="55">
        <v>2432</v>
      </c>
      <c r="AA407" s="56">
        <v>225671</v>
      </c>
      <c r="AB407" s="56">
        <v>24895</v>
      </c>
      <c r="AC407" s="56">
        <v>16464</v>
      </c>
      <c r="AD407" s="56">
        <f>SUM(AA407:AC407)</f>
        <v>267030</v>
      </c>
      <c r="AE407" s="24" t="s">
        <v>2156</v>
      </c>
      <c r="AG407" s="18" t="s">
        <v>19</v>
      </c>
      <c r="AK407" s="18" t="s">
        <v>2381</v>
      </c>
    </row>
    <row r="408" spans="1:37">
      <c r="A408" s="18">
        <v>556</v>
      </c>
      <c r="B408" s="23" t="s">
        <v>626</v>
      </c>
      <c r="C408" s="24" t="s">
        <v>627</v>
      </c>
      <c r="D408" s="24" t="s">
        <v>628</v>
      </c>
      <c r="E408" s="24" t="s">
        <v>2143</v>
      </c>
      <c r="F408" s="25">
        <v>38412</v>
      </c>
      <c r="G408" s="21">
        <v>20004</v>
      </c>
      <c r="H408" s="26" t="s">
        <v>2390</v>
      </c>
      <c r="I408" s="24" t="s">
        <v>2403</v>
      </c>
      <c r="J408" s="24" t="s">
        <v>2403</v>
      </c>
      <c r="K408" s="24"/>
      <c r="L408" s="27"/>
      <c r="M408" s="28">
        <v>-7.5333433777911704E-3</v>
      </c>
      <c r="N408" s="28">
        <v>-5.7070764717944162E-3</v>
      </c>
      <c r="O408" s="28">
        <v>-5.7070764717944162E-3</v>
      </c>
      <c r="P408" s="26" t="s">
        <v>2150</v>
      </c>
      <c r="Q408" s="29">
        <v>41274</v>
      </c>
      <c r="R408" s="39">
        <v>12322031</v>
      </c>
      <c r="S408" s="24" t="s">
        <v>628</v>
      </c>
      <c r="T408" s="30" t="str">
        <f>IF(S408=D408, E408, "")</f>
        <v>male</v>
      </c>
      <c r="U408" s="24" t="s">
        <v>284</v>
      </c>
      <c r="V408" s="24" t="s">
        <v>2396</v>
      </c>
      <c r="W408" s="55">
        <v>744349</v>
      </c>
      <c r="X408" s="55">
        <v>240000</v>
      </c>
      <c r="Y408" s="55">
        <v>984349</v>
      </c>
      <c r="Z408" s="57"/>
      <c r="AA408" s="56">
        <v>984349</v>
      </c>
      <c r="AB408" s="56">
        <v>37500</v>
      </c>
      <c r="AC408" s="56">
        <v>18060</v>
      </c>
      <c r="AD408" s="56">
        <f>SUM(AA408:AC408)</f>
        <v>1039909</v>
      </c>
      <c r="AE408" s="24" t="s">
        <v>2156</v>
      </c>
      <c r="AG408" s="18" t="s">
        <v>17</v>
      </c>
      <c r="AI408" s="18" t="s">
        <v>2357</v>
      </c>
      <c r="AK408" s="18" t="s">
        <v>2379</v>
      </c>
    </row>
    <row r="409" spans="1:37">
      <c r="A409" s="18">
        <v>256</v>
      </c>
      <c r="B409" s="23" t="s">
        <v>430</v>
      </c>
      <c r="C409" s="24" t="s">
        <v>431</v>
      </c>
      <c r="D409" s="24" t="s">
        <v>432</v>
      </c>
      <c r="E409" s="24" t="s">
        <v>1997</v>
      </c>
      <c r="G409" s="21">
        <v>20001</v>
      </c>
      <c r="H409" s="26" t="s">
        <v>2362</v>
      </c>
      <c r="I409" s="24" t="s">
        <v>2363</v>
      </c>
      <c r="J409" s="24" t="s">
        <v>2363</v>
      </c>
      <c r="K409" s="24"/>
      <c r="L409" s="27"/>
      <c r="M409" s="28">
        <v>-6.7786934960219775E-3</v>
      </c>
      <c r="N409" s="28">
        <v>-6.7786934960219775E-3</v>
      </c>
      <c r="O409" s="28">
        <v>-6.7786934960219775E-3</v>
      </c>
      <c r="P409" s="26" t="s">
        <v>2150</v>
      </c>
      <c r="Q409" s="29">
        <v>41274</v>
      </c>
      <c r="R409" s="39">
        <v>18662098</v>
      </c>
      <c r="S409" s="24" t="s">
        <v>432</v>
      </c>
      <c r="T409" s="30" t="str">
        <f>IF(S409=D409, E409, "")</f>
        <v>female</v>
      </c>
      <c r="U409" s="24" t="s">
        <v>284</v>
      </c>
      <c r="V409" s="24" t="s">
        <v>1470</v>
      </c>
      <c r="W409" s="55">
        <v>111356</v>
      </c>
      <c r="X409" s="57"/>
      <c r="Y409" s="55">
        <v>111356</v>
      </c>
      <c r="Z409" s="57"/>
      <c r="AA409" s="56">
        <v>111356</v>
      </c>
      <c r="AC409" s="56">
        <v>17685</v>
      </c>
      <c r="AD409" s="56">
        <f>SUM(AA409:AC409)</f>
        <v>129041</v>
      </c>
      <c r="AE409" s="24" t="s">
        <v>2156</v>
      </c>
      <c r="AG409" s="18" t="s">
        <v>17</v>
      </c>
      <c r="AK409" s="18" t="s">
        <v>2381</v>
      </c>
    </row>
    <row r="410" spans="1:37">
      <c r="A410" s="18">
        <v>606</v>
      </c>
      <c r="B410" s="23" t="s">
        <v>897</v>
      </c>
      <c r="C410" s="24" t="s">
        <v>898</v>
      </c>
      <c r="D410" s="24" t="s">
        <v>899</v>
      </c>
      <c r="E410" s="24" t="s">
        <v>2143</v>
      </c>
      <c r="F410" s="25">
        <v>38807</v>
      </c>
      <c r="G410" s="21">
        <v>10019</v>
      </c>
      <c r="H410" s="26" t="s">
        <v>2414</v>
      </c>
      <c r="I410" s="24" t="s">
        <v>2415</v>
      </c>
      <c r="J410" s="24" t="s">
        <v>2415</v>
      </c>
      <c r="K410" s="24"/>
      <c r="L410" s="27" t="s">
        <v>2440</v>
      </c>
      <c r="M410" s="28">
        <v>-7.1487845543619765E-3</v>
      </c>
      <c r="N410" s="28">
        <v>-7.1487845543619765E-3</v>
      </c>
      <c r="O410" s="28">
        <v>-6.3938902007083824E-3</v>
      </c>
      <c r="P410" s="26" t="s">
        <v>2150</v>
      </c>
      <c r="Q410" s="29">
        <v>41152</v>
      </c>
      <c r="R410" s="39">
        <v>20367166</v>
      </c>
      <c r="S410" s="24" t="s">
        <v>900</v>
      </c>
      <c r="T410" s="30" t="s">
        <v>2158</v>
      </c>
      <c r="U410" s="24" t="s">
        <v>283</v>
      </c>
      <c r="V410" s="24" t="s">
        <v>2162</v>
      </c>
      <c r="W410" s="55">
        <v>260824</v>
      </c>
      <c r="X410" s="57"/>
      <c r="Y410" s="55">
        <v>260824</v>
      </c>
      <c r="Z410" s="55">
        <v>8483</v>
      </c>
      <c r="AA410" s="56">
        <v>269307</v>
      </c>
      <c r="AD410" s="56">
        <f>SUM(AA410:AC410)</f>
        <v>269307</v>
      </c>
      <c r="AE410" s="24" t="s">
        <v>2156</v>
      </c>
      <c r="AG410" s="18" t="s">
        <v>19</v>
      </c>
      <c r="AK410" s="18" t="s">
        <v>2381</v>
      </c>
    </row>
    <row r="411" spans="1:37">
      <c r="A411" s="18">
        <v>404</v>
      </c>
      <c r="B411" s="23" t="s">
        <v>93</v>
      </c>
      <c r="C411" s="24" t="s">
        <v>94</v>
      </c>
      <c r="D411" s="24" t="s">
        <v>133</v>
      </c>
      <c r="E411" s="24" t="s">
        <v>2143</v>
      </c>
      <c r="F411" s="25">
        <v>37350</v>
      </c>
      <c r="G411" s="21">
        <v>20036</v>
      </c>
      <c r="H411" s="26" t="s">
        <v>2362</v>
      </c>
      <c r="I411" s="24" t="s">
        <v>2363</v>
      </c>
      <c r="J411" s="24" t="s">
        <v>2363</v>
      </c>
      <c r="K411" s="24"/>
      <c r="L411" s="27"/>
      <c r="M411" s="28">
        <v>-7.9303360992659319E-3</v>
      </c>
      <c r="N411" s="28">
        <v>-7.9303360992659319E-3</v>
      </c>
      <c r="O411" s="28">
        <v>1.9377198074230887E-3</v>
      </c>
      <c r="P411" s="26" t="s">
        <v>2150</v>
      </c>
      <c r="Q411" s="29">
        <v>41274</v>
      </c>
      <c r="R411" s="39">
        <v>18481589</v>
      </c>
      <c r="S411" s="24" t="s">
        <v>133</v>
      </c>
      <c r="T411" s="30" t="str">
        <f>IF(S411=D411, E411, "")</f>
        <v>male</v>
      </c>
      <c r="U411" s="24" t="s">
        <v>284</v>
      </c>
      <c r="V411" s="24" t="s">
        <v>2162</v>
      </c>
      <c r="W411" s="55">
        <v>232182</v>
      </c>
      <c r="X411" s="57"/>
      <c r="Y411" s="55">
        <v>232182</v>
      </c>
      <c r="Z411" s="55">
        <v>2568</v>
      </c>
      <c r="AA411" s="56">
        <v>234750</v>
      </c>
      <c r="AB411" s="56">
        <v>124400</v>
      </c>
      <c r="AC411" s="56">
        <v>18632</v>
      </c>
      <c r="AD411" s="56">
        <f>SUM(AA411:AC411)</f>
        <v>377782</v>
      </c>
      <c r="AE411" s="24" t="s">
        <v>2156</v>
      </c>
      <c r="AG411" s="18" t="s">
        <v>17</v>
      </c>
      <c r="AK411" s="18" t="s">
        <v>2381</v>
      </c>
    </row>
    <row r="412" spans="1:37">
      <c r="A412" s="18">
        <v>485</v>
      </c>
      <c r="B412" s="23" t="s">
        <v>943</v>
      </c>
      <c r="C412" s="24" t="s">
        <v>944</v>
      </c>
      <c r="D412" s="24" t="s">
        <v>945</v>
      </c>
      <c r="E412" s="24" t="s">
        <v>2143</v>
      </c>
      <c r="F412" s="25">
        <v>34700</v>
      </c>
      <c r="G412" s="21">
        <v>20036</v>
      </c>
      <c r="H412" s="26" t="s">
        <v>2362</v>
      </c>
      <c r="I412" s="24" t="s">
        <v>2363</v>
      </c>
      <c r="J412" s="24" t="s">
        <v>2363</v>
      </c>
      <c r="K412" s="24"/>
      <c r="L412" s="27"/>
      <c r="M412" s="28">
        <v>4.1595577137607455E-2</v>
      </c>
      <c r="N412" s="28">
        <v>-8.7545714631414202E-3</v>
      </c>
      <c r="O412" s="28">
        <v>-8.7545714631414202E-3</v>
      </c>
      <c r="P412" s="26" t="s">
        <v>2150</v>
      </c>
      <c r="Q412" s="29">
        <v>41090</v>
      </c>
      <c r="R412" s="39">
        <v>50134133</v>
      </c>
      <c r="S412" s="24" t="s">
        <v>783</v>
      </c>
      <c r="T412" s="30" t="s">
        <v>2299</v>
      </c>
      <c r="U412" s="24" t="s">
        <v>284</v>
      </c>
      <c r="V412" s="24" t="s">
        <v>2396</v>
      </c>
      <c r="W412" s="55">
        <v>253966</v>
      </c>
      <c r="X412" s="57"/>
      <c r="Y412" s="55">
        <v>253966</v>
      </c>
      <c r="Z412" s="57"/>
      <c r="AA412" s="56">
        <v>253966</v>
      </c>
      <c r="AB412" s="56">
        <v>37627</v>
      </c>
      <c r="AC412" s="56">
        <v>18107</v>
      </c>
      <c r="AD412" s="56">
        <f>SUM(AA412:AC412)</f>
        <v>309700</v>
      </c>
      <c r="AE412" s="24" t="s">
        <v>2156</v>
      </c>
      <c r="AG412" s="18" t="s">
        <v>23</v>
      </c>
      <c r="AK412" s="18" t="s">
        <v>2381</v>
      </c>
    </row>
    <row r="413" spans="1:37">
      <c r="A413" s="18">
        <v>195</v>
      </c>
      <c r="B413" s="23" t="s">
        <v>1608</v>
      </c>
      <c r="C413" s="24" t="s">
        <v>1609</v>
      </c>
      <c r="D413" s="24" t="s">
        <v>1610</v>
      </c>
      <c r="E413" s="24" t="s">
        <v>2143</v>
      </c>
      <c r="F413" s="25">
        <v>39295</v>
      </c>
      <c r="G413" s="21">
        <v>22033</v>
      </c>
      <c r="H413" s="26" t="s">
        <v>2390</v>
      </c>
      <c r="I413" s="24" t="s">
        <v>2385</v>
      </c>
      <c r="J413" s="24" t="s">
        <v>68</v>
      </c>
      <c r="K413" s="24"/>
      <c r="L413" s="27"/>
      <c r="M413" s="28">
        <v>-1.3042428145881975E-2</v>
      </c>
      <c r="N413" s="28">
        <v>-9.1607415498260406E-3</v>
      </c>
      <c r="O413" s="28">
        <v>-8.9888034203010284E-3</v>
      </c>
      <c r="P413" s="26" t="s">
        <v>2150</v>
      </c>
      <c r="Q413" s="29">
        <v>41182</v>
      </c>
      <c r="R413" s="39">
        <v>22507771</v>
      </c>
      <c r="S413" s="24" t="s">
        <v>1610</v>
      </c>
      <c r="T413" s="30" t="str">
        <f>IF(S413=D413, E413, "")</f>
        <v>male</v>
      </c>
      <c r="U413" s="24" t="s">
        <v>284</v>
      </c>
      <c r="V413" s="24" t="s">
        <v>2396</v>
      </c>
      <c r="W413" s="55">
        <v>465842</v>
      </c>
      <c r="X413" s="55">
        <v>200000</v>
      </c>
      <c r="Y413" s="55">
        <v>665842</v>
      </c>
      <c r="Z413" s="55">
        <v>12854</v>
      </c>
      <c r="AA413" s="56">
        <v>678696</v>
      </c>
      <c r="AB413" s="56">
        <v>19600</v>
      </c>
      <c r="AC413" s="56">
        <v>6676</v>
      </c>
      <c r="AD413" s="56">
        <f>SUM(AA413:AC413)</f>
        <v>704972</v>
      </c>
      <c r="AE413" s="24" t="s">
        <v>2156</v>
      </c>
      <c r="AG413" s="18" t="s">
        <v>19</v>
      </c>
      <c r="AK413" s="18" t="s">
        <v>2379</v>
      </c>
    </row>
    <row r="414" spans="1:37">
      <c r="A414" s="18">
        <v>304</v>
      </c>
      <c r="B414" s="23" t="s">
        <v>310</v>
      </c>
      <c r="C414" s="24" t="s">
        <v>311</v>
      </c>
      <c r="D414" s="24" t="s">
        <v>312</v>
      </c>
      <c r="E414" s="24" t="s">
        <v>1997</v>
      </c>
      <c r="F414" s="25">
        <v>41645</v>
      </c>
      <c r="G414" s="21">
        <v>20815</v>
      </c>
      <c r="H414" s="26" t="s">
        <v>2151</v>
      </c>
      <c r="I414" s="24" t="s">
        <v>2403</v>
      </c>
      <c r="J414" s="24" t="s">
        <v>2403</v>
      </c>
      <c r="K414" s="24"/>
      <c r="L414" s="27"/>
      <c r="M414" s="28">
        <v>-1.0325480450702489E-2</v>
      </c>
      <c r="N414" s="28">
        <v>-9.1744006654704956E-3</v>
      </c>
      <c r="O414" s="28">
        <v>0.10998641008652084</v>
      </c>
      <c r="P414" s="26" t="s">
        <v>2150</v>
      </c>
      <c r="Q414" s="29">
        <v>41274</v>
      </c>
      <c r="R414" s="39">
        <v>29690845</v>
      </c>
      <c r="S414" s="24" t="s">
        <v>313</v>
      </c>
      <c r="T414" s="30" t="s">
        <v>2301</v>
      </c>
      <c r="U414" s="24" t="s">
        <v>283</v>
      </c>
      <c r="V414" s="24" t="s">
        <v>2082</v>
      </c>
      <c r="W414" s="55">
        <v>449622</v>
      </c>
      <c r="X414" s="55">
        <v>165000</v>
      </c>
      <c r="Y414" s="55">
        <v>614622</v>
      </c>
      <c r="Z414" s="55">
        <v>73917</v>
      </c>
      <c r="AA414" s="56">
        <v>688539</v>
      </c>
      <c r="AB414" s="56">
        <v>25000</v>
      </c>
      <c r="AC414" s="56">
        <v>34369</v>
      </c>
      <c r="AD414" s="56">
        <f>SUM(AA414:AC414)</f>
        <v>747908</v>
      </c>
      <c r="AE414" s="24" t="s">
        <v>2156</v>
      </c>
      <c r="AG414" s="18" t="s">
        <v>19</v>
      </c>
      <c r="AK414" s="18" t="s">
        <v>2379</v>
      </c>
    </row>
    <row r="415" spans="1:37">
      <c r="A415" s="18">
        <v>192</v>
      </c>
      <c r="B415" s="23" t="s">
        <v>1898</v>
      </c>
      <c r="C415" s="24" t="s">
        <v>1899</v>
      </c>
      <c r="D415" s="24" t="s">
        <v>1900</v>
      </c>
      <c r="E415" s="24" t="s">
        <v>2143</v>
      </c>
      <c r="F415" s="25">
        <v>39937</v>
      </c>
      <c r="G415" s="21">
        <v>22102</v>
      </c>
      <c r="H415" s="26" t="s">
        <v>2390</v>
      </c>
      <c r="I415" s="24" t="s">
        <v>2385</v>
      </c>
      <c r="J415" s="24" t="s">
        <v>59</v>
      </c>
      <c r="K415" s="24"/>
      <c r="L415" s="27"/>
      <c r="M415" s="28">
        <v>4.6717557251908393E-3</v>
      </c>
      <c r="N415" s="28">
        <v>-9.4152046783625726E-3</v>
      </c>
      <c r="O415" s="28">
        <v>-9.1433120463935199E-3</v>
      </c>
      <c r="P415" s="26" t="s">
        <v>2150</v>
      </c>
      <c r="Q415" s="29">
        <v>41274</v>
      </c>
      <c r="R415" s="39">
        <v>44107423</v>
      </c>
      <c r="S415" s="24" t="s">
        <v>1901</v>
      </c>
      <c r="T415" s="30" t="s">
        <v>2234</v>
      </c>
      <c r="U415" s="24" t="s">
        <v>284</v>
      </c>
      <c r="V415" s="24" t="s">
        <v>2162</v>
      </c>
      <c r="W415" s="55">
        <v>263224</v>
      </c>
      <c r="X415" s="55">
        <v>75556</v>
      </c>
      <c r="Y415" s="55">
        <v>338780</v>
      </c>
      <c r="Z415" s="55">
        <v>2259</v>
      </c>
      <c r="AA415" s="56">
        <v>341039</v>
      </c>
      <c r="AB415" s="56">
        <v>15000</v>
      </c>
      <c r="AC415" s="56">
        <v>3216</v>
      </c>
      <c r="AD415" s="56">
        <f>SUM(AA415:AC415)</f>
        <v>359255</v>
      </c>
      <c r="AE415" s="24" t="s">
        <v>2156</v>
      </c>
      <c r="AG415" s="18" t="s">
        <v>21</v>
      </c>
      <c r="AK415" s="18" t="s">
        <v>2381</v>
      </c>
    </row>
    <row r="416" spans="1:37">
      <c r="A416" s="18">
        <v>329</v>
      </c>
      <c r="B416" s="23" t="s">
        <v>1305</v>
      </c>
      <c r="C416" s="24" t="s">
        <v>1306</v>
      </c>
      <c r="D416" s="24" t="s">
        <v>1307</v>
      </c>
      <c r="E416" s="24" t="s">
        <v>2143</v>
      </c>
      <c r="F416" s="25">
        <v>38961</v>
      </c>
      <c r="G416" s="21">
        <v>60018</v>
      </c>
      <c r="H416" s="26" t="s">
        <v>2390</v>
      </c>
      <c r="I416" s="24" t="s">
        <v>2398</v>
      </c>
      <c r="J416" s="24" t="s">
        <v>69</v>
      </c>
      <c r="K416" s="24"/>
      <c r="L416" s="27"/>
      <c r="M416" s="28">
        <v>3.0139080512735721E-2</v>
      </c>
      <c r="N416" s="28">
        <v>-1.0115338385603587E-2</v>
      </c>
      <c r="O416" s="28">
        <v>-9.5362929719533512E-3</v>
      </c>
      <c r="P416" s="26" t="s">
        <v>2150</v>
      </c>
      <c r="Q416" s="29">
        <v>41274</v>
      </c>
      <c r="R416" s="39">
        <v>57966616</v>
      </c>
      <c r="S416" s="24" t="s">
        <v>1307</v>
      </c>
      <c r="T416" s="30" t="str">
        <f>IF(S416=D416, E416, "")</f>
        <v>male</v>
      </c>
      <c r="U416" s="24" t="s">
        <v>284</v>
      </c>
      <c r="V416" s="24" t="s">
        <v>2389</v>
      </c>
      <c r="W416" s="55">
        <v>380042</v>
      </c>
      <c r="X416" s="55">
        <v>200560</v>
      </c>
      <c r="Y416" s="55">
        <v>580602</v>
      </c>
      <c r="Z416" s="55">
        <v>14842</v>
      </c>
      <c r="AA416" s="56">
        <v>595444</v>
      </c>
      <c r="AB416" s="56">
        <v>243808</v>
      </c>
      <c r="AC416" s="56">
        <v>23146</v>
      </c>
      <c r="AD416" s="56">
        <f>SUM(AA416:AC416)</f>
        <v>862398</v>
      </c>
      <c r="AE416" s="24" t="s">
        <v>2156</v>
      </c>
      <c r="AG416" s="18" t="s">
        <v>23</v>
      </c>
      <c r="AK416" s="18" t="s">
        <v>2379</v>
      </c>
    </row>
    <row r="417" spans="1:37">
      <c r="A417" s="18">
        <v>150</v>
      </c>
      <c r="B417" s="23" t="s">
        <v>1785</v>
      </c>
      <c r="C417" s="24" t="s">
        <v>1786</v>
      </c>
      <c r="D417" s="24" t="s">
        <v>1787</v>
      </c>
      <c r="E417" s="24" t="s">
        <v>2143</v>
      </c>
      <c r="F417" s="25">
        <v>35796</v>
      </c>
      <c r="G417" s="21">
        <v>20814</v>
      </c>
      <c r="H417" s="26" t="s">
        <v>2151</v>
      </c>
      <c r="I417" s="24" t="s">
        <v>2403</v>
      </c>
      <c r="J417" s="24" t="s">
        <v>2403</v>
      </c>
      <c r="K417" s="24"/>
      <c r="L417" s="27"/>
      <c r="M417" s="28">
        <v>1.7398413128303893E-2</v>
      </c>
      <c r="N417" s="28">
        <v>-1.0781512490887109E-2</v>
      </c>
      <c r="O417" s="28">
        <v>4.5820296050099393E-2</v>
      </c>
      <c r="P417" s="26" t="s">
        <v>2150</v>
      </c>
      <c r="Q417" s="29">
        <v>41060</v>
      </c>
      <c r="R417" s="39">
        <v>13355632</v>
      </c>
      <c r="S417" s="24" t="s">
        <v>1787</v>
      </c>
      <c r="T417" s="30" t="str">
        <f>IF(S417=D417, E417, "")</f>
        <v>male</v>
      </c>
      <c r="U417" s="24" t="s">
        <v>284</v>
      </c>
      <c r="V417" s="24" t="s">
        <v>2253</v>
      </c>
      <c r="W417" s="55">
        <v>405710</v>
      </c>
      <c r="X417" s="55">
        <v>31210</v>
      </c>
      <c r="Y417" s="55">
        <v>436920</v>
      </c>
      <c r="Z417" s="55">
        <v>25000</v>
      </c>
      <c r="AA417" s="56">
        <v>461920</v>
      </c>
      <c r="AB417" s="56">
        <v>68412</v>
      </c>
      <c r="AC417" s="56">
        <v>19565</v>
      </c>
      <c r="AD417" s="56">
        <f>SUM(AA417:AC417)</f>
        <v>549897</v>
      </c>
      <c r="AE417" s="24" t="s">
        <v>2156</v>
      </c>
      <c r="AG417" s="18" t="s">
        <v>17</v>
      </c>
      <c r="AK417" s="18" t="s">
        <v>2379</v>
      </c>
    </row>
    <row r="418" spans="1:37">
      <c r="A418" s="18">
        <v>334</v>
      </c>
      <c r="B418" s="23" t="s">
        <v>186</v>
      </c>
      <c r="C418" s="24" t="s">
        <v>127</v>
      </c>
      <c r="D418" s="24" t="s">
        <v>187</v>
      </c>
      <c r="E418" s="24" t="s">
        <v>1997</v>
      </c>
      <c r="F418" s="25">
        <v>39965</v>
      </c>
      <c r="G418" s="21">
        <v>22314</v>
      </c>
      <c r="H418" s="26" t="s">
        <v>2362</v>
      </c>
      <c r="I418" s="24" t="s">
        <v>2363</v>
      </c>
      <c r="J418" s="24" t="s">
        <v>2363</v>
      </c>
      <c r="K418" s="24"/>
      <c r="L418" s="27"/>
      <c r="M418" s="28">
        <v>-1.1679014791680788E-2</v>
      </c>
      <c r="N418" s="28">
        <v>-1.1679014791680788E-2</v>
      </c>
      <c r="O418" s="28">
        <v>-1.1679014791680788E-2</v>
      </c>
      <c r="P418" s="26" t="s">
        <v>2150</v>
      </c>
      <c r="Q418" s="29">
        <v>41274</v>
      </c>
      <c r="R418" s="39">
        <v>298677645</v>
      </c>
      <c r="S418" s="24" t="s">
        <v>187</v>
      </c>
      <c r="T418" s="30" t="str">
        <f>IF(S418=D418, E418, "")</f>
        <v>female</v>
      </c>
      <c r="U418" s="24" t="s">
        <v>284</v>
      </c>
      <c r="V418" s="24" t="s">
        <v>2396</v>
      </c>
      <c r="W418" s="55">
        <v>189557</v>
      </c>
      <c r="X418" s="57"/>
      <c r="Y418" s="55">
        <v>189557</v>
      </c>
      <c r="Z418" s="57"/>
      <c r="AA418" s="56">
        <v>189557</v>
      </c>
      <c r="AC418" s="56">
        <v>11319</v>
      </c>
      <c r="AD418" s="56">
        <f>SUM(AA418:AC418)</f>
        <v>200876</v>
      </c>
      <c r="AE418" s="24" t="s">
        <v>2156</v>
      </c>
      <c r="AG418" s="18" t="s">
        <v>25</v>
      </c>
      <c r="AK418" s="18" t="s">
        <v>2381</v>
      </c>
    </row>
    <row r="419" spans="1:37">
      <c r="A419" s="18">
        <v>382</v>
      </c>
      <c r="B419" s="23" t="s">
        <v>1446</v>
      </c>
      <c r="C419" s="24" t="s">
        <v>1447</v>
      </c>
      <c r="D419" s="24" t="s">
        <v>1448</v>
      </c>
      <c r="E419" s="24" t="s">
        <v>2143</v>
      </c>
      <c r="F419" s="25">
        <v>37462</v>
      </c>
      <c r="G419" s="21">
        <v>20002</v>
      </c>
      <c r="H419" s="26" t="s">
        <v>2151</v>
      </c>
      <c r="I419" s="24" t="s">
        <v>2152</v>
      </c>
      <c r="J419" s="24" t="s">
        <v>68</v>
      </c>
      <c r="K419" s="24"/>
      <c r="L419" s="27"/>
      <c r="M419" s="28">
        <v>-3.7504218127826144E-2</v>
      </c>
      <c r="N419" s="28">
        <v>-1.1895086811968969E-2</v>
      </c>
      <c r="O419" s="28">
        <v>4.7385224210347424E-2</v>
      </c>
      <c r="P419" s="26" t="s">
        <v>2150</v>
      </c>
      <c r="Q419" s="29">
        <v>41090</v>
      </c>
      <c r="R419" s="39">
        <v>34360797</v>
      </c>
      <c r="S419" s="24" t="s">
        <v>1449</v>
      </c>
      <c r="T419" s="30" t="s">
        <v>2317</v>
      </c>
      <c r="U419" s="24" t="s">
        <v>284</v>
      </c>
      <c r="V419" s="24" t="s">
        <v>2253</v>
      </c>
      <c r="W419" s="55">
        <v>285226</v>
      </c>
      <c r="X419" s="55">
        <v>35750</v>
      </c>
      <c r="Y419" s="55">
        <v>320976</v>
      </c>
      <c r="Z419" s="55">
        <v>24150</v>
      </c>
      <c r="AA419" s="56">
        <v>345126</v>
      </c>
      <c r="AB419" s="56">
        <v>42457</v>
      </c>
      <c r="AC419" s="56">
        <v>19256</v>
      </c>
      <c r="AD419" s="56">
        <f>SUM(AA419:AC419)</f>
        <v>406839</v>
      </c>
      <c r="AE419" s="24" t="s">
        <v>2156</v>
      </c>
      <c r="AG419" s="18" t="s">
        <v>21</v>
      </c>
      <c r="AK419" s="18" t="s">
        <v>2381</v>
      </c>
    </row>
    <row r="420" spans="1:37">
      <c r="A420" s="18">
        <v>538</v>
      </c>
      <c r="B420" s="23" t="s">
        <v>273</v>
      </c>
      <c r="C420" s="24" t="s">
        <v>274</v>
      </c>
      <c r="D420" s="24" t="s">
        <v>275</v>
      </c>
      <c r="E420" s="24" t="s">
        <v>1997</v>
      </c>
      <c r="F420" s="25">
        <v>38718</v>
      </c>
      <c r="G420" s="21">
        <v>10011</v>
      </c>
      <c r="H420" s="26" t="s">
        <v>2362</v>
      </c>
      <c r="I420" s="24" t="s">
        <v>2363</v>
      </c>
      <c r="J420" s="24" t="s">
        <v>2363</v>
      </c>
      <c r="K420" s="24"/>
      <c r="L420" s="27"/>
      <c r="M420" s="28">
        <v>-1.3014092042834775E-2</v>
      </c>
      <c r="N420" s="28">
        <v>-1.3014092042834775E-2</v>
      </c>
      <c r="O420" s="28">
        <v>-1.3014092042834775E-2</v>
      </c>
      <c r="P420" s="26" t="s">
        <v>2150</v>
      </c>
      <c r="Q420" s="29">
        <v>41090</v>
      </c>
      <c r="R420" s="39">
        <v>98701707</v>
      </c>
      <c r="S420" s="24" t="s">
        <v>275</v>
      </c>
      <c r="T420" s="30" t="str">
        <f>IF(S420=D420, E420, "")</f>
        <v>female</v>
      </c>
      <c r="U420" s="24" t="s">
        <v>284</v>
      </c>
      <c r="V420" s="24" t="s">
        <v>2162</v>
      </c>
      <c r="W420" s="55">
        <v>376317</v>
      </c>
      <c r="X420" s="57"/>
      <c r="Y420" s="55">
        <v>376317</v>
      </c>
      <c r="Z420" s="57"/>
      <c r="AA420" s="56">
        <v>376317</v>
      </c>
      <c r="AB420" s="56">
        <v>34300</v>
      </c>
      <c r="AC420" s="56">
        <v>17071</v>
      </c>
      <c r="AD420" s="56">
        <f>SUM(AA420:AC420)</f>
        <v>427688</v>
      </c>
      <c r="AE420" s="24" t="s">
        <v>2156</v>
      </c>
      <c r="AF420" s="24" t="s">
        <v>276</v>
      </c>
      <c r="AG420" s="18" t="s">
        <v>23</v>
      </c>
      <c r="AK420" s="18" t="s">
        <v>2381</v>
      </c>
    </row>
    <row r="421" spans="1:37">
      <c r="A421" s="18">
        <v>56</v>
      </c>
      <c r="B421" s="23" t="s">
        <v>2185</v>
      </c>
      <c r="C421" s="24" t="s">
        <v>2186</v>
      </c>
      <c r="D421" s="24" t="s">
        <v>2187</v>
      </c>
      <c r="E421" s="24" t="s">
        <v>2143</v>
      </c>
      <c r="F421" s="25">
        <v>37280</v>
      </c>
      <c r="G421" s="21">
        <v>61107</v>
      </c>
      <c r="H421" s="26" t="s">
        <v>2151</v>
      </c>
      <c r="I421" s="24" t="s">
        <v>2403</v>
      </c>
      <c r="J421" s="24" t="s">
        <v>2403</v>
      </c>
      <c r="K421" s="24"/>
      <c r="L421" s="27"/>
      <c r="M421" s="28">
        <v>-1.3257163791228292E-2</v>
      </c>
      <c r="N421" s="28">
        <v>-1.3257163791228292E-2</v>
      </c>
      <c r="O421" s="28">
        <v>-9.2375975687080478E-3</v>
      </c>
      <c r="P421" s="26" t="s">
        <v>2150</v>
      </c>
      <c r="Q421" s="29">
        <v>41060</v>
      </c>
      <c r="R421" s="39">
        <v>21814455</v>
      </c>
      <c r="S421" s="24" t="s">
        <v>2187</v>
      </c>
      <c r="T421" s="30" t="str">
        <f>IF(S421=D421, E421, "")</f>
        <v>male</v>
      </c>
      <c r="U421" s="24" t="s">
        <v>284</v>
      </c>
      <c r="V421" s="24" t="s">
        <v>2253</v>
      </c>
      <c r="W421" s="55">
        <v>344764</v>
      </c>
      <c r="X421" s="57"/>
      <c r="Y421" s="55">
        <v>344764</v>
      </c>
      <c r="Z421" s="55">
        <v>17752</v>
      </c>
      <c r="AA421" s="56">
        <v>362516</v>
      </c>
      <c r="AC421" s="56">
        <v>64904</v>
      </c>
      <c r="AD421" s="56">
        <f>SUM(AA421:AC421)</f>
        <v>427420</v>
      </c>
      <c r="AE421" s="24" t="s">
        <v>2156</v>
      </c>
      <c r="AG421" s="18" t="s">
        <v>19</v>
      </c>
      <c r="AK421" s="18" t="s">
        <v>2381</v>
      </c>
    </row>
    <row r="422" spans="1:37">
      <c r="A422" s="18">
        <v>67</v>
      </c>
      <c r="B422" s="23" t="s">
        <v>1764</v>
      </c>
      <c r="C422" s="24" t="s">
        <v>1765</v>
      </c>
      <c r="D422" s="24" t="s">
        <v>1766</v>
      </c>
      <c r="E422" s="24" t="s">
        <v>2143</v>
      </c>
      <c r="F422" s="25">
        <v>41426</v>
      </c>
      <c r="G422" s="21">
        <v>19106</v>
      </c>
      <c r="H422" s="26" t="s">
        <v>2151</v>
      </c>
      <c r="I422" s="24" t="s">
        <v>2403</v>
      </c>
      <c r="J422" s="24" t="s">
        <v>2403</v>
      </c>
      <c r="K422" s="24"/>
      <c r="L422" s="27"/>
      <c r="M422" s="28">
        <v>2.7641941453793884E-3</v>
      </c>
      <c r="N422" s="28">
        <v>-1.3554307841239109E-2</v>
      </c>
      <c r="O422" s="28">
        <v>-1.3554307841239109E-2</v>
      </c>
      <c r="P422" s="26" t="s">
        <v>2150</v>
      </c>
      <c r="Q422" s="29">
        <v>41090</v>
      </c>
      <c r="R422" s="39">
        <v>49304645</v>
      </c>
      <c r="S422" s="24" t="s">
        <v>1767</v>
      </c>
      <c r="T422" s="30" t="s">
        <v>2308</v>
      </c>
      <c r="U422" s="24" t="s">
        <v>283</v>
      </c>
      <c r="V422" s="24" t="s">
        <v>2396</v>
      </c>
      <c r="W422" s="55">
        <v>593853</v>
      </c>
      <c r="X422" s="55">
        <v>43021</v>
      </c>
      <c r="Y422" s="55">
        <v>636874</v>
      </c>
      <c r="Z422" s="57"/>
      <c r="AA422" s="56">
        <v>636874</v>
      </c>
      <c r="AB422" s="56">
        <v>105314</v>
      </c>
      <c r="AC422" s="56">
        <v>44564</v>
      </c>
      <c r="AD422" s="56">
        <f>SUM(AA422:AC422)</f>
        <v>786752</v>
      </c>
      <c r="AE422" s="24" t="s">
        <v>2156</v>
      </c>
      <c r="AF422" s="24" t="s">
        <v>1768</v>
      </c>
      <c r="AG422" s="18" t="s">
        <v>21</v>
      </c>
      <c r="AK422" s="18" t="s">
        <v>2379</v>
      </c>
    </row>
    <row r="423" spans="1:37">
      <c r="A423" s="18">
        <v>368</v>
      </c>
      <c r="B423" s="23" t="s">
        <v>1252</v>
      </c>
      <c r="C423" s="24" t="s">
        <v>1096</v>
      </c>
      <c r="D423" s="24" t="s">
        <v>1097</v>
      </c>
      <c r="E423" s="24" t="s">
        <v>2143</v>
      </c>
      <c r="F423" s="25">
        <v>38271</v>
      </c>
      <c r="G423" s="21">
        <v>60611</v>
      </c>
      <c r="H423" s="26" t="s">
        <v>2151</v>
      </c>
      <c r="I423" s="24" t="s">
        <v>2273</v>
      </c>
      <c r="J423" s="24" t="s">
        <v>61</v>
      </c>
      <c r="K423" s="24"/>
      <c r="L423" s="27"/>
      <c r="M423" s="28">
        <v>-1.5655053868332342E-2</v>
      </c>
      <c r="N423" s="28">
        <v>-1.5300413611648333E-2</v>
      </c>
      <c r="O423" s="28">
        <v>-1.5300413611648333E-2</v>
      </c>
      <c r="P423" s="26" t="s">
        <v>2150</v>
      </c>
      <c r="Q423" s="29">
        <v>41274</v>
      </c>
      <c r="R423" s="39">
        <v>11431963</v>
      </c>
      <c r="S423" s="24" t="s">
        <v>1098</v>
      </c>
      <c r="T423" s="30" t="s">
        <v>2238</v>
      </c>
      <c r="U423" s="24" t="s">
        <v>284</v>
      </c>
      <c r="V423" s="24" t="s">
        <v>2402</v>
      </c>
      <c r="W423" s="55">
        <v>250251</v>
      </c>
      <c r="X423" s="55">
        <v>25200</v>
      </c>
      <c r="Y423" s="55">
        <v>275451</v>
      </c>
      <c r="Z423" s="57"/>
      <c r="AA423" s="56">
        <v>275451</v>
      </c>
      <c r="AB423" s="56">
        <v>25000</v>
      </c>
      <c r="AC423" s="56">
        <v>20722</v>
      </c>
      <c r="AD423" s="56">
        <f>SUM(AA423:AC423)</f>
        <v>321173</v>
      </c>
      <c r="AE423" s="24" t="s">
        <v>2156</v>
      </c>
      <c r="AG423" s="18" t="s">
        <v>17</v>
      </c>
      <c r="AK423" s="18" t="s">
        <v>2381</v>
      </c>
    </row>
    <row r="424" spans="1:37">
      <c r="A424" s="18">
        <v>349</v>
      </c>
      <c r="B424" s="23" t="s">
        <v>1360</v>
      </c>
      <c r="C424" s="24" t="s">
        <v>1361</v>
      </c>
      <c r="D424" s="24" t="s">
        <v>2245</v>
      </c>
      <c r="E424" s="24" t="s">
        <v>2143</v>
      </c>
      <c r="F424" s="25">
        <v>40909</v>
      </c>
      <c r="G424" s="21">
        <v>20005</v>
      </c>
      <c r="H424" s="26" t="s">
        <v>2390</v>
      </c>
      <c r="I424" s="24" t="s">
        <v>2273</v>
      </c>
      <c r="J424" s="24" t="s">
        <v>66</v>
      </c>
      <c r="K424" s="24"/>
      <c r="L424" s="27"/>
      <c r="M424" s="28">
        <v>-1.5502909665864076E-2</v>
      </c>
      <c r="N424" s="28">
        <v>-1.5502909665864076E-2</v>
      </c>
      <c r="O424" s="28">
        <v>-2.3358433832956934E-2</v>
      </c>
      <c r="P424" s="26" t="s">
        <v>2150</v>
      </c>
      <c r="Q424" s="29">
        <v>41274</v>
      </c>
      <c r="R424" s="39">
        <v>27342460</v>
      </c>
      <c r="S424" s="24" t="s">
        <v>2245</v>
      </c>
      <c r="T424" s="30" t="str">
        <f>IF(S424=D424, E424, "")</f>
        <v>male</v>
      </c>
      <c r="U424" s="24" t="s">
        <v>284</v>
      </c>
      <c r="V424" s="24" t="s">
        <v>2162</v>
      </c>
      <c r="W424" s="55">
        <v>300120</v>
      </c>
      <c r="X424" s="57"/>
      <c r="Y424" s="55">
        <v>300120</v>
      </c>
      <c r="Z424" s="57"/>
      <c r="AA424" s="56">
        <v>300120</v>
      </c>
      <c r="AB424" s="56">
        <v>6350</v>
      </c>
      <c r="AC424" s="56">
        <v>3196</v>
      </c>
      <c r="AD424" s="56">
        <f>SUM(AA424:AC424)</f>
        <v>309666</v>
      </c>
      <c r="AE424" s="24" t="s">
        <v>2156</v>
      </c>
      <c r="AG424" s="18" t="s">
        <v>19</v>
      </c>
      <c r="AK424" s="18" t="s">
        <v>2381</v>
      </c>
    </row>
    <row r="425" spans="1:37">
      <c r="A425" s="18">
        <v>144</v>
      </c>
      <c r="B425" s="23" t="s">
        <v>1624</v>
      </c>
      <c r="C425" s="24" t="s">
        <v>1625</v>
      </c>
      <c r="D425" s="24" t="s">
        <v>1626</v>
      </c>
      <c r="E425" s="24" t="s">
        <v>2143</v>
      </c>
      <c r="F425" s="25">
        <v>39753</v>
      </c>
      <c r="G425" s="21">
        <v>20005</v>
      </c>
      <c r="H425" s="26" t="s">
        <v>2390</v>
      </c>
      <c r="I425" s="24" t="s">
        <v>2398</v>
      </c>
      <c r="J425" s="24" t="s">
        <v>69</v>
      </c>
      <c r="K425" s="24"/>
      <c r="L425" s="27"/>
      <c r="M425" s="28">
        <v>6.051640233579262E-2</v>
      </c>
      <c r="N425" s="28">
        <v>-1.7465773702681667E-2</v>
      </c>
      <c r="O425" s="28">
        <v>-9.9023149266795202E-3</v>
      </c>
      <c r="P425" s="26" t="s">
        <v>2150</v>
      </c>
      <c r="Q425" s="29">
        <v>41274</v>
      </c>
      <c r="R425" s="39">
        <v>237908312</v>
      </c>
      <c r="S425" s="24" t="s">
        <v>1626</v>
      </c>
      <c r="T425" s="30" t="str">
        <f>IF(S425=D425, E425, "")</f>
        <v>male</v>
      </c>
      <c r="U425" s="24" t="s">
        <v>284</v>
      </c>
      <c r="V425" s="24" t="s">
        <v>2148</v>
      </c>
      <c r="W425" s="55">
        <v>2434864</v>
      </c>
      <c r="X425" s="55">
        <v>1000000</v>
      </c>
      <c r="Y425" s="55">
        <v>3434864</v>
      </c>
      <c r="Z425" s="55">
        <v>146452</v>
      </c>
      <c r="AA425" s="56">
        <v>3581316</v>
      </c>
      <c r="AB425" s="56">
        <v>1565062</v>
      </c>
      <c r="AC425" s="56">
        <v>38967</v>
      </c>
      <c r="AD425" s="56">
        <f>SUM(AA425:AC425)</f>
        <v>5185345</v>
      </c>
      <c r="AE425" s="24" t="s">
        <v>2156</v>
      </c>
      <c r="AF425" s="24" t="s">
        <v>1627</v>
      </c>
      <c r="AG425" s="18" t="s">
        <v>25</v>
      </c>
      <c r="AH425" s="18" t="s">
        <v>2371</v>
      </c>
      <c r="AI425" s="18" t="s">
        <v>2357</v>
      </c>
      <c r="AJ425" s="18" t="s">
        <v>2373</v>
      </c>
      <c r="AK425" s="18" t="s">
        <v>2379</v>
      </c>
    </row>
    <row r="426" spans="1:37">
      <c r="A426" s="18">
        <v>245</v>
      </c>
      <c r="B426" s="23" t="s">
        <v>1576</v>
      </c>
      <c r="C426" s="24" t="s">
        <v>1577</v>
      </c>
      <c r="D426" s="24" t="s">
        <v>1578</v>
      </c>
      <c r="E426" s="24" t="s">
        <v>2143</v>
      </c>
      <c r="F426" s="25">
        <v>37560</v>
      </c>
      <c r="G426" s="21">
        <v>20009</v>
      </c>
      <c r="H426" s="26" t="s">
        <v>2362</v>
      </c>
      <c r="I426" s="24" t="s">
        <v>2363</v>
      </c>
      <c r="J426" s="24" t="s">
        <v>2363</v>
      </c>
      <c r="K426" s="24"/>
      <c r="L426" s="27"/>
      <c r="M426" s="28">
        <v>-2.1205700420354738E-2</v>
      </c>
      <c r="N426" s="28">
        <v>-2.1205700420354738E-2</v>
      </c>
      <c r="O426" s="28">
        <v>-2.1205700420354738E-2</v>
      </c>
      <c r="P426" s="26" t="s">
        <v>2150</v>
      </c>
      <c r="Q426" s="29">
        <v>41182</v>
      </c>
      <c r="R426" s="39">
        <v>17536805</v>
      </c>
      <c r="S426" s="24" t="s">
        <v>1578</v>
      </c>
      <c r="T426" s="30" t="str">
        <f>IF(S426=D426, E426, "")</f>
        <v>male</v>
      </c>
      <c r="U426" s="24" t="s">
        <v>284</v>
      </c>
      <c r="V426" s="24" t="s">
        <v>2253</v>
      </c>
      <c r="W426" s="55">
        <v>171843</v>
      </c>
      <c r="X426" s="57"/>
      <c r="Y426" s="55">
        <v>171843</v>
      </c>
      <c r="Z426" s="57"/>
      <c r="AA426" s="56">
        <v>171843</v>
      </c>
      <c r="AB426" s="56">
        <v>8959</v>
      </c>
      <c r="AC426" s="56">
        <v>12638</v>
      </c>
      <c r="AD426" s="56">
        <f>SUM(AA426:AC426)</f>
        <v>193440</v>
      </c>
      <c r="AE426" s="24" t="s">
        <v>2156</v>
      </c>
      <c r="AG426" s="18" t="s">
        <v>17</v>
      </c>
      <c r="AK426" s="18" t="s">
        <v>2381</v>
      </c>
    </row>
    <row r="427" spans="1:37">
      <c r="A427" s="18">
        <v>582</v>
      </c>
      <c r="B427" s="23" t="s">
        <v>839</v>
      </c>
      <c r="C427" s="24" t="s">
        <v>840</v>
      </c>
      <c r="D427" s="24" t="s">
        <v>841</v>
      </c>
      <c r="E427" s="24" t="s">
        <v>2143</v>
      </c>
      <c r="F427" s="25">
        <v>39384</v>
      </c>
      <c r="G427" s="21">
        <v>15096</v>
      </c>
      <c r="H427" s="26" t="s">
        <v>2151</v>
      </c>
      <c r="I427" s="24" t="s">
        <v>2385</v>
      </c>
      <c r="J427" s="24" t="s">
        <v>58</v>
      </c>
      <c r="K427" s="24"/>
      <c r="L427" s="27"/>
      <c r="M427" s="28">
        <v>4.3377594674203032E-2</v>
      </c>
      <c r="N427" s="28">
        <v>-2.2495796827917077E-2</v>
      </c>
      <c r="O427" s="28">
        <v>-0.10515868881155313</v>
      </c>
      <c r="P427" s="26" t="s">
        <v>2150</v>
      </c>
      <c r="Q427" s="29">
        <v>41274</v>
      </c>
      <c r="R427" s="39">
        <v>60200574</v>
      </c>
      <c r="S427" s="24" t="s">
        <v>841</v>
      </c>
      <c r="T427" s="30" t="str">
        <f>IF(S427=D427, E427, "")</f>
        <v>male</v>
      </c>
      <c r="U427" s="24" t="s">
        <v>284</v>
      </c>
      <c r="V427" s="24" t="s">
        <v>2271</v>
      </c>
      <c r="W427" s="55">
        <v>375834</v>
      </c>
      <c r="X427" s="55">
        <v>136387</v>
      </c>
      <c r="Y427" s="55">
        <v>512221</v>
      </c>
      <c r="Z427" s="55">
        <v>3068</v>
      </c>
      <c r="AA427" s="56">
        <v>515289</v>
      </c>
      <c r="AB427" s="56">
        <v>53273</v>
      </c>
      <c r="AC427" s="56">
        <v>16552</v>
      </c>
      <c r="AD427" s="56">
        <f>SUM(AA427:AC427)</f>
        <v>585114</v>
      </c>
      <c r="AE427" s="24" t="s">
        <v>2156</v>
      </c>
      <c r="AG427" s="18" t="s">
        <v>23</v>
      </c>
      <c r="AK427" s="18" t="s">
        <v>2379</v>
      </c>
    </row>
    <row r="428" spans="1:37">
      <c r="A428" s="18">
        <v>24</v>
      </c>
      <c r="B428" s="23" t="s">
        <v>2126</v>
      </c>
      <c r="C428" s="24" t="s">
        <v>2127</v>
      </c>
      <c r="D428" s="24" t="s">
        <v>2128</v>
      </c>
      <c r="E428" s="24" t="s">
        <v>2143</v>
      </c>
      <c r="F428" s="25">
        <v>37866</v>
      </c>
      <c r="G428" s="21">
        <v>20036</v>
      </c>
      <c r="H428" s="26" t="s">
        <v>2362</v>
      </c>
      <c r="I428" s="24" t="s">
        <v>2363</v>
      </c>
      <c r="J428" s="24" t="s">
        <v>2363</v>
      </c>
      <c r="K428" s="24"/>
      <c r="L428" s="27"/>
      <c r="M428" s="28">
        <v>-2.3535606525120465E-2</v>
      </c>
      <c r="N428" s="28">
        <v>-2.3535606525120465E-2</v>
      </c>
      <c r="O428" s="28">
        <v>-1.0337098891810344E-2</v>
      </c>
      <c r="P428" s="26" t="s">
        <v>2150</v>
      </c>
      <c r="Q428" s="29">
        <v>41182</v>
      </c>
      <c r="R428" s="39">
        <v>77760357</v>
      </c>
      <c r="S428" s="24" t="s">
        <v>2128</v>
      </c>
      <c r="T428" s="30" t="str">
        <f>IF(S428=D428, E428, "")</f>
        <v>male</v>
      </c>
      <c r="U428" s="24" t="s">
        <v>284</v>
      </c>
      <c r="V428" s="24" t="s">
        <v>2396</v>
      </c>
      <c r="W428" s="55">
        <v>281875</v>
      </c>
      <c r="X428" s="57"/>
      <c r="Y428" s="55">
        <v>281875</v>
      </c>
      <c r="Z428" s="55">
        <v>3810</v>
      </c>
      <c r="AA428" s="56">
        <v>285685</v>
      </c>
      <c r="AB428" s="56">
        <v>18430</v>
      </c>
      <c r="AC428" s="56">
        <v>4542</v>
      </c>
      <c r="AD428" s="56">
        <f>SUM(AA428:AC428)</f>
        <v>308657</v>
      </c>
      <c r="AE428" s="24" t="s">
        <v>2156</v>
      </c>
      <c r="AG428" s="18" t="s">
        <v>23</v>
      </c>
      <c r="AK428" s="18" t="s">
        <v>2381</v>
      </c>
    </row>
    <row r="429" spans="1:37">
      <c r="A429" s="18">
        <v>248</v>
      </c>
      <c r="B429" s="23" t="s">
        <v>1734</v>
      </c>
      <c r="C429" s="24" t="s">
        <v>1586</v>
      </c>
      <c r="D429" s="24" t="s">
        <v>1587</v>
      </c>
      <c r="E429" s="24" t="s">
        <v>2143</v>
      </c>
      <c r="F429" s="25">
        <v>36617</v>
      </c>
      <c r="G429" s="21">
        <v>20006</v>
      </c>
      <c r="H429" s="26" t="s">
        <v>2287</v>
      </c>
      <c r="I429" s="24" t="s">
        <v>2287</v>
      </c>
      <c r="J429" s="24" t="s">
        <v>2287</v>
      </c>
      <c r="K429" s="24"/>
      <c r="L429" s="27"/>
      <c r="M429" s="28">
        <v>-2.5037658590401832E-2</v>
      </c>
      <c r="N429" s="28">
        <v>-2.5037658590401832E-2</v>
      </c>
      <c r="O429" s="28">
        <v>-2.1887066661009039E-2</v>
      </c>
      <c r="P429" s="26" t="s">
        <v>2150</v>
      </c>
      <c r="Q429" s="29">
        <v>41182</v>
      </c>
      <c r="R429" s="39">
        <v>42980355</v>
      </c>
      <c r="S429" s="24" t="s">
        <v>1587</v>
      </c>
      <c r="T429" s="30" t="str">
        <f>IF(S429=D429, E429, "")</f>
        <v>male</v>
      </c>
      <c r="U429" s="24" t="s">
        <v>284</v>
      </c>
      <c r="V429" s="24" t="s">
        <v>2396</v>
      </c>
      <c r="W429" s="55">
        <v>367631</v>
      </c>
      <c r="X429" s="57"/>
      <c r="Y429" s="55">
        <v>367631</v>
      </c>
      <c r="Z429" s="55">
        <v>1188</v>
      </c>
      <c r="AA429" s="56">
        <v>368819</v>
      </c>
      <c r="AB429" s="56">
        <v>24500</v>
      </c>
      <c r="AC429" s="56">
        <v>2000</v>
      </c>
      <c r="AD429" s="56">
        <f>SUM(AA429:AC429)</f>
        <v>395319</v>
      </c>
      <c r="AE429" s="24" t="s">
        <v>2156</v>
      </c>
      <c r="AG429" s="18" t="s">
        <v>21</v>
      </c>
      <c r="AK429" s="18" t="s">
        <v>2381</v>
      </c>
    </row>
    <row r="430" spans="1:37">
      <c r="A430" s="18">
        <v>79</v>
      </c>
      <c r="B430" s="23" t="s">
        <v>595</v>
      </c>
      <c r="C430" s="24" t="s">
        <v>596</v>
      </c>
      <c r="D430" s="24" t="s">
        <v>597</v>
      </c>
      <c r="E430" s="24" t="s">
        <v>1997</v>
      </c>
      <c r="F430" s="25">
        <v>41407</v>
      </c>
      <c r="G430" s="21">
        <v>60606</v>
      </c>
      <c r="H430" s="26" t="s">
        <v>2151</v>
      </c>
      <c r="I430" s="24" t="s">
        <v>2403</v>
      </c>
      <c r="J430" s="24" t="s">
        <v>2403</v>
      </c>
      <c r="K430" s="24"/>
      <c r="L430" s="27"/>
      <c r="M430" s="28">
        <v>5.155125717163677E-2</v>
      </c>
      <c r="N430" s="28">
        <v>-2.7465943448725952E-2</v>
      </c>
      <c r="O430" s="28">
        <v>-2.5730229210744394E-2</v>
      </c>
      <c r="P430" s="26" t="s">
        <v>2150</v>
      </c>
      <c r="Q430" s="29">
        <v>41274</v>
      </c>
      <c r="R430" s="39">
        <v>11886467</v>
      </c>
      <c r="S430" s="24" t="s">
        <v>598</v>
      </c>
      <c r="T430" s="30" t="s">
        <v>2301</v>
      </c>
      <c r="U430" s="24" t="s">
        <v>283</v>
      </c>
      <c r="V430" s="24" t="s">
        <v>2161</v>
      </c>
      <c r="W430" s="55">
        <v>597136</v>
      </c>
      <c r="X430" s="55">
        <v>121130</v>
      </c>
      <c r="Y430" s="55">
        <v>718266</v>
      </c>
      <c r="Z430" s="55">
        <v>23581</v>
      </c>
      <c r="AA430" s="56">
        <v>741847</v>
      </c>
      <c r="AB430" s="56">
        <v>224424</v>
      </c>
      <c r="AC430" s="56">
        <v>16220</v>
      </c>
      <c r="AD430" s="56">
        <f>SUM(AA430:AC430)</f>
        <v>982491</v>
      </c>
      <c r="AE430" s="24" t="s">
        <v>2156</v>
      </c>
      <c r="AF430" s="24" t="s">
        <v>599</v>
      </c>
      <c r="AG430" s="18" t="s">
        <v>17</v>
      </c>
      <c r="AK430" s="18" t="s">
        <v>2379</v>
      </c>
    </row>
    <row r="431" spans="1:37">
      <c r="A431" s="18">
        <v>240</v>
      </c>
      <c r="B431" s="23" t="s">
        <v>414</v>
      </c>
      <c r="C431" s="24" t="s">
        <v>415</v>
      </c>
      <c r="D431" s="24" t="s">
        <v>416</v>
      </c>
      <c r="E431" s="24" t="s">
        <v>1997</v>
      </c>
      <c r="F431" s="25">
        <v>35431</v>
      </c>
      <c r="G431" s="21">
        <v>20036</v>
      </c>
      <c r="H431" s="26" t="s">
        <v>2287</v>
      </c>
      <c r="I431" s="24" t="s">
        <v>2287</v>
      </c>
      <c r="J431" s="24" t="s">
        <v>2287</v>
      </c>
      <c r="K431" s="24"/>
      <c r="L431" s="27"/>
      <c r="M431" s="28">
        <v>4.7341375333413489E-2</v>
      </c>
      <c r="N431" s="28">
        <v>-2.7521226424544517E-2</v>
      </c>
      <c r="O431" s="28">
        <v>-2.0773573420647454E-2</v>
      </c>
      <c r="P431" s="26" t="s">
        <v>2150</v>
      </c>
      <c r="Q431" s="29">
        <v>41090</v>
      </c>
      <c r="R431" s="39">
        <v>26625124</v>
      </c>
      <c r="S431" s="24" t="s">
        <v>416</v>
      </c>
      <c r="T431" s="30" t="str">
        <f>IF(S431=D431, E431, "")</f>
        <v>female</v>
      </c>
      <c r="U431" s="24" t="s">
        <v>284</v>
      </c>
      <c r="V431" s="24" t="s">
        <v>2162</v>
      </c>
      <c r="W431" s="55">
        <v>470405</v>
      </c>
      <c r="X431" s="55">
        <v>15000</v>
      </c>
      <c r="Y431" s="55">
        <v>485405</v>
      </c>
      <c r="Z431" s="55">
        <v>6858</v>
      </c>
      <c r="AA431" s="56">
        <v>492263</v>
      </c>
      <c r="AB431" s="56">
        <v>36750</v>
      </c>
      <c r="AC431" s="56">
        <v>8991</v>
      </c>
      <c r="AD431" s="56">
        <f>SUM(AA431:AC431)</f>
        <v>538004</v>
      </c>
      <c r="AE431" s="24" t="s">
        <v>2156</v>
      </c>
      <c r="AG431" s="18" t="s">
        <v>19</v>
      </c>
      <c r="AK431" s="18" t="s">
        <v>2379</v>
      </c>
    </row>
    <row r="432" spans="1:37">
      <c r="A432" s="18">
        <v>489</v>
      </c>
      <c r="B432" s="23" t="s">
        <v>794</v>
      </c>
      <c r="C432" s="24" t="s">
        <v>956</v>
      </c>
      <c r="D432" s="24" t="s">
        <v>957</v>
      </c>
      <c r="E432" s="24" t="s">
        <v>2143</v>
      </c>
      <c r="F432" s="25">
        <v>31503</v>
      </c>
      <c r="G432" s="21">
        <v>20814</v>
      </c>
      <c r="H432" s="26" t="s">
        <v>2151</v>
      </c>
      <c r="I432" s="24" t="s">
        <v>2273</v>
      </c>
      <c r="J432" s="24" t="s">
        <v>66</v>
      </c>
      <c r="K432" s="24"/>
      <c r="L432" s="27" t="s">
        <v>2440</v>
      </c>
      <c r="M432" s="28">
        <v>-6.0686545144512175E-2</v>
      </c>
      <c r="N432" s="28">
        <v>-2.7884521816495578E-2</v>
      </c>
      <c r="O432" s="28">
        <v>0.12688357826114258</v>
      </c>
      <c r="P432" s="26" t="s">
        <v>2150</v>
      </c>
      <c r="Q432" s="29">
        <v>41274</v>
      </c>
      <c r="R432" s="39">
        <v>25092639</v>
      </c>
      <c r="S432" s="24" t="s">
        <v>957</v>
      </c>
      <c r="T432" s="30" t="str">
        <f>IF(S432=D432, E432, "")</f>
        <v>male</v>
      </c>
      <c r="U432" s="24" t="s">
        <v>284</v>
      </c>
      <c r="V432" s="24" t="s">
        <v>2271</v>
      </c>
      <c r="W432" s="55">
        <v>449500</v>
      </c>
      <c r="X432" s="55">
        <v>40000</v>
      </c>
      <c r="Y432" s="55">
        <v>489500</v>
      </c>
      <c r="Z432" s="55">
        <v>102710</v>
      </c>
      <c r="AA432" s="56">
        <v>592210</v>
      </c>
      <c r="AB432" s="56">
        <v>158044</v>
      </c>
      <c r="AC432" s="56">
        <v>33454</v>
      </c>
      <c r="AD432" s="56">
        <f>SUM(AA432:AC432)</f>
        <v>783708</v>
      </c>
      <c r="AE432" s="24" t="s">
        <v>2156</v>
      </c>
      <c r="AG432" s="18" t="s">
        <v>19</v>
      </c>
      <c r="AK432" s="18" t="s">
        <v>2379</v>
      </c>
    </row>
    <row r="433" spans="1:37">
      <c r="A433" s="18">
        <v>260</v>
      </c>
      <c r="B433" s="23" t="s">
        <v>1457</v>
      </c>
      <c r="C433" s="24" t="s">
        <v>1458</v>
      </c>
      <c r="D433" s="24" t="s">
        <v>1459</v>
      </c>
      <c r="E433" s="24" t="s">
        <v>2143</v>
      </c>
      <c r="F433" s="25">
        <v>39751</v>
      </c>
      <c r="G433" s="21">
        <v>60093</v>
      </c>
      <c r="H433" s="26" t="s">
        <v>2151</v>
      </c>
      <c r="I433" s="24" t="s">
        <v>2403</v>
      </c>
      <c r="J433" s="24" t="s">
        <v>2403</v>
      </c>
      <c r="K433" s="24"/>
      <c r="L433" s="27"/>
      <c r="M433" s="28">
        <v>1.4425709313735234E-2</v>
      </c>
      <c r="N433" s="28">
        <v>-2.8030281466153644E-2</v>
      </c>
      <c r="O433" s="28">
        <v>-4.4553248328201234E-2</v>
      </c>
      <c r="P433" s="26" t="s">
        <v>2150</v>
      </c>
      <c r="Q433" s="29">
        <v>41274</v>
      </c>
      <c r="R433" s="39">
        <v>172867738</v>
      </c>
      <c r="S433" s="24" t="s">
        <v>1459</v>
      </c>
      <c r="T433" s="30" t="str">
        <f>IF(S433=D433, E433, "")</f>
        <v>male</v>
      </c>
      <c r="U433" s="24" t="s">
        <v>284</v>
      </c>
      <c r="V433" s="24" t="s">
        <v>2402</v>
      </c>
      <c r="W433" s="55">
        <v>561370</v>
      </c>
      <c r="X433" s="55">
        <v>224000</v>
      </c>
      <c r="Y433" s="55">
        <v>785370</v>
      </c>
      <c r="Z433" s="55">
        <v>100182</v>
      </c>
      <c r="AA433" s="56">
        <v>885552</v>
      </c>
      <c r="AB433" s="56">
        <v>311666</v>
      </c>
      <c r="AC433" s="56">
        <v>22796</v>
      </c>
      <c r="AD433" s="56">
        <f>SUM(AA433:AC433)</f>
        <v>1220014</v>
      </c>
      <c r="AE433" s="24" t="s">
        <v>2156</v>
      </c>
      <c r="AG433" s="18" t="s">
        <v>25</v>
      </c>
      <c r="AK433" s="18" t="s">
        <v>2379</v>
      </c>
    </row>
    <row r="434" spans="1:37">
      <c r="A434" s="18">
        <v>484</v>
      </c>
      <c r="B434" s="23" t="s">
        <v>776</v>
      </c>
      <c r="C434" s="24" t="s">
        <v>777</v>
      </c>
      <c r="D434" s="24" t="s">
        <v>778</v>
      </c>
      <c r="E434" s="24" t="s">
        <v>2143</v>
      </c>
      <c r="F434" s="25">
        <v>41501</v>
      </c>
      <c r="G434" s="21">
        <v>20191</v>
      </c>
      <c r="H434" s="26" t="s">
        <v>2151</v>
      </c>
      <c r="I434" s="24" t="s">
        <v>2152</v>
      </c>
      <c r="J434" s="24" t="s">
        <v>67</v>
      </c>
      <c r="K434" s="24"/>
      <c r="L434" s="27"/>
      <c r="M434" s="28">
        <v>-3.0774924244367334E-2</v>
      </c>
      <c r="N434" s="28">
        <v>-3.0774924244367334E-2</v>
      </c>
      <c r="O434" s="28">
        <v>-2.4854806384130373E-2</v>
      </c>
      <c r="P434" s="26" t="s">
        <v>2150</v>
      </c>
      <c r="Q434" s="29">
        <v>41060</v>
      </c>
      <c r="R434" s="39">
        <v>15054494</v>
      </c>
      <c r="S434" s="24" t="s">
        <v>779</v>
      </c>
      <c r="T434" s="30" t="s">
        <v>2238</v>
      </c>
      <c r="U434" s="24" t="s">
        <v>283</v>
      </c>
      <c r="V434" s="24" t="s">
        <v>2253</v>
      </c>
      <c r="W434" s="55">
        <v>264518</v>
      </c>
      <c r="X434" s="57"/>
      <c r="Y434" s="55">
        <v>264518</v>
      </c>
      <c r="Z434" s="55">
        <v>2114</v>
      </c>
      <c r="AA434" s="56">
        <v>266632</v>
      </c>
      <c r="AB434" s="56">
        <v>30250</v>
      </c>
      <c r="AC434" s="56">
        <v>8771</v>
      </c>
      <c r="AD434" s="56">
        <f>SUM(AA434:AC434)</f>
        <v>305653</v>
      </c>
      <c r="AE434" s="24" t="s">
        <v>2156</v>
      </c>
      <c r="AG434" s="18" t="s">
        <v>17</v>
      </c>
      <c r="AK434" s="18" t="s">
        <v>2381</v>
      </c>
    </row>
    <row r="435" spans="1:37">
      <c r="A435" s="18">
        <v>30</v>
      </c>
      <c r="B435" s="23" t="s">
        <v>393</v>
      </c>
      <c r="C435" s="24" t="s">
        <v>394</v>
      </c>
      <c r="D435" s="24" t="s">
        <v>395</v>
      </c>
      <c r="E435" s="24" t="s">
        <v>1997</v>
      </c>
      <c r="F435" s="25">
        <v>36192</v>
      </c>
      <c r="G435" s="21">
        <v>55415</v>
      </c>
      <c r="H435" s="26" t="s">
        <v>2151</v>
      </c>
      <c r="I435" s="24" t="s">
        <v>2403</v>
      </c>
      <c r="J435" s="24" t="s">
        <v>2403</v>
      </c>
      <c r="K435" s="24"/>
      <c r="L435" s="27"/>
      <c r="M435" s="28">
        <v>1.5667786905650984E-2</v>
      </c>
      <c r="N435" s="28">
        <v>-3.1332463107399303E-2</v>
      </c>
      <c r="O435" s="28">
        <v>-1.9865879113558645E-2</v>
      </c>
      <c r="P435" s="26" t="s">
        <v>2150</v>
      </c>
      <c r="Q435" s="29">
        <v>41274</v>
      </c>
      <c r="R435" s="39">
        <v>22816635</v>
      </c>
      <c r="S435" s="24" t="s">
        <v>395</v>
      </c>
      <c r="T435" s="30" t="str">
        <f>IF(S435=D435, E435, "")</f>
        <v>female</v>
      </c>
      <c r="U435" s="24" t="s">
        <v>284</v>
      </c>
      <c r="V435" s="24" t="s">
        <v>2083</v>
      </c>
      <c r="W435" s="55">
        <v>391674</v>
      </c>
      <c r="X435" s="55">
        <v>55801</v>
      </c>
      <c r="Y435" s="55">
        <v>447475</v>
      </c>
      <c r="Z435" s="55">
        <v>104267</v>
      </c>
      <c r="AA435" s="56">
        <v>551742</v>
      </c>
      <c r="AB435" s="56">
        <v>24693</v>
      </c>
      <c r="AC435" s="56">
        <v>6425</v>
      </c>
      <c r="AD435" s="56">
        <f>SUM(AA435:AC435)</f>
        <v>582860</v>
      </c>
      <c r="AE435" s="24" t="s">
        <v>2156</v>
      </c>
      <c r="AG435" s="18" t="s">
        <v>19</v>
      </c>
      <c r="AK435" s="18" t="s">
        <v>2379</v>
      </c>
    </row>
    <row r="436" spans="1:37">
      <c r="A436" s="18">
        <v>158</v>
      </c>
      <c r="B436" s="23" t="s">
        <v>1803</v>
      </c>
      <c r="C436" s="24" t="s">
        <v>1804</v>
      </c>
      <c r="D436" s="24" t="s">
        <v>1805</v>
      </c>
      <c r="E436" s="24" t="s">
        <v>2143</v>
      </c>
      <c r="F436" s="25">
        <v>36118</v>
      </c>
      <c r="G436" s="21">
        <v>20005</v>
      </c>
      <c r="H436" s="26" t="s">
        <v>2390</v>
      </c>
      <c r="I436" s="24" t="s">
        <v>2152</v>
      </c>
      <c r="J436" s="24" t="s">
        <v>68</v>
      </c>
      <c r="K436" s="24"/>
      <c r="L436" s="27" t="s">
        <v>2440</v>
      </c>
      <c r="M436" s="28">
        <v>-6.5104452310913899E-2</v>
      </c>
      <c r="N436" s="28">
        <v>-3.1865848997025145E-2</v>
      </c>
      <c r="O436" s="28">
        <v>1.3973651542626136E-4</v>
      </c>
      <c r="P436" s="26" t="s">
        <v>2150</v>
      </c>
      <c r="Q436" s="29">
        <v>41090</v>
      </c>
      <c r="R436" s="39">
        <v>17578944</v>
      </c>
      <c r="S436" s="24" t="s">
        <v>1955</v>
      </c>
      <c r="T436" s="30" t="s">
        <v>2158</v>
      </c>
      <c r="U436" s="24" t="s">
        <v>284</v>
      </c>
      <c r="V436" s="24" t="s">
        <v>2253</v>
      </c>
      <c r="W436" s="55">
        <v>281268</v>
      </c>
      <c r="X436" s="55">
        <v>10000</v>
      </c>
      <c r="Y436" s="55">
        <v>291268</v>
      </c>
      <c r="Z436" s="55">
        <v>16497</v>
      </c>
      <c r="AA436" s="56">
        <v>307765</v>
      </c>
      <c r="AB436" s="56">
        <v>11000</v>
      </c>
      <c r="AC436" s="56">
        <v>41675</v>
      </c>
      <c r="AD436" s="56">
        <f>SUM(AA436:AC436)</f>
        <v>360440</v>
      </c>
      <c r="AE436" s="24" t="s">
        <v>2156</v>
      </c>
      <c r="AG436" s="18" t="s">
        <v>17</v>
      </c>
      <c r="AK436" s="18" t="s">
        <v>2381</v>
      </c>
    </row>
    <row r="437" spans="1:37">
      <c r="A437" s="18">
        <v>477</v>
      </c>
      <c r="B437" s="23" t="s">
        <v>930</v>
      </c>
      <c r="C437" s="24" t="s">
        <v>931</v>
      </c>
      <c r="D437" s="24" t="s">
        <v>772</v>
      </c>
      <c r="E437" s="24" t="s">
        <v>2143</v>
      </c>
      <c r="F437" s="25">
        <v>36770</v>
      </c>
      <c r="G437" s="21">
        <v>63005</v>
      </c>
      <c r="H437" s="26" t="s">
        <v>2390</v>
      </c>
      <c r="I437" s="24" t="s">
        <v>1908</v>
      </c>
      <c r="J437" s="24" t="s">
        <v>64</v>
      </c>
      <c r="K437" s="24"/>
      <c r="L437" s="27"/>
      <c r="M437" s="28">
        <v>-5.3807039317516354E-2</v>
      </c>
      <c r="N437" s="28">
        <v>-3.2946343579424275E-2</v>
      </c>
      <c r="O437" s="28">
        <v>-3.2946343579424275E-2</v>
      </c>
      <c r="P437" s="26" t="s">
        <v>2150</v>
      </c>
      <c r="Q437" s="29">
        <v>41182</v>
      </c>
      <c r="R437" s="39">
        <v>16267529</v>
      </c>
      <c r="S437" s="24" t="s">
        <v>772</v>
      </c>
      <c r="T437" s="30" t="str">
        <f>IF(S437=D437, E437, "")</f>
        <v>male</v>
      </c>
      <c r="U437" s="24" t="s">
        <v>284</v>
      </c>
      <c r="V437" s="24" t="s">
        <v>2271</v>
      </c>
      <c r="W437" s="55">
        <v>314102</v>
      </c>
      <c r="X437" s="55">
        <v>6925</v>
      </c>
      <c r="Y437" s="55">
        <v>321027</v>
      </c>
      <c r="Z437" s="57"/>
      <c r="AA437" s="56">
        <v>321027</v>
      </c>
      <c r="AB437" s="56">
        <v>24500</v>
      </c>
      <c r="AC437" s="56">
        <v>13037</v>
      </c>
      <c r="AD437" s="56">
        <f>SUM(AA437:AC437)</f>
        <v>358564</v>
      </c>
      <c r="AE437" s="24" t="s">
        <v>2156</v>
      </c>
      <c r="AG437" s="18" t="s">
        <v>17</v>
      </c>
      <c r="AK437" s="18" t="s">
        <v>2381</v>
      </c>
    </row>
    <row r="438" spans="1:37">
      <c r="A438" s="18">
        <v>92</v>
      </c>
      <c r="B438" s="23" t="s">
        <v>448</v>
      </c>
      <c r="C438" s="24" t="s">
        <v>449</v>
      </c>
      <c r="D438" s="24" t="s">
        <v>450</v>
      </c>
      <c r="E438" s="24" t="s">
        <v>1997</v>
      </c>
      <c r="F438" s="25">
        <v>39965</v>
      </c>
      <c r="G438" s="21">
        <v>60611</v>
      </c>
      <c r="H438" s="26" t="s">
        <v>2151</v>
      </c>
      <c r="I438" s="24" t="s">
        <v>2403</v>
      </c>
      <c r="J438" s="24" t="s">
        <v>2403</v>
      </c>
      <c r="K438" s="24"/>
      <c r="L438" s="27"/>
      <c r="M438" s="28">
        <v>-2.24961143075287E-4</v>
      </c>
      <c r="N438" s="28">
        <v>-3.3179073385544391E-2</v>
      </c>
      <c r="O438" s="28">
        <v>-2.9171501009840575E-2</v>
      </c>
      <c r="P438" s="26" t="s">
        <v>2150</v>
      </c>
      <c r="Q438" s="29">
        <v>41274</v>
      </c>
      <c r="R438" s="39">
        <v>112569752</v>
      </c>
      <c r="S438" s="24" t="s">
        <v>450</v>
      </c>
      <c r="T438" s="30" t="str">
        <f>IF(S438=D438, E438, "")</f>
        <v>female</v>
      </c>
      <c r="U438" s="24" t="s">
        <v>284</v>
      </c>
      <c r="V438" s="24" t="s">
        <v>2253</v>
      </c>
      <c r="W438" s="55">
        <v>439977</v>
      </c>
      <c r="X438" s="57"/>
      <c r="Y438" s="55">
        <v>439977</v>
      </c>
      <c r="Z438" s="55">
        <v>11866</v>
      </c>
      <c r="AA438" s="56">
        <v>451843</v>
      </c>
      <c r="AB438" s="56">
        <v>93310</v>
      </c>
      <c r="AC438" s="56">
        <v>25066</v>
      </c>
      <c r="AD438" s="56">
        <f>SUM(AA438:AC438)</f>
        <v>570219</v>
      </c>
      <c r="AE438" s="24" t="s">
        <v>2156</v>
      </c>
      <c r="AF438" s="24" t="s">
        <v>451</v>
      </c>
      <c r="AG438" s="18" t="s">
        <v>25</v>
      </c>
      <c r="AK438" s="18" t="s">
        <v>2381</v>
      </c>
    </row>
    <row r="439" spans="1:37">
      <c r="A439" s="18">
        <v>586</v>
      </c>
      <c r="B439" s="23" t="s">
        <v>842</v>
      </c>
      <c r="C439" s="24" t="s">
        <v>843</v>
      </c>
      <c r="D439" s="24" t="s">
        <v>844</v>
      </c>
      <c r="E439" s="24" t="s">
        <v>2143</v>
      </c>
      <c r="F439" s="25">
        <v>41620</v>
      </c>
      <c r="G439" s="21">
        <v>10271</v>
      </c>
      <c r="H439" s="26" t="s">
        <v>2390</v>
      </c>
      <c r="I439" s="24" t="s">
        <v>2391</v>
      </c>
      <c r="J439" s="24" t="s">
        <v>2391</v>
      </c>
      <c r="K439" s="24"/>
      <c r="L439" s="27"/>
      <c r="M439" s="28">
        <v>0</v>
      </c>
      <c r="N439" s="28">
        <v>-3.393884762679214E-2</v>
      </c>
      <c r="O439" s="28">
        <v>-3.393884762679214E-2</v>
      </c>
      <c r="P439" s="26" t="s">
        <v>2150</v>
      </c>
      <c r="Q439" s="29">
        <v>41213</v>
      </c>
      <c r="R439" s="39">
        <v>60883284</v>
      </c>
      <c r="S439" s="24" t="s">
        <v>845</v>
      </c>
      <c r="T439" s="30" t="s">
        <v>2234</v>
      </c>
      <c r="U439" s="24" t="s">
        <v>283</v>
      </c>
      <c r="V439" s="24" t="s">
        <v>2396</v>
      </c>
      <c r="W439" s="55">
        <v>2510476</v>
      </c>
      <c r="X439" s="55">
        <v>336000</v>
      </c>
      <c r="Y439" s="55">
        <v>2846476</v>
      </c>
      <c r="Z439" s="57"/>
      <c r="AA439" s="56">
        <v>2846476</v>
      </c>
      <c r="AB439" s="56">
        <v>29400</v>
      </c>
      <c r="AC439" s="56">
        <v>11390</v>
      </c>
      <c r="AD439" s="56">
        <f>SUM(AA439:AC439)</f>
        <v>2887266</v>
      </c>
      <c r="AE439" s="24" t="s">
        <v>2156</v>
      </c>
      <c r="AG439" s="18" t="s">
        <v>23</v>
      </c>
      <c r="AH439" s="18" t="s">
        <v>2371</v>
      </c>
      <c r="AI439" s="18" t="s">
        <v>2357</v>
      </c>
      <c r="AJ439" s="18" t="s">
        <v>2373</v>
      </c>
      <c r="AK439" s="18" t="s">
        <v>2379</v>
      </c>
    </row>
    <row r="440" spans="1:37">
      <c r="A440" s="18">
        <v>440</v>
      </c>
      <c r="B440" s="23" t="s">
        <v>1137</v>
      </c>
      <c r="C440" s="24" t="s">
        <v>1138</v>
      </c>
      <c r="D440" s="24" t="s">
        <v>1139</v>
      </c>
      <c r="E440" s="24" t="s">
        <v>2143</v>
      </c>
      <c r="F440" s="25">
        <v>39223</v>
      </c>
      <c r="G440" s="21">
        <v>20036</v>
      </c>
      <c r="H440" s="26" t="s">
        <v>2151</v>
      </c>
      <c r="I440" s="24" t="s">
        <v>2178</v>
      </c>
      <c r="J440" s="24" t="s">
        <v>212</v>
      </c>
      <c r="K440" s="24"/>
      <c r="L440" s="27"/>
      <c r="M440" s="28">
        <v>-7.4410733873772638E-4</v>
      </c>
      <c r="N440" s="28">
        <v>-3.401592445242984E-2</v>
      </c>
      <c r="O440" s="28">
        <v>-2.8436774337509227E-2</v>
      </c>
      <c r="P440" s="26" t="s">
        <v>2150</v>
      </c>
      <c r="Q440" s="29">
        <v>41274</v>
      </c>
      <c r="R440" s="39">
        <v>17018460</v>
      </c>
      <c r="S440" s="24" t="s">
        <v>1139</v>
      </c>
      <c r="T440" s="30" t="str">
        <f>IF(S440=D440, E440, "")</f>
        <v>male</v>
      </c>
      <c r="U440" s="24" t="s">
        <v>284</v>
      </c>
      <c r="V440" s="24" t="s">
        <v>1648</v>
      </c>
      <c r="W440" s="55">
        <v>597587</v>
      </c>
      <c r="X440" s="55">
        <v>125000</v>
      </c>
      <c r="Y440" s="55">
        <v>722587</v>
      </c>
      <c r="Z440" s="55">
        <v>69853</v>
      </c>
      <c r="AA440" s="56">
        <v>792440</v>
      </c>
      <c r="AB440" s="56">
        <v>21462</v>
      </c>
      <c r="AC440" s="56">
        <v>16918</v>
      </c>
      <c r="AD440" s="56">
        <f>SUM(AA440:AC440)</f>
        <v>830820</v>
      </c>
      <c r="AE440" s="24" t="s">
        <v>2156</v>
      </c>
      <c r="AG440" s="18" t="s">
        <v>17</v>
      </c>
      <c r="AK440" s="18" t="s">
        <v>2379</v>
      </c>
    </row>
    <row r="441" spans="1:37">
      <c r="A441" s="18">
        <v>293</v>
      </c>
      <c r="B441" s="23" t="s">
        <v>1237</v>
      </c>
      <c r="C441" s="24" t="s">
        <v>1238</v>
      </c>
      <c r="D441" s="24" t="s">
        <v>1239</v>
      </c>
      <c r="E441" s="24" t="s">
        <v>2143</v>
      </c>
      <c r="F441" s="25">
        <v>34335</v>
      </c>
      <c r="G441" s="21">
        <v>20814</v>
      </c>
      <c r="H441" s="26" t="s">
        <v>2362</v>
      </c>
      <c r="I441" s="24" t="s">
        <v>2363</v>
      </c>
      <c r="J441" s="24" t="s">
        <v>2363</v>
      </c>
      <c r="K441" s="24"/>
      <c r="L441" s="27"/>
      <c r="M441" s="28">
        <v>8.9684313604509291E-2</v>
      </c>
      <c r="N441" s="28">
        <v>-3.4148801422633254E-2</v>
      </c>
      <c r="O441" s="28">
        <v>0.40457281467438122</v>
      </c>
      <c r="P441" s="26" t="s">
        <v>2150</v>
      </c>
      <c r="Q441" s="29">
        <v>41274</v>
      </c>
      <c r="R441" s="39">
        <v>260818976</v>
      </c>
      <c r="S441" s="24" t="s">
        <v>1239</v>
      </c>
      <c r="T441" s="30" t="str">
        <f>IF(S441=D441, E441, "")</f>
        <v>male</v>
      </c>
      <c r="U441" s="24" t="s">
        <v>284</v>
      </c>
      <c r="V441" s="24" t="s">
        <v>2396</v>
      </c>
      <c r="W441" s="55">
        <v>547489</v>
      </c>
      <c r="X441" s="55">
        <v>107531</v>
      </c>
      <c r="Y441" s="55">
        <v>655020</v>
      </c>
      <c r="Z441" s="55">
        <v>344408</v>
      </c>
      <c r="AA441" s="56">
        <v>999428</v>
      </c>
      <c r="AB441" s="56">
        <v>89997</v>
      </c>
      <c r="AC441" s="56">
        <v>22675</v>
      </c>
      <c r="AD441" s="56">
        <f>SUM(AA441:AC441)</f>
        <v>1112100</v>
      </c>
      <c r="AE441" s="24" t="s">
        <v>2156</v>
      </c>
      <c r="AG441" s="18" t="s">
        <v>25</v>
      </c>
      <c r="AI441" s="18" t="s">
        <v>2357</v>
      </c>
      <c r="AK441" s="18" t="s">
        <v>2379</v>
      </c>
    </row>
    <row r="442" spans="1:37">
      <c r="A442" s="18">
        <v>82</v>
      </c>
      <c r="B442" s="23" t="s">
        <v>1937</v>
      </c>
      <c r="C442" s="24" t="s">
        <v>1938</v>
      </c>
      <c r="D442" s="24" t="s">
        <v>1939</v>
      </c>
      <c r="E442" s="24" t="s">
        <v>2143</v>
      </c>
      <c r="F442" s="25">
        <v>41730</v>
      </c>
      <c r="G442" s="21">
        <v>20191</v>
      </c>
      <c r="H442" s="26" t="s">
        <v>2151</v>
      </c>
      <c r="I442" s="24" t="s">
        <v>2403</v>
      </c>
      <c r="J442" s="24" t="s">
        <v>2403</v>
      </c>
      <c r="K442" s="24"/>
      <c r="L442" s="27"/>
      <c r="M442" s="28">
        <v>-5.1108949203677187E-2</v>
      </c>
      <c r="N442" s="28">
        <v>-3.5656025291814115E-2</v>
      </c>
      <c r="O442" s="28">
        <v>-2.6195843080926953E-3</v>
      </c>
      <c r="P442" s="26" t="s">
        <v>2150</v>
      </c>
      <c r="Q442" s="29">
        <v>41090</v>
      </c>
      <c r="R442" s="39">
        <v>97477457</v>
      </c>
      <c r="S442" s="24" t="s">
        <v>1940</v>
      </c>
      <c r="T442" s="30" t="s">
        <v>2301</v>
      </c>
      <c r="U442" s="24" t="s">
        <v>283</v>
      </c>
      <c r="V442" s="24" t="s">
        <v>2271</v>
      </c>
      <c r="W442" s="55">
        <v>434037</v>
      </c>
      <c r="X442" s="55">
        <v>205000</v>
      </c>
      <c r="Y442" s="55">
        <v>639037</v>
      </c>
      <c r="Z442" s="55">
        <v>62286</v>
      </c>
      <c r="AA442" s="56">
        <v>701323</v>
      </c>
      <c r="AB442" s="56">
        <v>24500</v>
      </c>
      <c r="AC442" s="56">
        <v>23604</v>
      </c>
      <c r="AD442" s="56">
        <f>SUM(AA442:AC442)</f>
        <v>749427</v>
      </c>
      <c r="AE442" s="24" t="s">
        <v>2156</v>
      </c>
      <c r="AG442" s="18" t="s">
        <v>23</v>
      </c>
      <c r="AK442" s="18" t="s">
        <v>2379</v>
      </c>
    </row>
    <row r="443" spans="1:37">
      <c r="A443" s="18">
        <v>55</v>
      </c>
      <c r="B443" s="23" t="s">
        <v>2023</v>
      </c>
      <c r="C443" s="24" t="s">
        <v>2024</v>
      </c>
      <c r="D443" s="24" t="s">
        <v>2183</v>
      </c>
      <c r="E443" s="24" t="s">
        <v>2143</v>
      </c>
      <c r="F443" s="25">
        <v>35698</v>
      </c>
      <c r="G443" s="21">
        <v>60018</v>
      </c>
      <c r="H443" s="26" t="s">
        <v>2151</v>
      </c>
      <c r="I443" s="24" t="s">
        <v>2403</v>
      </c>
      <c r="J443" s="24" t="s">
        <v>2403</v>
      </c>
      <c r="K443" s="24"/>
      <c r="L443" s="27"/>
      <c r="M443" s="28">
        <v>0</v>
      </c>
      <c r="N443" s="28">
        <v>-3.6119258108487817E-2</v>
      </c>
      <c r="O443" s="28">
        <v>-4.7950519950769668E-2</v>
      </c>
      <c r="P443" s="26" t="s">
        <v>2150</v>
      </c>
      <c r="Q443" s="29">
        <v>41274</v>
      </c>
      <c r="R443" s="39">
        <v>16094212</v>
      </c>
      <c r="S443" s="24" t="s">
        <v>2184</v>
      </c>
      <c r="T443" s="30" t="s">
        <v>2301</v>
      </c>
      <c r="U443" s="24" t="s">
        <v>284</v>
      </c>
      <c r="V443" s="24" t="s">
        <v>2253</v>
      </c>
      <c r="W443" s="55">
        <v>335000</v>
      </c>
      <c r="X443" s="55">
        <v>80075</v>
      </c>
      <c r="Y443" s="55">
        <v>415075</v>
      </c>
      <c r="Z443" s="55">
        <v>11923</v>
      </c>
      <c r="AA443" s="56">
        <v>426998</v>
      </c>
      <c r="AB443" s="56">
        <v>50377</v>
      </c>
      <c r="AC443" s="56">
        <v>45299</v>
      </c>
      <c r="AD443" s="56">
        <f>SUM(AA443:AC443)</f>
        <v>522674</v>
      </c>
      <c r="AE443" s="24" t="s">
        <v>2156</v>
      </c>
      <c r="AG443" s="18" t="s">
        <v>17</v>
      </c>
      <c r="AK443" s="18" t="s">
        <v>2381</v>
      </c>
    </row>
    <row r="444" spans="1:37">
      <c r="A444" s="18">
        <v>618</v>
      </c>
      <c r="B444" s="23" t="s">
        <v>608</v>
      </c>
      <c r="C444" s="24" t="s">
        <v>609</v>
      </c>
      <c r="D444" s="24" t="s">
        <v>610</v>
      </c>
      <c r="E444" s="24" t="s">
        <v>2143</v>
      </c>
      <c r="F444" s="25">
        <v>34700</v>
      </c>
      <c r="G444" s="21">
        <v>20001</v>
      </c>
      <c r="H444" s="26" t="s">
        <v>2414</v>
      </c>
      <c r="I444" s="24" t="s">
        <v>2415</v>
      </c>
      <c r="J444" s="24" t="s">
        <v>2415</v>
      </c>
      <c r="K444" s="24"/>
      <c r="L444" s="27"/>
      <c r="M444" s="28">
        <v>-3.8104399189864607E-2</v>
      </c>
      <c r="N444" s="28">
        <v>-3.8104399189864607E-2</v>
      </c>
      <c r="O444" s="28">
        <v>1.2219703304830359E-2</v>
      </c>
      <c r="P444" s="26" t="s">
        <v>2150</v>
      </c>
      <c r="Q444" s="29">
        <v>41274</v>
      </c>
      <c r="R444" s="39">
        <v>99163503</v>
      </c>
      <c r="S444" s="24" t="s">
        <v>610</v>
      </c>
      <c r="T444" s="30" t="str">
        <f>IF(S444=D444, E444, "")</f>
        <v>male</v>
      </c>
      <c r="U444" s="24" t="s">
        <v>284</v>
      </c>
      <c r="V444" s="24" t="s">
        <v>454</v>
      </c>
      <c r="W444" s="55">
        <v>397992</v>
      </c>
      <c r="X444" s="57"/>
      <c r="Y444" s="55">
        <v>397992</v>
      </c>
      <c r="Z444" s="57">
        <v>20822</v>
      </c>
      <c r="AA444" s="56">
        <v>418814</v>
      </c>
      <c r="AB444" s="56">
        <v>100578</v>
      </c>
      <c r="AC444" s="56">
        <v>9100</v>
      </c>
      <c r="AD444" s="56">
        <f>SUM(AA444:AC444)</f>
        <v>528492</v>
      </c>
      <c r="AE444" s="24" t="s">
        <v>2156</v>
      </c>
      <c r="AF444" s="24"/>
      <c r="AG444" s="18" t="s">
        <v>23</v>
      </c>
      <c r="AK444" s="18" t="s">
        <v>2381</v>
      </c>
    </row>
    <row r="445" spans="1:37">
      <c r="A445" s="18">
        <v>537</v>
      </c>
      <c r="B445" s="23" t="s">
        <v>912</v>
      </c>
      <c r="C445" s="24" t="s">
        <v>913</v>
      </c>
      <c r="D445" s="24" t="s">
        <v>914</v>
      </c>
      <c r="E445" s="24" t="s">
        <v>2143</v>
      </c>
      <c r="F445" s="25">
        <v>38047</v>
      </c>
      <c r="G445" s="21">
        <v>20190</v>
      </c>
      <c r="H445" s="26" t="s">
        <v>2362</v>
      </c>
      <c r="I445" s="24" t="s">
        <v>2363</v>
      </c>
      <c r="J445" s="24" t="s">
        <v>2363</v>
      </c>
      <c r="K445" s="24"/>
      <c r="L445" s="27"/>
      <c r="M445" s="28">
        <v>-3.9056569030628235E-2</v>
      </c>
      <c r="N445" s="28">
        <v>-3.9056569030628235E-2</v>
      </c>
      <c r="O445" s="28">
        <v>-3.7532378734016325E-2</v>
      </c>
      <c r="P445" s="26" t="s">
        <v>2150</v>
      </c>
      <c r="Q445" s="29">
        <v>41152</v>
      </c>
      <c r="R445" s="39">
        <v>84726518</v>
      </c>
      <c r="S445" s="24" t="s">
        <v>914</v>
      </c>
      <c r="T445" s="30" t="str">
        <f>IF(S445=D445, E445, "")</f>
        <v>male</v>
      </c>
      <c r="U445" s="24" t="s">
        <v>284</v>
      </c>
      <c r="V445" s="24" t="s">
        <v>915</v>
      </c>
      <c r="W445" s="55">
        <v>297461</v>
      </c>
      <c r="X445" s="57"/>
      <c r="Y445" s="55">
        <v>297461</v>
      </c>
      <c r="Z445" s="55">
        <v>41779</v>
      </c>
      <c r="AA445" s="56">
        <v>339240</v>
      </c>
      <c r="AB445" s="56">
        <v>12253</v>
      </c>
      <c r="AC445" s="56">
        <v>11346</v>
      </c>
      <c r="AD445" s="56">
        <f>SUM(AA445:AC445)</f>
        <v>362839</v>
      </c>
      <c r="AE445" s="24" t="s">
        <v>2156</v>
      </c>
      <c r="AF445" s="24" t="s">
        <v>756</v>
      </c>
      <c r="AG445" s="18" t="s">
        <v>23</v>
      </c>
      <c r="AK445" s="18" t="s">
        <v>2381</v>
      </c>
    </row>
    <row r="446" spans="1:37">
      <c r="A446" s="18">
        <v>83</v>
      </c>
      <c r="B446" s="23" t="s">
        <v>1941</v>
      </c>
      <c r="C446" s="24" t="s">
        <v>1942</v>
      </c>
      <c r="D446" s="24" t="s">
        <v>1943</v>
      </c>
      <c r="E446" s="24" t="s">
        <v>2143</v>
      </c>
      <c r="F446" s="25">
        <v>31778</v>
      </c>
      <c r="G446" s="21">
        <v>30345</v>
      </c>
      <c r="H446" s="26" t="s">
        <v>2151</v>
      </c>
      <c r="I446" s="24" t="s">
        <v>2403</v>
      </c>
      <c r="J446" s="24" t="s">
        <v>2403</v>
      </c>
      <c r="K446" s="24"/>
      <c r="L446" s="27"/>
      <c r="M446" s="28">
        <v>-3.9298171336580902E-2</v>
      </c>
      <c r="N446" s="28">
        <v>-3.9298171336580902E-2</v>
      </c>
      <c r="O446" s="28">
        <v>-1.5923574718217464E-2</v>
      </c>
      <c r="P446" s="26" t="s">
        <v>2150</v>
      </c>
      <c r="Q446" s="29">
        <v>41090</v>
      </c>
      <c r="R446" s="39">
        <v>24298532</v>
      </c>
      <c r="S446" s="24" t="s">
        <v>1943</v>
      </c>
      <c r="T446" s="30" t="str">
        <f>IF(S446=D446, E446, "")</f>
        <v>male</v>
      </c>
      <c r="U446" s="24" t="s">
        <v>284</v>
      </c>
      <c r="V446" s="24" t="s">
        <v>2407</v>
      </c>
      <c r="W446" s="55">
        <v>390288</v>
      </c>
      <c r="X446" s="57"/>
      <c r="Y446" s="55">
        <v>390288</v>
      </c>
      <c r="Z446" s="55">
        <v>9496</v>
      </c>
      <c r="AA446" s="56">
        <v>399784</v>
      </c>
      <c r="AB446" s="56">
        <v>34000</v>
      </c>
      <c r="AC446" s="56">
        <v>32292</v>
      </c>
      <c r="AD446" s="56">
        <f>SUM(AA446:AC446)</f>
        <v>466076</v>
      </c>
      <c r="AE446" s="24" t="s">
        <v>2156</v>
      </c>
      <c r="AG446" s="18" t="s">
        <v>19</v>
      </c>
      <c r="AK446" s="18" t="s">
        <v>2381</v>
      </c>
    </row>
    <row r="447" spans="1:37">
      <c r="A447" s="18">
        <v>428</v>
      </c>
      <c r="B447" s="23" t="s">
        <v>374</v>
      </c>
      <c r="C447" s="24" t="s">
        <v>228</v>
      </c>
      <c r="D447" s="24" t="s">
        <v>229</v>
      </c>
      <c r="E447" s="24" t="s">
        <v>1997</v>
      </c>
      <c r="F447" s="25">
        <v>33970</v>
      </c>
      <c r="G447" s="21">
        <v>20001</v>
      </c>
      <c r="H447" s="26" t="s">
        <v>2151</v>
      </c>
      <c r="I447" s="24" t="s">
        <v>2403</v>
      </c>
      <c r="J447" s="24" t="s">
        <v>2403</v>
      </c>
      <c r="K447" s="24"/>
      <c r="L447" s="27"/>
      <c r="M447" s="28">
        <v>-4.1506840203099707E-2</v>
      </c>
      <c r="N447" s="28">
        <v>-4.1506840203099707E-2</v>
      </c>
      <c r="O447" s="28">
        <v>3.5992217898832682E-2</v>
      </c>
      <c r="P447" s="26" t="s">
        <v>2150</v>
      </c>
      <c r="Q447" s="29">
        <v>41182</v>
      </c>
      <c r="R447" s="39">
        <v>11948907</v>
      </c>
      <c r="S447" s="24" t="s">
        <v>229</v>
      </c>
      <c r="T447" s="30" t="str">
        <f>IF(S447=D447, E447, "")</f>
        <v>female</v>
      </c>
      <c r="U447" s="24" t="s">
        <v>284</v>
      </c>
      <c r="V447" s="24" t="s">
        <v>2253</v>
      </c>
      <c r="W447" s="55">
        <v>172916</v>
      </c>
      <c r="X447" s="57"/>
      <c r="Y447" s="55">
        <v>172916</v>
      </c>
      <c r="Z447" s="55">
        <v>14524</v>
      </c>
      <c r="AA447" s="56">
        <v>187440</v>
      </c>
      <c r="AB447" s="56">
        <v>26660</v>
      </c>
      <c r="AC447" s="56">
        <v>15354</v>
      </c>
      <c r="AD447" s="56">
        <f>SUM(AA447:AC447)</f>
        <v>229454</v>
      </c>
      <c r="AE447" s="24" t="s">
        <v>2156</v>
      </c>
      <c r="AG447" s="18" t="s">
        <v>17</v>
      </c>
      <c r="AK447" s="18" t="s">
        <v>2381</v>
      </c>
    </row>
    <row r="448" spans="1:37">
      <c r="A448" s="18">
        <v>333</v>
      </c>
      <c r="B448" s="23" t="s">
        <v>1166</v>
      </c>
      <c r="C448" s="24" t="s">
        <v>1167</v>
      </c>
      <c r="D448" s="24" t="s">
        <v>1168</v>
      </c>
      <c r="E448" s="24" t="s">
        <v>2143</v>
      </c>
      <c r="F448" s="25">
        <v>41395</v>
      </c>
      <c r="G448" s="21">
        <v>22314</v>
      </c>
      <c r="H448" s="26" t="s">
        <v>2362</v>
      </c>
      <c r="I448" s="24" t="s">
        <v>2363</v>
      </c>
      <c r="J448" s="24" t="s">
        <v>2363</v>
      </c>
      <c r="K448" s="24"/>
      <c r="L448" s="27" t="s">
        <v>2440</v>
      </c>
      <c r="M448" s="28"/>
      <c r="N448" s="28">
        <v>-4.2538188857763733E-2</v>
      </c>
      <c r="O448" s="28">
        <v>-1.6361006232866029E-2</v>
      </c>
      <c r="P448" s="26" t="s">
        <v>2150</v>
      </c>
      <c r="Q448" s="29">
        <v>41090</v>
      </c>
      <c r="R448" s="39">
        <v>101128558</v>
      </c>
      <c r="S448" s="24" t="s">
        <v>1169</v>
      </c>
      <c r="T448" s="30" t="s">
        <v>2159</v>
      </c>
      <c r="U448" s="24" t="s">
        <v>283</v>
      </c>
      <c r="V448" s="24" t="s">
        <v>2162</v>
      </c>
      <c r="W448" s="55">
        <v>308425</v>
      </c>
      <c r="X448" s="55">
        <v>139670</v>
      </c>
      <c r="Y448" s="55">
        <v>448095</v>
      </c>
      <c r="Z448" s="55">
        <v>12251</v>
      </c>
      <c r="AA448" s="56">
        <v>460346</v>
      </c>
      <c r="AB448" s="56">
        <v>36751</v>
      </c>
      <c r="AC448" s="56">
        <v>6408</v>
      </c>
      <c r="AD448" s="56">
        <f>SUM(AA448:AC448)</f>
        <v>503505</v>
      </c>
      <c r="AE448" s="24" t="s">
        <v>2156</v>
      </c>
      <c r="AG448" s="18" t="s">
        <v>25</v>
      </c>
      <c r="AK448" s="18" t="s">
        <v>2379</v>
      </c>
    </row>
    <row r="449" spans="1:37">
      <c r="A449" s="18">
        <v>311</v>
      </c>
      <c r="B449" s="23" t="s">
        <v>1428</v>
      </c>
      <c r="C449" s="24" t="s">
        <v>1429</v>
      </c>
      <c r="D449" s="24" t="s">
        <v>1430</v>
      </c>
      <c r="E449" s="24" t="s">
        <v>2143</v>
      </c>
      <c r="F449" s="25">
        <v>37865</v>
      </c>
      <c r="G449" s="21">
        <v>20001</v>
      </c>
      <c r="H449" s="26" t="s">
        <v>2287</v>
      </c>
      <c r="I449" s="24" t="s">
        <v>2287</v>
      </c>
      <c r="J449" s="24" t="s">
        <v>2287</v>
      </c>
      <c r="K449" s="24"/>
      <c r="L449" s="27"/>
      <c r="M449" s="28">
        <v>-4.3338285024766908E-2</v>
      </c>
      <c r="N449" s="28">
        <v>-4.3338285024766908E-2</v>
      </c>
      <c r="O449" s="28">
        <v>2.9429087019821994E-2</v>
      </c>
      <c r="P449" s="26" t="s">
        <v>2150</v>
      </c>
      <c r="Q449" s="29">
        <v>41182</v>
      </c>
      <c r="R449" s="39">
        <v>14122495</v>
      </c>
      <c r="S449" s="24" t="s">
        <v>1430</v>
      </c>
      <c r="T449" s="30" t="str">
        <f>IF(S449=D449, E449, "")</f>
        <v>male</v>
      </c>
      <c r="U449" s="24" t="s">
        <v>284</v>
      </c>
      <c r="V449" s="24" t="s">
        <v>2396</v>
      </c>
      <c r="W449" s="55">
        <v>188691</v>
      </c>
      <c r="X449" s="57"/>
      <c r="Y449" s="55">
        <v>188691</v>
      </c>
      <c r="Z449" s="55">
        <v>29794</v>
      </c>
      <c r="AA449" s="56">
        <v>218485</v>
      </c>
      <c r="AB449" s="56">
        <v>12410</v>
      </c>
      <c r="AC449" s="56">
        <v>0</v>
      </c>
      <c r="AD449" s="56">
        <f>SUM(AA449:AC449)</f>
        <v>230895</v>
      </c>
      <c r="AE449" s="24" t="s">
        <v>2156</v>
      </c>
      <c r="AG449" s="18" t="s">
        <v>17</v>
      </c>
      <c r="AK449" s="18" t="s">
        <v>2381</v>
      </c>
    </row>
    <row r="450" spans="1:37">
      <c r="A450" s="18">
        <v>108</v>
      </c>
      <c r="B450" s="23" t="s">
        <v>1986</v>
      </c>
      <c r="C450" s="24" t="s">
        <v>1987</v>
      </c>
      <c r="D450" s="24" t="s">
        <v>1988</v>
      </c>
      <c r="E450" s="24" t="s">
        <v>1989</v>
      </c>
      <c r="F450" s="25">
        <v>40456</v>
      </c>
      <c r="G450" s="21">
        <v>20841</v>
      </c>
      <c r="H450" s="26" t="s">
        <v>2151</v>
      </c>
      <c r="I450" s="24" t="s">
        <v>2403</v>
      </c>
      <c r="J450" s="24" t="s">
        <v>2403</v>
      </c>
      <c r="K450" s="24"/>
      <c r="L450" s="27" t="s">
        <v>2440</v>
      </c>
      <c r="M450" s="28"/>
      <c r="N450" s="28">
        <v>-4.6119708158448826E-2</v>
      </c>
      <c r="O450" s="28">
        <v>-2.029197948895476E-2</v>
      </c>
      <c r="P450" s="26" t="s">
        <v>2139</v>
      </c>
      <c r="Q450" s="29">
        <v>41364</v>
      </c>
      <c r="R450" s="39">
        <v>23904634</v>
      </c>
      <c r="S450" s="24" t="s">
        <v>1990</v>
      </c>
      <c r="T450" s="30" t="s">
        <v>2302</v>
      </c>
      <c r="U450" s="24" t="s">
        <v>284</v>
      </c>
      <c r="V450" s="24" t="s">
        <v>1991</v>
      </c>
      <c r="W450" s="55">
        <v>323152</v>
      </c>
      <c r="X450" s="55">
        <v>21608</v>
      </c>
      <c r="Y450" s="55">
        <v>344760</v>
      </c>
      <c r="Z450" s="55">
        <v>17489</v>
      </c>
      <c r="AA450" s="56">
        <v>362249</v>
      </c>
      <c r="AB450" s="56">
        <v>25545</v>
      </c>
      <c r="AC450" s="56">
        <v>31436</v>
      </c>
      <c r="AD450" s="56">
        <f>SUM(AA450:AC450)</f>
        <v>419230</v>
      </c>
      <c r="AE450" s="24" t="s">
        <v>2156</v>
      </c>
      <c r="AG450" s="18" t="s">
        <v>19</v>
      </c>
      <c r="AK450" s="18" t="s">
        <v>2381</v>
      </c>
    </row>
    <row r="451" spans="1:37">
      <c r="A451" s="18">
        <v>577</v>
      </c>
      <c r="B451" s="23" t="s">
        <v>835</v>
      </c>
      <c r="C451" s="24" t="s">
        <v>837</v>
      </c>
      <c r="D451" s="24" t="s">
        <v>838</v>
      </c>
      <c r="E451" s="24" t="s">
        <v>2143</v>
      </c>
      <c r="F451" s="25">
        <v>38596</v>
      </c>
      <c r="G451" s="21">
        <v>20036</v>
      </c>
      <c r="H451" s="26" t="s">
        <v>2287</v>
      </c>
      <c r="I451" s="24" t="s">
        <v>2287</v>
      </c>
      <c r="J451" s="24" t="s">
        <v>2287</v>
      </c>
      <c r="K451" s="24"/>
      <c r="L451" s="27" t="s">
        <v>2440</v>
      </c>
      <c r="M451" s="28">
        <v>-5.8302078698112006E-2</v>
      </c>
      <c r="N451" s="28">
        <v>-4.9520757379748322E-2</v>
      </c>
      <c r="O451" s="28">
        <v>-4.9520757379748322E-2</v>
      </c>
      <c r="P451" s="26" t="s">
        <v>2150</v>
      </c>
      <c r="Q451" s="29">
        <v>41182</v>
      </c>
      <c r="R451" s="39">
        <v>11850016</v>
      </c>
      <c r="S451" s="24" t="s">
        <v>838</v>
      </c>
      <c r="T451" s="30" t="str">
        <f>IF(S451=D451, E451, "")</f>
        <v>male</v>
      </c>
      <c r="U451" s="24" t="s">
        <v>284</v>
      </c>
      <c r="V451" s="24" t="s">
        <v>2162</v>
      </c>
      <c r="W451" s="55">
        <v>296277</v>
      </c>
      <c r="X451" s="55">
        <v>27000</v>
      </c>
      <c r="Y451" s="55">
        <v>323277</v>
      </c>
      <c r="Z451" s="57"/>
      <c r="AA451" s="56">
        <v>323277</v>
      </c>
      <c r="AB451" s="56">
        <v>36750</v>
      </c>
      <c r="AC451" s="56">
        <v>9051</v>
      </c>
      <c r="AD451" s="56">
        <f>SUM(AA451:AC451)</f>
        <v>369078</v>
      </c>
      <c r="AE451" s="24" t="s">
        <v>2156</v>
      </c>
      <c r="AG451" s="18" t="s">
        <v>17</v>
      </c>
      <c r="AK451" s="18" t="s">
        <v>2381</v>
      </c>
    </row>
    <row r="452" spans="1:37">
      <c r="A452" s="18">
        <v>429</v>
      </c>
      <c r="B452" s="23" t="s">
        <v>134</v>
      </c>
      <c r="C452" s="24" t="s">
        <v>135</v>
      </c>
      <c r="D452" s="24" t="s">
        <v>136</v>
      </c>
      <c r="E452" s="24" t="s">
        <v>2143</v>
      </c>
      <c r="F452" s="25">
        <v>38204</v>
      </c>
      <c r="G452" s="21">
        <v>22201</v>
      </c>
      <c r="H452" s="26" t="s">
        <v>2362</v>
      </c>
      <c r="I452" s="24" t="s">
        <v>2363</v>
      </c>
      <c r="J452" s="24" t="s">
        <v>2363</v>
      </c>
      <c r="K452" s="24"/>
      <c r="L452" s="27"/>
      <c r="M452" s="28">
        <v>-2.7853850456114635E-2</v>
      </c>
      <c r="N452" s="28">
        <v>-5.1929976348444311E-2</v>
      </c>
      <c r="O452" s="28">
        <v>-5.1929976348444311E-2</v>
      </c>
      <c r="P452" s="26" t="s">
        <v>2150</v>
      </c>
      <c r="Q452" s="29">
        <v>41274</v>
      </c>
      <c r="R452" s="39">
        <v>10406343</v>
      </c>
      <c r="S452" s="24" t="s">
        <v>137</v>
      </c>
      <c r="T452" s="30" t="s">
        <v>2299</v>
      </c>
      <c r="U452" s="24" t="s">
        <v>284</v>
      </c>
      <c r="V452" s="24" t="s">
        <v>2253</v>
      </c>
      <c r="W452" s="55">
        <v>201627</v>
      </c>
      <c r="X452" s="57"/>
      <c r="Y452" s="55">
        <v>201627</v>
      </c>
      <c r="Z452" s="57"/>
      <c r="AA452" s="56">
        <v>201627</v>
      </c>
      <c r="AB452" s="56">
        <v>9481</v>
      </c>
      <c r="AC452" s="56">
        <v>13440</v>
      </c>
      <c r="AD452" s="56">
        <f>SUM(AA452:AC452)</f>
        <v>224548</v>
      </c>
      <c r="AE452" s="24" t="s">
        <v>2156</v>
      </c>
      <c r="AG452" s="18" t="s">
        <v>17</v>
      </c>
      <c r="AK452" s="18" t="s">
        <v>2381</v>
      </c>
    </row>
    <row r="453" spans="1:37">
      <c r="A453" s="18">
        <v>497</v>
      </c>
      <c r="B453" s="23" t="s">
        <v>983</v>
      </c>
      <c r="C453" s="24" t="s">
        <v>984</v>
      </c>
      <c r="D453" s="24" t="s">
        <v>985</v>
      </c>
      <c r="E453" s="24" t="s">
        <v>2319</v>
      </c>
      <c r="F453" s="25">
        <v>38051</v>
      </c>
      <c r="G453" s="21">
        <v>20910</v>
      </c>
      <c r="H453" s="26" t="s">
        <v>2362</v>
      </c>
      <c r="I453" s="24" t="s">
        <v>2363</v>
      </c>
      <c r="J453" s="24" t="s">
        <v>2363</v>
      </c>
      <c r="K453" s="24"/>
      <c r="L453" s="27" t="s">
        <v>2440</v>
      </c>
      <c r="M453" s="28">
        <v>-5.3544346764574903E-2</v>
      </c>
      <c r="N453" s="28">
        <v>-5.3544346764574903E-2</v>
      </c>
      <c r="O453" s="28">
        <v>-5.1792744678095172E-2</v>
      </c>
      <c r="P453" s="26" t="s">
        <v>2150</v>
      </c>
      <c r="Q453" s="29">
        <v>41274</v>
      </c>
      <c r="R453" s="39">
        <v>11690515</v>
      </c>
      <c r="S453" s="24" t="s">
        <v>985</v>
      </c>
      <c r="T453" s="30" t="str">
        <f>IF(S453=D453, E453, "")</f>
        <v>female</v>
      </c>
      <c r="U453" s="24" t="s">
        <v>284</v>
      </c>
      <c r="V453" s="24" t="s">
        <v>986</v>
      </c>
      <c r="W453" s="55">
        <v>303923</v>
      </c>
      <c r="X453" s="57"/>
      <c r="Y453" s="55">
        <v>303923</v>
      </c>
      <c r="Z453" s="55">
        <v>10860</v>
      </c>
      <c r="AA453" s="56">
        <v>314783</v>
      </c>
      <c r="AB453" s="56">
        <v>2769</v>
      </c>
      <c r="AC453" s="56">
        <v>19045</v>
      </c>
      <c r="AD453" s="56">
        <f>SUM(AA453:AC453)</f>
        <v>336597</v>
      </c>
      <c r="AE453" s="24" t="s">
        <v>2156</v>
      </c>
      <c r="AG453" s="18" t="s">
        <v>17</v>
      </c>
      <c r="AK453" s="18" t="s">
        <v>2381</v>
      </c>
    </row>
    <row r="454" spans="1:37">
      <c r="A454" s="18">
        <v>322</v>
      </c>
      <c r="B454" s="23" t="s">
        <v>1599</v>
      </c>
      <c r="C454" s="24" t="s">
        <v>1600</v>
      </c>
      <c r="D454" s="24" t="s">
        <v>1601</v>
      </c>
      <c r="E454" s="24" t="s">
        <v>2143</v>
      </c>
      <c r="F454" s="25">
        <v>34335</v>
      </c>
      <c r="G454" s="21">
        <v>20005</v>
      </c>
      <c r="H454" s="26" t="s">
        <v>2362</v>
      </c>
      <c r="I454" s="24" t="s">
        <v>2363</v>
      </c>
      <c r="J454" s="24" t="s">
        <v>2363</v>
      </c>
      <c r="K454" s="24"/>
      <c r="L454" s="27"/>
      <c r="M454" s="28">
        <v>8.3560170570006462E-2</v>
      </c>
      <c r="N454" s="28">
        <v>-5.888283614737698E-2</v>
      </c>
      <c r="O454" s="28">
        <v>-5.7124012604902054E-2</v>
      </c>
      <c r="P454" s="26" t="s">
        <v>2150</v>
      </c>
      <c r="Q454" s="29">
        <v>41274</v>
      </c>
      <c r="R454" s="39">
        <v>43260083</v>
      </c>
      <c r="S454" s="24" t="s">
        <v>1602</v>
      </c>
      <c r="T454" s="30" t="s">
        <v>2299</v>
      </c>
      <c r="U454" s="24" t="s">
        <v>284</v>
      </c>
      <c r="V454" s="24" t="s">
        <v>2396</v>
      </c>
      <c r="W454" s="55">
        <v>373786</v>
      </c>
      <c r="X454" s="55">
        <v>50000</v>
      </c>
      <c r="Y454" s="55">
        <v>423786</v>
      </c>
      <c r="Z454" s="55">
        <v>792</v>
      </c>
      <c r="AA454" s="56">
        <v>424578</v>
      </c>
      <c r="AB454" s="56">
        <v>93256</v>
      </c>
      <c r="AC454" s="56">
        <v>9783</v>
      </c>
      <c r="AD454" s="56">
        <f>SUM(AA454:AC454)</f>
        <v>527617</v>
      </c>
      <c r="AE454" s="24" t="s">
        <v>2156</v>
      </c>
      <c r="AF454" s="24" t="s">
        <v>1297</v>
      </c>
      <c r="AG454" s="18" t="s">
        <v>21</v>
      </c>
      <c r="AK454" s="18" t="s">
        <v>2381</v>
      </c>
    </row>
    <row r="455" spans="1:37">
      <c r="A455" s="18">
        <v>129</v>
      </c>
      <c r="B455" s="23" t="s">
        <v>2029</v>
      </c>
      <c r="C455" s="24" t="s">
        <v>2030</v>
      </c>
      <c r="D455" s="24" t="s">
        <v>2031</v>
      </c>
      <c r="E455" s="24" t="s">
        <v>2315</v>
      </c>
      <c r="F455" s="25">
        <v>38638</v>
      </c>
      <c r="G455" s="21">
        <v>20852</v>
      </c>
      <c r="H455" s="26" t="s">
        <v>2362</v>
      </c>
      <c r="I455" s="24" t="s">
        <v>2363</v>
      </c>
      <c r="J455" s="24" t="s">
        <v>2363</v>
      </c>
      <c r="K455" s="24"/>
      <c r="L455" s="27"/>
      <c r="M455" s="28">
        <v>2.004836899536859E-2</v>
      </c>
      <c r="N455" s="28">
        <v>-6.0000182406026698E-2</v>
      </c>
      <c r="O455" s="28">
        <v>-6.0000182406026698E-2</v>
      </c>
      <c r="P455" s="26" t="s">
        <v>2150</v>
      </c>
      <c r="Q455" s="29">
        <v>41274</v>
      </c>
      <c r="R455" s="39">
        <v>186648599</v>
      </c>
      <c r="S455" s="24" t="s">
        <v>2031</v>
      </c>
      <c r="T455" s="30" t="str">
        <f>IF(S455=D455, E455, "")</f>
        <v>female</v>
      </c>
      <c r="U455" s="24" t="s">
        <v>284</v>
      </c>
      <c r="V455" s="24" t="s">
        <v>2396</v>
      </c>
      <c r="W455" s="55">
        <v>387192</v>
      </c>
      <c r="X455" s="55">
        <v>25075</v>
      </c>
      <c r="Y455" s="55">
        <v>412267</v>
      </c>
      <c r="Z455" s="57"/>
      <c r="AA455" s="56">
        <v>412267</v>
      </c>
      <c r="AB455" s="56">
        <v>17500</v>
      </c>
      <c r="AC455" s="56">
        <v>6975</v>
      </c>
      <c r="AD455" s="56">
        <f>SUM(AA455:AC455)</f>
        <v>436742</v>
      </c>
      <c r="AE455" s="24" t="s">
        <v>2156</v>
      </c>
      <c r="AG455" s="18" t="s">
        <v>25</v>
      </c>
      <c r="AK455" s="18" t="s">
        <v>2381</v>
      </c>
    </row>
    <row r="456" spans="1:37">
      <c r="A456" s="18">
        <v>406</v>
      </c>
      <c r="B456" s="23" t="s">
        <v>1367</v>
      </c>
      <c r="C456" s="24" t="s">
        <v>1368</v>
      </c>
      <c r="D456" s="24" t="s">
        <v>1369</v>
      </c>
      <c r="E456" s="24" t="s">
        <v>2143</v>
      </c>
      <c r="F456" s="25">
        <v>38808</v>
      </c>
      <c r="G456" s="21">
        <v>20036</v>
      </c>
      <c r="H456" s="26" t="s">
        <v>2362</v>
      </c>
      <c r="I456" s="24" t="s">
        <v>2363</v>
      </c>
      <c r="J456" s="24" t="s">
        <v>2363</v>
      </c>
      <c r="K456" s="24"/>
      <c r="L456" s="27" t="s">
        <v>2440</v>
      </c>
      <c r="M456" s="28">
        <v>-6.1684634143091291E-2</v>
      </c>
      <c r="N456" s="28">
        <v>-6.1684634143091291E-2</v>
      </c>
      <c r="O456" s="28">
        <v>-6.1684634143091291E-2</v>
      </c>
      <c r="P456" s="26" t="s">
        <v>2150</v>
      </c>
      <c r="Q456" s="29">
        <v>41274</v>
      </c>
      <c r="R456" s="39">
        <v>37022326</v>
      </c>
      <c r="S456" s="24" t="s">
        <v>1369</v>
      </c>
      <c r="T456" s="30" t="str">
        <f>IF(S456=D456, E456, "")</f>
        <v>male</v>
      </c>
      <c r="U456" s="24" t="s">
        <v>284</v>
      </c>
      <c r="V456" s="24" t="s">
        <v>2162</v>
      </c>
      <c r="W456" s="55">
        <v>281656</v>
      </c>
      <c r="X456" s="57"/>
      <c r="Y456" s="55">
        <v>281656</v>
      </c>
      <c r="Z456" s="57"/>
      <c r="AA456" s="56">
        <v>281656</v>
      </c>
      <c r="AB456" s="56">
        <v>7090</v>
      </c>
      <c r="AC456" s="56">
        <v>11448</v>
      </c>
      <c r="AD456" s="56">
        <f>SUM(AA456:AC456)</f>
        <v>300194</v>
      </c>
      <c r="AE456" s="24" t="s">
        <v>2156</v>
      </c>
      <c r="AG456" s="18" t="s">
        <v>21</v>
      </c>
      <c r="AK456" s="18" t="s">
        <v>2381</v>
      </c>
    </row>
    <row r="457" spans="1:37">
      <c r="A457" s="18">
        <v>15</v>
      </c>
      <c r="B457" s="23" t="s">
        <v>2099</v>
      </c>
      <c r="C457" s="24" t="s">
        <v>2100</v>
      </c>
      <c r="D457" s="24" t="s">
        <v>2101</v>
      </c>
      <c r="E457" s="24" t="s">
        <v>2143</v>
      </c>
      <c r="F457" s="25">
        <v>40544</v>
      </c>
      <c r="G457" s="21">
        <v>20172</v>
      </c>
      <c r="H457" s="26" t="s">
        <v>2414</v>
      </c>
      <c r="I457" s="24" t="s">
        <v>2415</v>
      </c>
      <c r="J457" s="24" t="s">
        <v>2415</v>
      </c>
      <c r="K457" s="24"/>
      <c r="L457" s="27" t="s">
        <v>2440</v>
      </c>
      <c r="M457" s="28">
        <v>-6.2619164645706285E-2</v>
      </c>
      <c r="N457" s="28">
        <v>-6.2619164645706285E-2</v>
      </c>
      <c r="O457" s="28">
        <v>0.92686839033707069</v>
      </c>
      <c r="P457" s="26" t="s">
        <v>2150</v>
      </c>
      <c r="Q457" s="29">
        <v>41274</v>
      </c>
      <c r="R457" s="39">
        <v>119626676</v>
      </c>
      <c r="S457" s="24" t="s">
        <v>2101</v>
      </c>
      <c r="T457" s="30" t="str">
        <f>IF(S457=D457, E457, "")</f>
        <v>male</v>
      </c>
      <c r="U457" s="24" t="s">
        <v>284</v>
      </c>
      <c r="V457" s="24" t="s">
        <v>2162</v>
      </c>
      <c r="W457" s="55">
        <v>347099</v>
      </c>
      <c r="X457" s="57"/>
      <c r="Y457" s="55">
        <v>347099</v>
      </c>
      <c r="Z457" s="55">
        <v>742468</v>
      </c>
      <c r="AA457" s="56">
        <v>1089567</v>
      </c>
      <c r="AB457" s="56">
        <v>158411</v>
      </c>
      <c r="AC457" s="56">
        <v>30870</v>
      </c>
      <c r="AD457" s="56">
        <f>SUM(AA457:AC457)</f>
        <v>1278848</v>
      </c>
      <c r="AE457" s="24" t="s">
        <v>2156</v>
      </c>
      <c r="AF457" s="24" t="s">
        <v>2258</v>
      </c>
      <c r="AG457" s="18" t="s">
        <v>25</v>
      </c>
      <c r="AI457" s="18" t="s">
        <v>2357</v>
      </c>
      <c r="AJ457" s="18" t="s">
        <v>2373</v>
      </c>
      <c r="AK457" s="18" t="s">
        <v>2379</v>
      </c>
    </row>
    <row r="458" spans="1:37">
      <c r="A458" s="18">
        <v>199</v>
      </c>
      <c r="B458" s="23" t="s">
        <v>1466</v>
      </c>
      <c r="C458" s="24" t="s">
        <v>1467</v>
      </c>
      <c r="D458" s="24" t="s">
        <v>1468</v>
      </c>
      <c r="E458" s="24" t="s">
        <v>2143</v>
      </c>
      <c r="G458" s="21">
        <v>22209</v>
      </c>
      <c r="H458" s="26" t="s">
        <v>2362</v>
      </c>
      <c r="I458" s="24" t="s">
        <v>2363</v>
      </c>
      <c r="J458" s="24" t="s">
        <v>2363</v>
      </c>
      <c r="K458" s="24"/>
      <c r="L458" s="27" t="s">
        <v>2440</v>
      </c>
      <c r="M458" s="28">
        <v>-6.3054306888591913E-2</v>
      </c>
      <c r="N458" s="28">
        <v>-6.3054306888591913E-2</v>
      </c>
      <c r="O458" s="28">
        <v>-6.3054306888591913E-2</v>
      </c>
      <c r="P458" s="26" t="s">
        <v>2150</v>
      </c>
      <c r="Q458" s="29">
        <v>41152</v>
      </c>
      <c r="R458" s="39">
        <v>30653653</v>
      </c>
      <c r="S458" s="24" t="s">
        <v>1468</v>
      </c>
      <c r="T458" s="30" t="str">
        <f>IF(S458=D458, E458, "")</f>
        <v>male</v>
      </c>
      <c r="U458" s="24" t="s">
        <v>284</v>
      </c>
      <c r="V458" s="24" t="s">
        <v>1469</v>
      </c>
      <c r="W458" s="55">
        <v>115680</v>
      </c>
      <c r="X458" s="57"/>
      <c r="Y458" s="55">
        <v>115680</v>
      </c>
      <c r="Z458" s="57"/>
      <c r="AA458" s="56">
        <v>115680</v>
      </c>
      <c r="AC458" s="56">
        <v>6166</v>
      </c>
      <c r="AD458" s="56">
        <f>SUM(AA458:AC458)</f>
        <v>121846</v>
      </c>
      <c r="AE458" s="24" t="s">
        <v>2156</v>
      </c>
      <c r="AG458" s="18" t="s">
        <v>21</v>
      </c>
      <c r="AK458" s="18" t="s">
        <v>2381</v>
      </c>
    </row>
    <row r="459" spans="1:37">
      <c r="A459" s="18">
        <v>633</v>
      </c>
      <c r="B459" s="23" t="s">
        <v>49</v>
      </c>
      <c r="C459" s="24" t="s">
        <v>50</v>
      </c>
      <c r="D459" s="24" t="s">
        <v>51</v>
      </c>
      <c r="E459" s="24" t="s">
        <v>1997</v>
      </c>
      <c r="F459" s="25">
        <v>39203</v>
      </c>
      <c r="G459" s="21">
        <v>22201</v>
      </c>
      <c r="H459" s="26" t="s">
        <v>2390</v>
      </c>
      <c r="I459" s="24" t="s">
        <v>1908</v>
      </c>
      <c r="J459" s="24" t="s">
        <v>64</v>
      </c>
      <c r="K459" s="24"/>
      <c r="L459" s="27"/>
      <c r="M459" s="28">
        <v>4.7772745592283679E-2</v>
      </c>
      <c r="N459" s="28">
        <v>-6.4106631846776216E-2</v>
      </c>
      <c r="O459" s="28">
        <v>-6.4106631846776216E-2</v>
      </c>
      <c r="P459" s="26" t="s">
        <v>2150</v>
      </c>
      <c r="Q459" s="29">
        <v>41121</v>
      </c>
      <c r="R459" s="39">
        <v>11156728</v>
      </c>
      <c r="S459" s="24" t="s">
        <v>51</v>
      </c>
      <c r="T459" s="30" t="str">
        <f>IF(S459=D459, E459, "")</f>
        <v>female</v>
      </c>
      <c r="U459" s="24" t="s">
        <v>284</v>
      </c>
      <c r="V459" s="24" t="s">
        <v>2271</v>
      </c>
      <c r="W459" s="55">
        <v>306769</v>
      </c>
      <c r="X459" s="57"/>
      <c r="Y459" s="55">
        <v>306769</v>
      </c>
      <c r="Z459" s="57"/>
      <c r="AA459" s="56">
        <v>306769</v>
      </c>
      <c r="AB459" s="56">
        <v>36750</v>
      </c>
      <c r="AC459" s="56">
        <v>12795</v>
      </c>
      <c r="AD459" s="56">
        <f>SUM(AA459:AC459)</f>
        <v>356314</v>
      </c>
      <c r="AE459" s="24" t="s">
        <v>2156</v>
      </c>
      <c r="AG459" s="18" t="s">
        <v>17</v>
      </c>
      <c r="AK459" s="18" t="s">
        <v>2381</v>
      </c>
    </row>
    <row r="460" spans="1:37">
      <c r="A460" s="18">
        <v>339</v>
      </c>
      <c r="B460" s="23" t="s">
        <v>1179</v>
      </c>
      <c r="C460" s="24" t="s">
        <v>1180</v>
      </c>
      <c r="D460" s="24" t="s">
        <v>1181</v>
      </c>
      <c r="E460" s="24" t="s">
        <v>2143</v>
      </c>
      <c r="F460" s="25">
        <v>39919</v>
      </c>
      <c r="G460" s="21">
        <v>20001</v>
      </c>
      <c r="H460" s="26" t="s">
        <v>2362</v>
      </c>
      <c r="I460" s="24" t="s">
        <v>2363</v>
      </c>
      <c r="J460" s="24" t="s">
        <v>2363</v>
      </c>
      <c r="K460" s="24"/>
      <c r="L460" s="27" t="s">
        <v>2440</v>
      </c>
      <c r="M460" s="28">
        <v>-6.4692000444528705E-2</v>
      </c>
      <c r="N460" s="28">
        <v>-6.4692000444528705E-2</v>
      </c>
      <c r="O460" s="28">
        <v>-0.10516045506570183</v>
      </c>
      <c r="P460" s="26" t="s">
        <v>2150</v>
      </c>
      <c r="Q460" s="29">
        <v>41274</v>
      </c>
      <c r="R460" s="39">
        <v>32791149</v>
      </c>
      <c r="S460" s="24" t="s">
        <v>1181</v>
      </c>
      <c r="T460" s="30" t="str">
        <f>IF(S460=D460, E460, "")</f>
        <v>male</v>
      </c>
      <c r="U460" s="24" t="s">
        <v>284</v>
      </c>
      <c r="V460" s="24" t="s">
        <v>2253</v>
      </c>
      <c r="W460" s="55">
        <v>143075</v>
      </c>
      <c r="X460" s="57"/>
      <c r="Y460" s="55">
        <v>143075</v>
      </c>
      <c r="Z460" s="57"/>
      <c r="AA460" s="56">
        <v>143075</v>
      </c>
      <c r="AB460" s="56">
        <v>8584</v>
      </c>
      <c r="AC460" s="56">
        <v>4647</v>
      </c>
      <c r="AD460" s="56">
        <f>SUM(AA460:AC460)</f>
        <v>156306</v>
      </c>
      <c r="AE460" s="24" t="s">
        <v>2156</v>
      </c>
      <c r="AG460" s="18" t="s">
        <v>21</v>
      </c>
      <c r="AK460" s="18" t="s">
        <v>2381</v>
      </c>
    </row>
    <row r="461" spans="1:37">
      <c r="A461" s="18">
        <v>493</v>
      </c>
      <c r="B461" s="23" t="s">
        <v>967</v>
      </c>
      <c r="C461" s="24" t="s">
        <v>968</v>
      </c>
      <c r="D461" s="24" t="s">
        <v>969</v>
      </c>
      <c r="E461" s="24" t="s">
        <v>2143</v>
      </c>
      <c r="F461" s="25">
        <v>41821</v>
      </c>
      <c r="G461" s="21">
        <v>2169</v>
      </c>
      <c r="H461" s="26" t="s">
        <v>2390</v>
      </c>
      <c r="I461" s="24" t="s">
        <v>2273</v>
      </c>
      <c r="J461" s="24" t="s">
        <v>60</v>
      </c>
      <c r="K461" s="24"/>
      <c r="L461" s="27"/>
      <c r="M461" s="28">
        <v>2.1972777252576799E-2</v>
      </c>
      <c r="N461" s="28">
        <v>-6.5456790915506519E-2</v>
      </c>
      <c r="O461" s="28">
        <v>-5.8968633438521448E-2</v>
      </c>
      <c r="P461" s="26" t="s">
        <v>2150</v>
      </c>
      <c r="Q461" s="29">
        <v>41274</v>
      </c>
      <c r="R461" s="39">
        <v>69185950</v>
      </c>
      <c r="S461" s="24" t="s">
        <v>970</v>
      </c>
      <c r="T461" s="30" t="s">
        <v>2234</v>
      </c>
      <c r="U461" s="24" t="s">
        <v>283</v>
      </c>
      <c r="W461" s="55">
        <v>445388</v>
      </c>
      <c r="X461" s="55">
        <v>137281</v>
      </c>
      <c r="Y461" s="55">
        <v>582669</v>
      </c>
      <c r="Z461" s="55">
        <v>17023</v>
      </c>
      <c r="AA461" s="56">
        <v>599692</v>
      </c>
      <c r="AB461" s="56">
        <v>343029</v>
      </c>
      <c r="AC461" s="56">
        <v>17315</v>
      </c>
      <c r="AD461" s="56">
        <f>SUM(AA461:AC461)</f>
        <v>960036</v>
      </c>
      <c r="AE461" s="24" t="s">
        <v>2156</v>
      </c>
      <c r="AG461" s="18" t="s">
        <v>23</v>
      </c>
      <c r="AK461" s="18" t="s">
        <v>2379</v>
      </c>
    </row>
    <row r="462" spans="1:37">
      <c r="A462" s="18">
        <v>431</v>
      </c>
      <c r="B462" s="23" t="s">
        <v>230</v>
      </c>
      <c r="C462" s="24" t="s">
        <v>231</v>
      </c>
      <c r="D462" s="24" t="s">
        <v>232</v>
      </c>
      <c r="E462" s="24" t="s">
        <v>1997</v>
      </c>
      <c r="F462" s="25">
        <v>35431</v>
      </c>
      <c r="G462" s="21">
        <v>22201</v>
      </c>
      <c r="H462" s="26" t="s">
        <v>2151</v>
      </c>
      <c r="I462" s="24" t="s">
        <v>2152</v>
      </c>
      <c r="J462" s="24" t="s">
        <v>67</v>
      </c>
      <c r="K462" s="24"/>
      <c r="L462" s="27" t="s">
        <v>2440</v>
      </c>
      <c r="M462" s="28">
        <v>-8.5448468325816165E-2</v>
      </c>
      <c r="N462" s="28">
        <v>-6.5985438129493895E-2</v>
      </c>
      <c r="O462" s="28">
        <v>-6.090587812544699E-2</v>
      </c>
      <c r="P462" s="26" t="s">
        <v>2150</v>
      </c>
      <c r="Q462" s="29">
        <v>41274</v>
      </c>
      <c r="R462" s="39">
        <v>13734329</v>
      </c>
      <c r="S462" s="24" t="s">
        <v>233</v>
      </c>
      <c r="T462" s="30" t="s">
        <v>2159</v>
      </c>
      <c r="U462" s="24" t="s">
        <v>284</v>
      </c>
      <c r="V462" s="24" t="s">
        <v>2062</v>
      </c>
      <c r="W462" s="55">
        <v>255287</v>
      </c>
      <c r="X462" s="55">
        <v>12438</v>
      </c>
      <c r="Y462" s="55">
        <v>267725</v>
      </c>
      <c r="Z462" s="55">
        <v>1456</v>
      </c>
      <c r="AA462" s="56">
        <v>269181</v>
      </c>
      <c r="AB462" s="56">
        <v>25000</v>
      </c>
      <c r="AC462" s="56">
        <v>9806</v>
      </c>
      <c r="AD462" s="56">
        <f>SUM(AA462:AC462)</f>
        <v>303987</v>
      </c>
      <c r="AE462" s="24" t="s">
        <v>2156</v>
      </c>
      <c r="AG462" s="18" t="s">
        <v>17</v>
      </c>
      <c r="AK462" s="18" t="s">
        <v>2381</v>
      </c>
    </row>
    <row r="463" spans="1:37">
      <c r="A463" s="18">
        <v>118</v>
      </c>
      <c r="B463" s="23" t="s">
        <v>338</v>
      </c>
      <c r="C463" s="24" t="s">
        <v>478</v>
      </c>
      <c r="D463" s="24" t="s">
        <v>479</v>
      </c>
      <c r="E463" s="24" t="s">
        <v>1997</v>
      </c>
      <c r="G463" s="21">
        <v>20009</v>
      </c>
      <c r="H463" s="26" t="s">
        <v>2362</v>
      </c>
      <c r="I463" s="24" t="s">
        <v>2363</v>
      </c>
      <c r="J463" s="24" t="s">
        <v>2363</v>
      </c>
      <c r="K463" s="24"/>
      <c r="L463" s="27" t="s">
        <v>2440</v>
      </c>
      <c r="M463" s="28">
        <v>-6.620848103574932E-2</v>
      </c>
      <c r="N463" s="28">
        <v>-6.620848103574932E-2</v>
      </c>
      <c r="O463" s="28">
        <v>9.8443747599920653E-2</v>
      </c>
      <c r="P463" s="26" t="s">
        <v>2150</v>
      </c>
      <c r="Q463" s="29">
        <v>41182</v>
      </c>
      <c r="R463" s="39">
        <v>24489810</v>
      </c>
      <c r="S463" s="24" t="s">
        <v>479</v>
      </c>
      <c r="T463" s="30" t="str">
        <f>IF(S463=D463, E463, "")</f>
        <v>female</v>
      </c>
      <c r="U463" s="24" t="s">
        <v>284</v>
      </c>
      <c r="V463" s="24" t="s">
        <v>2162</v>
      </c>
      <c r="W463" s="55">
        <v>189400</v>
      </c>
      <c r="X463" s="57"/>
      <c r="Y463" s="55">
        <v>189400</v>
      </c>
      <c r="Z463" s="55">
        <v>414152</v>
      </c>
      <c r="AA463" s="56">
        <v>603552</v>
      </c>
      <c r="AC463" s="56">
        <v>6687</v>
      </c>
      <c r="AD463" s="56">
        <f>SUM(AA463:AC463)</f>
        <v>610239</v>
      </c>
      <c r="AE463" s="24" t="s">
        <v>2156</v>
      </c>
      <c r="AF463" s="24" t="s">
        <v>480</v>
      </c>
      <c r="AG463" s="18" t="s">
        <v>19</v>
      </c>
      <c r="AK463" s="18" t="s">
        <v>2379</v>
      </c>
    </row>
    <row r="464" spans="1:37">
      <c r="A464" s="18">
        <v>305</v>
      </c>
      <c r="B464" s="23" t="s">
        <v>314</v>
      </c>
      <c r="C464" s="24" t="s">
        <v>164</v>
      </c>
      <c r="D464" s="24" t="s">
        <v>165</v>
      </c>
      <c r="E464" s="24" t="s">
        <v>1997</v>
      </c>
      <c r="F464" s="25">
        <v>41650</v>
      </c>
      <c r="G464" s="21">
        <v>20037</v>
      </c>
      <c r="H464" s="26" t="s">
        <v>2362</v>
      </c>
      <c r="I464" s="24" t="s">
        <v>2363</v>
      </c>
      <c r="J464" s="24" t="s">
        <v>2363</v>
      </c>
      <c r="K464" s="24"/>
      <c r="L464" s="27" t="s">
        <v>2440</v>
      </c>
      <c r="M464" s="28">
        <v>-7.5258962645460864E-2</v>
      </c>
      <c r="N464" s="28">
        <v>-7.5258962645460864E-2</v>
      </c>
      <c r="O464" s="28">
        <v>-7.5258962645460864E-2</v>
      </c>
      <c r="P464" s="26" t="s">
        <v>2150</v>
      </c>
      <c r="Q464" s="29">
        <v>41182</v>
      </c>
      <c r="R464" s="39">
        <v>17839447</v>
      </c>
      <c r="S464" s="24" t="s">
        <v>166</v>
      </c>
      <c r="T464" s="30" t="s">
        <v>2158</v>
      </c>
      <c r="U464" s="24" t="s">
        <v>283</v>
      </c>
      <c r="V464" s="24" t="s">
        <v>2162</v>
      </c>
      <c r="W464" s="55">
        <v>196759</v>
      </c>
      <c r="X464" s="57"/>
      <c r="Y464" s="55">
        <v>196759</v>
      </c>
      <c r="Z464" s="57"/>
      <c r="AA464" s="56">
        <v>196759</v>
      </c>
      <c r="AD464" s="56">
        <f>SUM(AA464:AC464)</f>
        <v>196759</v>
      </c>
      <c r="AE464" s="24" t="s">
        <v>2156</v>
      </c>
      <c r="AG464" s="18" t="s">
        <v>17</v>
      </c>
      <c r="AK464" s="18" t="s">
        <v>2381</v>
      </c>
    </row>
    <row r="465" spans="1:37">
      <c r="A465" s="18">
        <v>628</v>
      </c>
      <c r="B465" s="23" t="s">
        <v>635</v>
      </c>
      <c r="C465" s="24" t="s">
        <v>636</v>
      </c>
      <c r="D465" s="24" t="s">
        <v>637</v>
      </c>
      <c r="E465" s="24" t="s">
        <v>2143</v>
      </c>
      <c r="F465" s="25">
        <v>39059</v>
      </c>
      <c r="G465" s="21">
        <v>21044</v>
      </c>
      <c r="H465" s="26" t="s">
        <v>2390</v>
      </c>
      <c r="I465" s="24" t="s">
        <v>2385</v>
      </c>
      <c r="J465" s="24" t="s">
        <v>58</v>
      </c>
      <c r="K465" s="24"/>
      <c r="L465" s="27" t="s">
        <v>2440</v>
      </c>
      <c r="M465" s="28">
        <v>-0.1524780696228227</v>
      </c>
      <c r="N465" s="28">
        <v>-7.7702992031851617E-2</v>
      </c>
      <c r="O465" s="28">
        <v>4.2487372781085005E-2</v>
      </c>
      <c r="P465" s="26" t="s">
        <v>2150</v>
      </c>
      <c r="Q465" s="29">
        <v>41182</v>
      </c>
      <c r="R465" s="39">
        <v>92483433</v>
      </c>
      <c r="S465" s="24" t="s">
        <v>637</v>
      </c>
      <c r="T465" s="30" t="str">
        <f>IF(S465=D465, E465, "")</f>
        <v>male</v>
      </c>
      <c r="U465" s="24" t="s">
        <v>283</v>
      </c>
      <c r="V465" s="24" t="s">
        <v>2389</v>
      </c>
      <c r="W465" s="55">
        <v>302695</v>
      </c>
      <c r="X465" s="55">
        <v>225000</v>
      </c>
      <c r="Y465" s="55">
        <v>527695</v>
      </c>
      <c r="Z465" s="55">
        <v>91702</v>
      </c>
      <c r="AA465" s="56">
        <v>619397</v>
      </c>
      <c r="AB465" s="56">
        <v>25000</v>
      </c>
      <c r="AC465" s="56">
        <v>8154</v>
      </c>
      <c r="AD465" s="56">
        <f>SUM(AA465:AC465)</f>
        <v>652551</v>
      </c>
      <c r="AE465" s="24" t="s">
        <v>2156</v>
      </c>
      <c r="AF465" s="18" t="s">
        <v>638</v>
      </c>
      <c r="AG465" s="18" t="s">
        <v>23</v>
      </c>
      <c r="AK465" s="18" t="s">
        <v>2379</v>
      </c>
    </row>
    <row r="466" spans="1:37">
      <c r="A466" s="18">
        <v>562</v>
      </c>
      <c r="B466" s="23" t="s">
        <v>151</v>
      </c>
      <c r="C466" s="24" t="s">
        <v>152</v>
      </c>
      <c r="D466" s="24" t="s">
        <v>153</v>
      </c>
      <c r="E466" s="24" t="s">
        <v>1997</v>
      </c>
      <c r="F466" s="25">
        <v>41456</v>
      </c>
      <c r="G466" s="21">
        <v>20005</v>
      </c>
      <c r="H466" s="26" t="s">
        <v>2362</v>
      </c>
      <c r="I466" s="24" t="s">
        <v>2363</v>
      </c>
      <c r="J466" s="24" t="s">
        <v>2363</v>
      </c>
      <c r="K466" s="24"/>
      <c r="L466" s="27" t="s">
        <v>2440</v>
      </c>
      <c r="M466" s="28">
        <v>-7.7977942039975434E-2</v>
      </c>
      <c r="N466" s="28">
        <v>-7.7977942039975434E-2</v>
      </c>
      <c r="O466" s="28">
        <v>-7.7977942039975434E-2</v>
      </c>
      <c r="P466" s="26" t="s">
        <v>2150</v>
      </c>
      <c r="Q466" s="29">
        <v>41182</v>
      </c>
      <c r="R466" s="39">
        <v>25471891</v>
      </c>
      <c r="S466" s="24" t="s">
        <v>154</v>
      </c>
      <c r="T466" s="30" t="s">
        <v>2159</v>
      </c>
      <c r="U466" s="24" t="s">
        <v>283</v>
      </c>
      <c r="V466" s="24" t="s">
        <v>2271</v>
      </c>
      <c r="W466" s="55">
        <v>274793</v>
      </c>
      <c r="X466" s="57"/>
      <c r="Y466" s="55">
        <v>274793</v>
      </c>
      <c r="Z466" s="57"/>
      <c r="AA466" s="56">
        <v>274793</v>
      </c>
      <c r="AB466" s="56">
        <v>8250</v>
      </c>
      <c r="AC466" s="56">
        <v>16303</v>
      </c>
      <c r="AD466" s="56">
        <f>SUM(AA466:AC466)</f>
        <v>299346</v>
      </c>
      <c r="AE466" s="24" t="s">
        <v>2156</v>
      </c>
      <c r="AF466" s="24" t="s">
        <v>155</v>
      </c>
      <c r="AG466" s="18" t="s">
        <v>19</v>
      </c>
      <c r="AK466" s="18" t="s">
        <v>2381</v>
      </c>
    </row>
    <row r="467" spans="1:37">
      <c r="A467" s="18">
        <v>177</v>
      </c>
      <c r="B467" s="23" t="s">
        <v>1558</v>
      </c>
      <c r="C467" s="24" t="s">
        <v>1559</v>
      </c>
      <c r="D467" s="24" t="s">
        <v>1560</v>
      </c>
      <c r="E467" s="24" t="s">
        <v>2143</v>
      </c>
      <c r="F467" s="25">
        <v>39419</v>
      </c>
      <c r="G467" s="21">
        <v>20006</v>
      </c>
      <c r="H467" s="26" t="s">
        <v>2151</v>
      </c>
      <c r="I467" s="24" t="s">
        <v>2403</v>
      </c>
      <c r="J467" s="24" t="s">
        <v>2403</v>
      </c>
      <c r="K467" s="24"/>
      <c r="L467" s="27"/>
      <c r="M467" s="28">
        <v>4.7595624230499609E-2</v>
      </c>
      <c r="N467" s="28">
        <v>-8.6881845209059685E-2</v>
      </c>
      <c r="O467" s="28">
        <v>-8.6881845209059685E-2</v>
      </c>
      <c r="P467" s="26" t="s">
        <v>2150</v>
      </c>
      <c r="Q467" s="29">
        <v>41274</v>
      </c>
      <c r="R467" s="39">
        <v>21679907</v>
      </c>
      <c r="S467" s="24" t="s">
        <v>1561</v>
      </c>
      <c r="T467" s="30" t="s">
        <v>2301</v>
      </c>
      <c r="U467" s="24" t="s">
        <v>284</v>
      </c>
      <c r="V467" s="24" t="s">
        <v>2253</v>
      </c>
      <c r="W467" s="55">
        <v>355665</v>
      </c>
      <c r="X467" s="57"/>
      <c r="Y467" s="55">
        <v>355665</v>
      </c>
      <c r="Z467" s="57"/>
      <c r="AA467" s="56">
        <v>355665</v>
      </c>
      <c r="AB467" s="56">
        <v>12500</v>
      </c>
      <c r="AC467" s="56">
        <v>17466</v>
      </c>
      <c r="AD467" s="56">
        <f>SUM(AA467:AC467)</f>
        <v>385631</v>
      </c>
      <c r="AE467" s="24" t="s">
        <v>2156</v>
      </c>
      <c r="AG467" s="18" t="s">
        <v>19</v>
      </c>
      <c r="AK467" s="18" t="s">
        <v>2381</v>
      </c>
    </row>
    <row r="468" spans="1:37">
      <c r="A468" s="18">
        <v>110</v>
      </c>
      <c r="B468" s="23" t="s">
        <v>325</v>
      </c>
      <c r="C468" s="24" t="s">
        <v>326</v>
      </c>
      <c r="D468" s="24" t="s">
        <v>1865</v>
      </c>
      <c r="E468" s="24" t="s">
        <v>1997</v>
      </c>
      <c r="F468" s="25">
        <v>40421</v>
      </c>
      <c r="G468" s="21">
        <v>20009</v>
      </c>
      <c r="H468" s="26" t="s">
        <v>2151</v>
      </c>
      <c r="I468" s="24" t="s">
        <v>2152</v>
      </c>
      <c r="J468" s="24" t="s">
        <v>67</v>
      </c>
      <c r="K468" s="24"/>
      <c r="L468" s="27"/>
      <c r="M468" s="28">
        <v>1.1311121230029937E-3</v>
      </c>
      <c r="N468" s="28">
        <v>-8.7294752554828339E-2</v>
      </c>
      <c r="O468" s="28">
        <v>-8.7294752554828339E-2</v>
      </c>
      <c r="P468" s="26" t="s">
        <v>2150</v>
      </c>
      <c r="Q468" s="29">
        <v>41274</v>
      </c>
      <c r="R468" s="39">
        <v>49976052</v>
      </c>
      <c r="S468" s="24" t="s">
        <v>1865</v>
      </c>
      <c r="T468" s="30" t="str">
        <f>IF(S468=D468, E468, "")</f>
        <v>female</v>
      </c>
      <c r="U468" s="24" t="s">
        <v>284</v>
      </c>
      <c r="V468" s="24" t="s">
        <v>2253</v>
      </c>
      <c r="W468" s="55">
        <v>413335</v>
      </c>
      <c r="X468" s="57"/>
      <c r="Y468" s="55">
        <v>413335</v>
      </c>
      <c r="Z468" s="57"/>
      <c r="AA468" s="56">
        <v>413335</v>
      </c>
      <c r="AB468" s="56">
        <v>30474</v>
      </c>
      <c r="AC468" s="56">
        <v>4198</v>
      </c>
      <c r="AD468" s="56">
        <f>SUM(AA468:AC468)</f>
        <v>448007</v>
      </c>
      <c r="AE468" s="24" t="s">
        <v>2156</v>
      </c>
      <c r="AG468" s="18" t="s">
        <v>21</v>
      </c>
      <c r="AK468" s="18" t="s">
        <v>2381</v>
      </c>
    </row>
    <row r="469" spans="1:37">
      <c r="A469" s="18">
        <v>184</v>
      </c>
      <c r="B469" s="23" t="s">
        <v>1725</v>
      </c>
      <c r="C469" s="24" t="s">
        <v>1726</v>
      </c>
      <c r="D469" s="24" t="s">
        <v>1727</v>
      </c>
      <c r="E469" s="24" t="s">
        <v>2143</v>
      </c>
      <c r="F469" s="25">
        <v>37635</v>
      </c>
      <c r="G469" s="21">
        <v>22203</v>
      </c>
      <c r="H469" s="26" t="s">
        <v>2390</v>
      </c>
      <c r="I469" s="24" t="s">
        <v>2385</v>
      </c>
      <c r="J469" s="24" t="s">
        <v>58</v>
      </c>
      <c r="K469" s="24"/>
      <c r="L469" s="27" t="s">
        <v>2440</v>
      </c>
      <c r="M469" s="28">
        <v>-8.7735400360222288E-2</v>
      </c>
      <c r="N469" s="28">
        <v>-8.7735400360222288E-2</v>
      </c>
      <c r="O469" s="28">
        <v>-8.308181411314948E-2</v>
      </c>
      <c r="P469" s="26" t="s">
        <v>2150</v>
      </c>
      <c r="Q469" s="29">
        <v>41274</v>
      </c>
      <c r="R469" s="39">
        <v>40693843</v>
      </c>
      <c r="S469" s="24" t="s">
        <v>1727</v>
      </c>
      <c r="T469" s="30" t="str">
        <f>IF(S469=D469, E469, "")</f>
        <v>male</v>
      </c>
      <c r="U469" s="24" t="s">
        <v>284</v>
      </c>
      <c r="V469" s="24" t="s">
        <v>2389</v>
      </c>
      <c r="W469" s="55">
        <v>819012</v>
      </c>
      <c r="X469" s="57"/>
      <c r="Y469" s="55">
        <v>819012</v>
      </c>
      <c r="Z469" s="55">
        <v>12774</v>
      </c>
      <c r="AA469" s="56">
        <v>831786</v>
      </c>
      <c r="AB469" s="56">
        <v>1426</v>
      </c>
      <c r="AC469" s="56">
        <v>18858</v>
      </c>
      <c r="AD469" s="56">
        <f>SUM(AA469:AC469)</f>
        <v>852070</v>
      </c>
      <c r="AE469" s="24" t="s">
        <v>2156</v>
      </c>
      <c r="AG469" s="18" t="s">
        <v>21</v>
      </c>
      <c r="AK469" s="18" t="s">
        <v>2379</v>
      </c>
    </row>
    <row r="470" spans="1:37">
      <c r="A470" s="18">
        <v>405</v>
      </c>
      <c r="B470" s="23" t="s">
        <v>1216</v>
      </c>
      <c r="C470" s="24" t="s">
        <v>128</v>
      </c>
      <c r="D470" s="24" t="s">
        <v>1366</v>
      </c>
      <c r="E470" s="24" t="s">
        <v>2143</v>
      </c>
      <c r="F470" s="25">
        <v>36892</v>
      </c>
      <c r="G470" s="21">
        <v>20008</v>
      </c>
      <c r="H470" s="26" t="s">
        <v>2390</v>
      </c>
      <c r="I470" s="24" t="s">
        <v>2403</v>
      </c>
      <c r="J470" s="24" t="s">
        <v>2403</v>
      </c>
      <c r="K470" s="24"/>
      <c r="L470" s="27"/>
      <c r="M470" s="28">
        <v>-2.1965383798457243E-2</v>
      </c>
      <c r="N470" s="28">
        <v>-8.9558273300943764E-2</v>
      </c>
      <c r="O470" s="28">
        <v>-8.4671529724747494E-2</v>
      </c>
      <c r="P470" s="26" t="s">
        <v>2150</v>
      </c>
      <c r="Q470" s="29">
        <v>41182</v>
      </c>
      <c r="R470" s="39">
        <v>19533926</v>
      </c>
      <c r="S470" s="24" t="s">
        <v>1366</v>
      </c>
      <c r="T470" s="30" t="str">
        <f>IF(S470=D470, E470, "")</f>
        <v>male</v>
      </c>
      <c r="U470" s="24" t="s">
        <v>284</v>
      </c>
      <c r="V470" s="24" t="s">
        <v>2161</v>
      </c>
      <c r="W470" s="55">
        <v>377582</v>
      </c>
      <c r="X470" s="55">
        <v>30000</v>
      </c>
      <c r="Y470" s="55">
        <v>407582</v>
      </c>
      <c r="Z470" s="55">
        <v>20432</v>
      </c>
      <c r="AA470" s="56">
        <v>428014</v>
      </c>
      <c r="AB470" s="56">
        <v>17150</v>
      </c>
      <c r="AC470" s="56">
        <v>19709</v>
      </c>
      <c r="AD470" s="56">
        <f>SUM(AA470:AC470)</f>
        <v>464873</v>
      </c>
      <c r="AE470" s="24" t="s">
        <v>2156</v>
      </c>
      <c r="AG470" s="18" t="s">
        <v>17</v>
      </c>
      <c r="AK470" s="18" t="s">
        <v>2381</v>
      </c>
    </row>
    <row r="471" spans="1:37">
      <c r="A471" s="18">
        <v>392</v>
      </c>
      <c r="B471" s="23" t="s">
        <v>1023</v>
      </c>
      <c r="C471" s="24" t="s">
        <v>1024</v>
      </c>
      <c r="D471" s="24" t="s">
        <v>1025</v>
      </c>
      <c r="E471" s="24" t="s">
        <v>2143</v>
      </c>
      <c r="F471" s="25">
        <v>39753</v>
      </c>
      <c r="G471" s="21">
        <v>20037</v>
      </c>
      <c r="H471" s="26" t="s">
        <v>2390</v>
      </c>
      <c r="I471" s="24" t="s">
        <v>2391</v>
      </c>
      <c r="J471" s="24" t="s">
        <v>2391</v>
      </c>
      <c r="K471" s="24"/>
      <c r="L471" s="27" t="s">
        <v>2440</v>
      </c>
      <c r="M471" s="28">
        <v>-9.043207709618177E-2</v>
      </c>
      <c r="N471" s="28">
        <v>-9.043207709618177E-2</v>
      </c>
      <c r="O471" s="28">
        <v>-9.043207709618177E-2</v>
      </c>
      <c r="P471" s="26" t="s">
        <v>2150</v>
      </c>
      <c r="Q471" s="29">
        <v>41090</v>
      </c>
      <c r="R471" s="39">
        <v>70513144</v>
      </c>
      <c r="S471" s="24" t="s">
        <v>1025</v>
      </c>
      <c r="T471" s="30" t="str">
        <f>IF(S471=D471, E471, "")</f>
        <v>male</v>
      </c>
      <c r="U471" s="24" t="s">
        <v>284</v>
      </c>
      <c r="V471" s="24" t="s">
        <v>2162</v>
      </c>
      <c r="W471" s="55">
        <v>246150</v>
      </c>
      <c r="X471" s="57"/>
      <c r="Y471" s="55">
        <v>246150</v>
      </c>
      <c r="Z471" s="57"/>
      <c r="AA471" s="56">
        <v>246150</v>
      </c>
      <c r="AB471" s="56">
        <v>52800</v>
      </c>
      <c r="AC471" s="56">
        <v>9956</v>
      </c>
      <c r="AD471" s="56">
        <f>SUM(AA471:AC471)</f>
        <v>308906</v>
      </c>
      <c r="AE471" s="24" t="s">
        <v>2156</v>
      </c>
      <c r="AG471" s="18" t="s">
        <v>23</v>
      </c>
      <c r="AK471" s="18" t="s">
        <v>2381</v>
      </c>
    </row>
    <row r="472" spans="1:37">
      <c r="A472" s="18">
        <v>198</v>
      </c>
      <c r="B472" s="23" t="s">
        <v>1613</v>
      </c>
      <c r="C472" s="24" t="s">
        <v>122</v>
      </c>
      <c r="D472" s="24" t="s">
        <v>1463</v>
      </c>
      <c r="E472" s="24" t="s">
        <v>2143</v>
      </c>
      <c r="F472" s="25">
        <v>33604</v>
      </c>
      <c r="G472" s="21">
        <v>22311</v>
      </c>
      <c r="H472" s="26" t="s">
        <v>2151</v>
      </c>
      <c r="I472" s="24" t="s">
        <v>2152</v>
      </c>
      <c r="J472" s="24" t="s">
        <v>67</v>
      </c>
      <c r="K472" s="24"/>
      <c r="L472" s="27" t="s">
        <v>2440</v>
      </c>
      <c r="M472" s="28">
        <v>-0.12078364783086076</v>
      </c>
      <c r="N472" s="28">
        <v>-9.1169554759605698E-2</v>
      </c>
      <c r="O472" s="28">
        <v>4.8565173807057271E-2</v>
      </c>
      <c r="P472" s="26" t="s">
        <v>2150</v>
      </c>
      <c r="Q472" s="29">
        <v>41152</v>
      </c>
      <c r="R472" s="39">
        <v>50645717</v>
      </c>
      <c r="S472" s="24" t="s">
        <v>1464</v>
      </c>
      <c r="T472" s="30" t="s">
        <v>2158</v>
      </c>
      <c r="U472" s="24" t="s">
        <v>284</v>
      </c>
      <c r="V472" s="24" t="s">
        <v>2271</v>
      </c>
      <c r="W472" s="55">
        <v>413193</v>
      </c>
      <c r="X472" s="55">
        <v>160000</v>
      </c>
      <c r="Y472" s="55">
        <v>573193</v>
      </c>
      <c r="Z472" s="55">
        <v>177846</v>
      </c>
      <c r="AA472" s="56">
        <v>751039</v>
      </c>
      <c r="AB472" s="56">
        <v>29400</v>
      </c>
      <c r="AC472" s="56">
        <v>24405</v>
      </c>
      <c r="AD472" s="56">
        <f>SUM(AA472:AC472)</f>
        <v>804844</v>
      </c>
      <c r="AE472" s="24" t="s">
        <v>2156</v>
      </c>
      <c r="AG472" s="18" t="s">
        <v>23</v>
      </c>
      <c r="AK472" s="18" t="s">
        <v>2379</v>
      </c>
    </row>
    <row r="473" spans="1:37">
      <c r="A473" s="18">
        <v>487</v>
      </c>
      <c r="B473" s="23" t="s">
        <v>788</v>
      </c>
      <c r="C473" s="24" t="s">
        <v>789</v>
      </c>
      <c r="D473" s="24" t="s">
        <v>790</v>
      </c>
      <c r="E473" s="24" t="s">
        <v>2143</v>
      </c>
      <c r="F473" s="25">
        <v>34029</v>
      </c>
      <c r="G473" s="21">
        <v>20036</v>
      </c>
      <c r="H473" s="26" t="s">
        <v>2362</v>
      </c>
      <c r="I473" s="24" t="s">
        <v>2363</v>
      </c>
      <c r="J473" s="24" t="s">
        <v>2363</v>
      </c>
      <c r="K473" s="24"/>
      <c r="L473" s="27" t="s">
        <v>2440</v>
      </c>
      <c r="M473" s="28">
        <v>-9.3404616031669635E-2</v>
      </c>
      <c r="N473" s="28">
        <v>-9.3404616031669635E-2</v>
      </c>
      <c r="O473" s="28">
        <v>-8.5792815391816796E-2</v>
      </c>
      <c r="P473" s="26" t="s">
        <v>2150</v>
      </c>
      <c r="Q473" s="29">
        <v>41182</v>
      </c>
      <c r="R473" s="39">
        <v>139087359</v>
      </c>
      <c r="S473" s="24" t="s">
        <v>790</v>
      </c>
      <c r="T473" s="30" t="str">
        <f>IF(S473=D473, E473, "")</f>
        <v>male</v>
      </c>
      <c r="U473" s="24" t="s">
        <v>284</v>
      </c>
      <c r="V473" s="24" t="s">
        <v>2162</v>
      </c>
      <c r="W473" s="55">
        <v>209089</v>
      </c>
      <c r="X473" s="57"/>
      <c r="Y473" s="55">
        <v>209089</v>
      </c>
      <c r="Z473" s="55">
        <v>19418</v>
      </c>
      <c r="AA473" s="56">
        <v>228507</v>
      </c>
      <c r="AB473" s="56">
        <v>20162</v>
      </c>
      <c r="AC473" s="56">
        <v>14123</v>
      </c>
      <c r="AD473" s="56">
        <f>SUM(AA473:AC473)</f>
        <v>262792</v>
      </c>
      <c r="AE473" s="24" t="s">
        <v>2156</v>
      </c>
      <c r="AG473" s="18" t="s">
        <v>25</v>
      </c>
      <c r="AK473" s="18" t="s">
        <v>2381</v>
      </c>
    </row>
    <row r="474" spans="1:37">
      <c r="A474" s="18">
        <v>17</v>
      </c>
      <c r="B474" s="23" t="s">
        <v>2153</v>
      </c>
      <c r="C474" s="24" t="s">
        <v>2154</v>
      </c>
      <c r="D474" s="24" t="s">
        <v>2155</v>
      </c>
      <c r="E474" s="24" t="s">
        <v>2143</v>
      </c>
      <c r="F474" s="25">
        <v>41523</v>
      </c>
      <c r="G474" s="21">
        <v>21701</v>
      </c>
      <c r="H474" s="26" t="s">
        <v>2151</v>
      </c>
      <c r="I474" s="24" t="s">
        <v>2385</v>
      </c>
      <c r="J474" s="24" t="s">
        <v>58</v>
      </c>
      <c r="K474" s="24"/>
      <c r="L474" s="27"/>
      <c r="M474" s="28">
        <v>2.6079117261751609E-2</v>
      </c>
      <c r="N474" s="28">
        <v>-9.4943810625003566E-2</v>
      </c>
      <c r="O474" s="28">
        <v>-0.10087393143683111</v>
      </c>
      <c r="P474" s="26" t="s">
        <v>2139</v>
      </c>
      <c r="Q474" s="29">
        <v>41274</v>
      </c>
      <c r="R474" s="39">
        <v>37057234</v>
      </c>
      <c r="S474" s="24" t="s">
        <v>2160</v>
      </c>
      <c r="T474" s="30" t="s">
        <v>2303</v>
      </c>
      <c r="U474" s="24" t="s">
        <v>283</v>
      </c>
      <c r="V474" s="24" t="s">
        <v>2161</v>
      </c>
      <c r="W474" s="55">
        <v>522421</v>
      </c>
      <c r="X474" s="55">
        <v>113171</v>
      </c>
      <c r="Y474" s="55">
        <v>635592</v>
      </c>
      <c r="Z474" s="55">
        <v>52386</v>
      </c>
      <c r="AA474" s="56">
        <v>687978</v>
      </c>
      <c r="AB474" s="56">
        <v>36637</v>
      </c>
      <c r="AC474" s="56">
        <v>12689</v>
      </c>
      <c r="AD474" s="56">
        <f>SUM(AA474:AC474)</f>
        <v>737304</v>
      </c>
      <c r="AE474" s="24" t="s">
        <v>2156</v>
      </c>
      <c r="AF474" s="24"/>
      <c r="AG474" s="18" t="s">
        <v>21</v>
      </c>
      <c r="AK474" s="18" t="s">
        <v>2379</v>
      </c>
    </row>
    <row r="475" spans="1:37">
      <c r="A475" s="18">
        <v>552</v>
      </c>
      <c r="B475" s="23" t="s">
        <v>782</v>
      </c>
      <c r="C475" s="24" t="s">
        <v>621</v>
      </c>
      <c r="D475" s="24" t="s">
        <v>622</v>
      </c>
      <c r="E475" s="24" t="s">
        <v>2143</v>
      </c>
      <c r="F475" s="25">
        <v>39540</v>
      </c>
      <c r="G475" s="21">
        <v>20006</v>
      </c>
      <c r="H475" s="26" t="s">
        <v>2362</v>
      </c>
      <c r="I475" s="24" t="s">
        <v>2363</v>
      </c>
      <c r="J475" s="24" t="s">
        <v>2363</v>
      </c>
      <c r="K475" s="24"/>
      <c r="L475" s="27" t="s">
        <v>2440</v>
      </c>
      <c r="M475" s="28">
        <v>-7.7310924369747902E-2</v>
      </c>
      <c r="N475" s="28">
        <v>-9.5403822490269491E-2</v>
      </c>
      <c r="O475" s="28">
        <v>-8.559713237500198E-2</v>
      </c>
      <c r="P475" s="26" t="s">
        <v>2150</v>
      </c>
      <c r="Q475" s="29">
        <v>41182</v>
      </c>
      <c r="R475" s="39">
        <v>103577105</v>
      </c>
      <c r="S475" s="24" t="s">
        <v>622</v>
      </c>
      <c r="T475" s="30" t="str">
        <f>IF(S475=D475, E475, "")</f>
        <v>male</v>
      </c>
      <c r="U475" s="24" t="s">
        <v>284</v>
      </c>
      <c r="V475" s="24" t="s">
        <v>2253</v>
      </c>
      <c r="W475" s="55">
        <v>171288</v>
      </c>
      <c r="X475" s="57"/>
      <c r="Y475" s="55">
        <v>171288</v>
      </c>
      <c r="Z475" s="55">
        <v>2433</v>
      </c>
      <c r="AA475" s="56">
        <v>173721</v>
      </c>
      <c r="AB475" s="56">
        <v>10423</v>
      </c>
      <c r="AC475" s="56">
        <v>8345</v>
      </c>
      <c r="AD475" s="56">
        <f>SUM(AA475:AC475)</f>
        <v>192489</v>
      </c>
      <c r="AE475" s="24" t="s">
        <v>2156</v>
      </c>
      <c r="AG475" s="18" t="s">
        <v>25</v>
      </c>
      <c r="AK475" s="18" t="s">
        <v>2381</v>
      </c>
    </row>
    <row r="476" spans="1:37">
      <c r="A476" s="18">
        <v>468</v>
      </c>
      <c r="B476" s="23" t="s">
        <v>1059</v>
      </c>
      <c r="C476" s="24" t="s">
        <v>1060</v>
      </c>
      <c r="D476" s="24" t="s">
        <v>1061</v>
      </c>
      <c r="E476" s="24" t="s">
        <v>2143</v>
      </c>
      <c r="F476" s="25">
        <v>39833</v>
      </c>
      <c r="G476" s="21">
        <v>20004</v>
      </c>
      <c r="H476" s="26" t="s">
        <v>2390</v>
      </c>
      <c r="I476" s="24" t="s">
        <v>1908</v>
      </c>
      <c r="J476" s="24" t="s">
        <v>64</v>
      </c>
      <c r="K476" s="24"/>
      <c r="L476" s="27"/>
      <c r="M476" s="28">
        <v>4.3770393456535418E-2</v>
      </c>
      <c r="N476" s="28">
        <v>-0.10857851223145287</v>
      </c>
      <c r="O476" s="28">
        <v>0.18620262110522856</v>
      </c>
      <c r="P476" s="26" t="s">
        <v>2150</v>
      </c>
      <c r="Q476" s="29">
        <v>41182</v>
      </c>
      <c r="R476" s="39">
        <v>59424552</v>
      </c>
      <c r="S476" s="24" t="s">
        <v>1062</v>
      </c>
      <c r="T476" s="30" t="s">
        <v>2234</v>
      </c>
      <c r="U476" s="24" t="s">
        <v>284</v>
      </c>
      <c r="V476" s="24" t="s">
        <v>2271</v>
      </c>
      <c r="W476" s="55">
        <v>356672</v>
      </c>
      <c r="X476" s="57"/>
      <c r="Y476" s="55">
        <v>356672</v>
      </c>
      <c r="Z476" s="55">
        <v>121682</v>
      </c>
      <c r="AA476" s="56">
        <v>478354</v>
      </c>
      <c r="AB476" s="56">
        <v>19600</v>
      </c>
      <c r="AC476" s="56">
        <v>18744</v>
      </c>
      <c r="AD476" s="56">
        <f>SUM(AA476:AC476)</f>
        <v>516698</v>
      </c>
      <c r="AE476" s="24" t="s">
        <v>2156</v>
      </c>
      <c r="AG476" s="18" t="s">
        <v>23</v>
      </c>
      <c r="AK476" s="18" t="s">
        <v>2379</v>
      </c>
    </row>
    <row r="477" spans="1:37">
      <c r="A477" s="18">
        <v>132</v>
      </c>
      <c r="B477" s="23" t="s">
        <v>1888</v>
      </c>
      <c r="C477" s="24" t="s">
        <v>1889</v>
      </c>
      <c r="D477" s="24" t="s">
        <v>1890</v>
      </c>
      <c r="E477" s="24" t="s">
        <v>2143</v>
      </c>
      <c r="F477" s="25">
        <v>41306</v>
      </c>
      <c r="G477" s="21">
        <v>20004</v>
      </c>
      <c r="H477" s="26" t="s">
        <v>2362</v>
      </c>
      <c r="I477" s="24" t="s">
        <v>2363</v>
      </c>
      <c r="J477" s="24" t="s">
        <v>2363</v>
      </c>
      <c r="K477" s="24"/>
      <c r="L477" s="27"/>
      <c r="M477" s="28">
        <v>-2.8200612893320216E-5</v>
      </c>
      <c r="N477" s="28">
        <v>-0.12360288019508874</v>
      </c>
      <c r="O477" s="28">
        <v>-0.12360288019508874</v>
      </c>
      <c r="P477" s="26" t="s">
        <v>2150</v>
      </c>
      <c r="Q477" s="29">
        <v>41090</v>
      </c>
      <c r="R477" s="39">
        <v>49656784</v>
      </c>
      <c r="S477" s="24" t="s">
        <v>1891</v>
      </c>
      <c r="T477" s="30" t="s">
        <v>2299</v>
      </c>
      <c r="U477" s="24" t="s">
        <v>283</v>
      </c>
      <c r="V477" s="24" t="s">
        <v>2396</v>
      </c>
      <c r="W477" s="55">
        <v>319133</v>
      </c>
      <c r="X477" s="57"/>
      <c r="Y477" s="55">
        <v>319133</v>
      </c>
      <c r="Z477" s="57"/>
      <c r="AA477" s="56">
        <v>319133</v>
      </c>
      <c r="AB477" s="56">
        <v>54457</v>
      </c>
      <c r="AC477" s="56">
        <v>12906</v>
      </c>
      <c r="AD477" s="56">
        <f>SUM(AA477:AC477)</f>
        <v>386496</v>
      </c>
      <c r="AE477" s="24" t="s">
        <v>2156</v>
      </c>
      <c r="AG477" s="18" t="s">
        <v>21</v>
      </c>
      <c r="AK477" s="18" t="s">
        <v>2381</v>
      </c>
    </row>
    <row r="478" spans="1:37">
      <c r="A478" s="18">
        <v>390</v>
      </c>
      <c r="B478" s="23" t="s">
        <v>1015</v>
      </c>
      <c r="C478" s="24" t="s">
        <v>1016</v>
      </c>
      <c r="D478" s="24" t="s">
        <v>1017</v>
      </c>
      <c r="E478" s="24" t="s">
        <v>2143</v>
      </c>
      <c r="F478" s="25">
        <v>35796</v>
      </c>
      <c r="G478" s="21">
        <v>22209</v>
      </c>
      <c r="H478" s="26" t="s">
        <v>2362</v>
      </c>
      <c r="I478" s="24" t="s">
        <v>2363</v>
      </c>
      <c r="J478" s="24" t="s">
        <v>2363</v>
      </c>
      <c r="K478" s="24"/>
      <c r="L478" s="27" t="s">
        <v>2440</v>
      </c>
      <c r="M478" s="28">
        <v>-1.7315713979522859E-2</v>
      </c>
      <c r="N478" s="28">
        <v>-0.12395115077155985</v>
      </c>
      <c r="O478" s="28">
        <v>-0.11296481349107937</v>
      </c>
      <c r="P478" s="26" t="s">
        <v>2150</v>
      </c>
      <c r="Q478" s="29">
        <v>41274</v>
      </c>
      <c r="R478" s="39">
        <v>336018740</v>
      </c>
      <c r="S478" s="24" t="s">
        <v>1017</v>
      </c>
      <c r="T478" s="30" t="str">
        <f>IF(S478=D478, E478, "")</f>
        <v>male</v>
      </c>
      <c r="U478" s="24" t="s">
        <v>284</v>
      </c>
      <c r="V478" s="24" t="s">
        <v>2271</v>
      </c>
      <c r="W478" s="55">
        <v>476822</v>
      </c>
      <c r="X478" s="57"/>
      <c r="Y478" s="55">
        <v>476822</v>
      </c>
      <c r="Z478" s="55">
        <v>9621</v>
      </c>
      <c r="AA478" s="56">
        <v>486443</v>
      </c>
      <c r="AB478" s="56">
        <v>184275</v>
      </c>
      <c r="AC478" s="56">
        <v>8223</v>
      </c>
      <c r="AD478" s="56">
        <f>SUM(AA478:AC478)</f>
        <v>678941</v>
      </c>
      <c r="AE478" s="24" t="s">
        <v>2156</v>
      </c>
      <c r="AF478" s="24" t="s">
        <v>1018</v>
      </c>
      <c r="AG478" s="18" t="s">
        <v>25</v>
      </c>
      <c r="AK478" s="18" t="s">
        <v>2379</v>
      </c>
    </row>
    <row r="479" spans="1:37">
      <c r="A479" s="18">
        <v>46</v>
      </c>
      <c r="B479" s="23" t="s">
        <v>564</v>
      </c>
      <c r="C479" s="24" t="s">
        <v>565</v>
      </c>
      <c r="D479" s="24" t="s">
        <v>566</v>
      </c>
      <c r="E479" s="24" t="s">
        <v>1997</v>
      </c>
      <c r="F479" s="25">
        <v>41414</v>
      </c>
      <c r="G479" s="21">
        <v>20814</v>
      </c>
      <c r="H479" s="26" t="s">
        <v>2151</v>
      </c>
      <c r="I479" s="24" t="s">
        <v>2403</v>
      </c>
      <c r="J479" s="24" t="s">
        <v>2403</v>
      </c>
      <c r="K479" s="24"/>
      <c r="L479" s="27"/>
      <c r="M479" s="28">
        <v>3.2883824481625919E-2</v>
      </c>
      <c r="N479" s="28">
        <v>-0.12481555246577231</v>
      </c>
      <c r="O479" s="28">
        <v>0.26050129645635262</v>
      </c>
      <c r="P479" s="26" t="s">
        <v>2150</v>
      </c>
      <c r="Q479" s="29">
        <v>41182</v>
      </c>
      <c r="R479" s="39">
        <v>21342309</v>
      </c>
      <c r="S479" s="24" t="s">
        <v>567</v>
      </c>
      <c r="T479" s="30" t="s">
        <v>2308</v>
      </c>
      <c r="U479" s="24" t="s">
        <v>283</v>
      </c>
      <c r="V479" s="24" t="s">
        <v>2271</v>
      </c>
      <c r="W479" s="55">
        <v>349343</v>
      </c>
      <c r="X479" s="57"/>
      <c r="Y479" s="55">
        <v>349343</v>
      </c>
      <c r="Z479" s="55">
        <v>153805</v>
      </c>
      <c r="AA479" s="56">
        <v>503148</v>
      </c>
      <c r="AB479" s="56">
        <v>31656</v>
      </c>
      <c r="AC479" s="56">
        <v>12423</v>
      </c>
      <c r="AD479" s="56">
        <f>SUM(AA479:AC479)</f>
        <v>547227</v>
      </c>
      <c r="AE479" s="24" t="s">
        <v>2156</v>
      </c>
      <c r="AF479" s="24" t="s">
        <v>568</v>
      </c>
      <c r="AG479" s="18" t="s">
        <v>19</v>
      </c>
      <c r="AK479" s="18" t="s">
        <v>2379</v>
      </c>
    </row>
    <row r="480" spans="1:37">
      <c r="A480" s="18">
        <v>298</v>
      </c>
      <c r="B480" s="23" t="s">
        <v>1244</v>
      </c>
      <c r="C480" s="24" t="s">
        <v>1245</v>
      </c>
      <c r="D480" s="24" t="s">
        <v>1246</v>
      </c>
      <c r="E480" s="24" t="s">
        <v>2143</v>
      </c>
      <c r="F480" s="25">
        <v>36404</v>
      </c>
      <c r="G480" s="21">
        <v>20005</v>
      </c>
      <c r="H480" s="26" t="s">
        <v>2390</v>
      </c>
      <c r="I480" s="24" t="s">
        <v>1908</v>
      </c>
      <c r="J480" s="24" t="s">
        <v>70</v>
      </c>
      <c r="K480" s="24"/>
      <c r="L480" s="27" t="s">
        <v>2440</v>
      </c>
      <c r="M480" s="28">
        <v>-8.4385740336218304E-2</v>
      </c>
      <c r="N480" s="28">
        <v>-0.12789139322363885</v>
      </c>
      <c r="O480" s="28">
        <v>-0.54597075382076565</v>
      </c>
      <c r="P480" s="26" t="s">
        <v>2150</v>
      </c>
      <c r="Q480" s="29">
        <v>41274</v>
      </c>
      <c r="R480" s="39">
        <v>15332727</v>
      </c>
      <c r="S480" s="24" t="s">
        <v>1246</v>
      </c>
      <c r="T480" s="30" t="str">
        <f>IF(S480=D480, E480, "")</f>
        <v>male</v>
      </c>
      <c r="U480" s="24" t="s">
        <v>284</v>
      </c>
      <c r="V480" s="24" t="s">
        <v>2161</v>
      </c>
      <c r="W480" s="55">
        <v>1293936</v>
      </c>
      <c r="X480" s="55">
        <v>199509</v>
      </c>
      <c r="Y480" s="55">
        <v>1493445</v>
      </c>
      <c r="Z480" s="55">
        <v>17296</v>
      </c>
      <c r="AA480" s="56">
        <v>1510741</v>
      </c>
      <c r="AB480" s="56">
        <v>12500</v>
      </c>
      <c r="AC480" s="56">
        <v>27267</v>
      </c>
      <c r="AD480" s="56">
        <f>SUM(AA480:AC480)</f>
        <v>1550508</v>
      </c>
      <c r="AE480" s="24" t="s">
        <v>2156</v>
      </c>
      <c r="AG480" s="18" t="s">
        <v>17</v>
      </c>
      <c r="AH480" s="18" t="s">
        <v>2371</v>
      </c>
      <c r="AI480" s="18" t="s">
        <v>2357</v>
      </c>
      <c r="AJ480" s="18" t="s">
        <v>2373</v>
      </c>
      <c r="AK480" s="18" t="s">
        <v>2379</v>
      </c>
    </row>
    <row r="481" spans="1:37">
      <c r="A481" s="18">
        <v>133</v>
      </c>
      <c r="B481" s="23" t="s">
        <v>370</v>
      </c>
      <c r="C481" s="24" t="s">
        <v>80</v>
      </c>
      <c r="D481" s="24" t="s">
        <v>81</v>
      </c>
      <c r="E481" s="24" t="s">
        <v>2143</v>
      </c>
      <c r="F481" s="25">
        <v>37043</v>
      </c>
      <c r="G481" s="21">
        <v>10019</v>
      </c>
      <c r="H481" s="26" t="s">
        <v>2151</v>
      </c>
      <c r="I481" s="24" t="s">
        <v>2178</v>
      </c>
      <c r="J481" s="24" t="s">
        <v>212</v>
      </c>
      <c r="K481" s="24"/>
      <c r="L481" s="27"/>
      <c r="M481" s="28">
        <v>2.2288261515601782E-3</v>
      </c>
      <c r="N481" s="28">
        <v>-0.1287754036526465</v>
      </c>
      <c r="O481" s="28">
        <v>-0.12647362124683115</v>
      </c>
      <c r="P481" s="26" t="s">
        <v>2150</v>
      </c>
      <c r="Q481" s="29">
        <v>41364</v>
      </c>
      <c r="R481" s="39">
        <v>90765698</v>
      </c>
      <c r="S481" s="24" t="s">
        <v>81</v>
      </c>
      <c r="T481" s="30" t="str">
        <f>IF(S481=D481, E481, "")</f>
        <v>male</v>
      </c>
      <c r="U481" s="24" t="s">
        <v>284</v>
      </c>
      <c r="V481" s="24" t="s">
        <v>2396</v>
      </c>
      <c r="W481" s="55">
        <v>760836</v>
      </c>
      <c r="X481" s="55">
        <v>756000</v>
      </c>
      <c r="Y481" s="55">
        <v>1516836</v>
      </c>
      <c r="Z481" s="55">
        <v>28233</v>
      </c>
      <c r="AA481" s="56">
        <v>1545069</v>
      </c>
      <c r="AB481" s="58">
        <v>4169</v>
      </c>
      <c r="AC481" s="56">
        <v>37591</v>
      </c>
      <c r="AD481" s="56">
        <f>SUM(AA481:AC481)</f>
        <v>1586829</v>
      </c>
      <c r="AE481" s="24" t="s">
        <v>2156</v>
      </c>
      <c r="AG481" s="18" t="s">
        <v>23</v>
      </c>
      <c r="AH481" s="18" t="s">
        <v>2371</v>
      </c>
      <c r="AI481" s="18" t="s">
        <v>2357</v>
      </c>
      <c r="AJ481" s="18" t="s">
        <v>2373</v>
      </c>
      <c r="AK481" s="18" t="s">
        <v>2379</v>
      </c>
    </row>
    <row r="482" spans="1:37">
      <c r="A482" s="18">
        <v>267</v>
      </c>
      <c r="B482" s="23" t="s">
        <v>1322</v>
      </c>
      <c r="C482" s="24" t="s">
        <v>1479</v>
      </c>
      <c r="D482" s="24" t="s">
        <v>1480</v>
      </c>
      <c r="E482" s="24" t="s">
        <v>2143</v>
      </c>
      <c r="F482" s="25">
        <v>39142</v>
      </c>
      <c r="G482" s="21">
        <v>10022</v>
      </c>
      <c r="H482" s="26" t="s">
        <v>2287</v>
      </c>
      <c r="I482" s="24" t="s">
        <v>2287</v>
      </c>
      <c r="J482" s="24" t="s">
        <v>2287</v>
      </c>
      <c r="K482" s="24"/>
      <c r="L482" s="27" t="s">
        <v>2440</v>
      </c>
      <c r="M482" s="28">
        <v>-7.200298357580269E-2</v>
      </c>
      <c r="N482" s="28">
        <v>-0.13023879381959649</v>
      </c>
      <c r="O482" s="28">
        <v>-2.8835681173770198E-2</v>
      </c>
      <c r="P482" s="26" t="s">
        <v>2150</v>
      </c>
      <c r="Q482" s="29">
        <v>41090</v>
      </c>
      <c r="R482" s="39">
        <v>53450327</v>
      </c>
      <c r="S482" s="24" t="s">
        <v>1480</v>
      </c>
      <c r="T482" s="30" t="str">
        <f>IF(S482=D482, E482, "")</f>
        <v>male</v>
      </c>
      <c r="U482" s="24" t="s">
        <v>284</v>
      </c>
      <c r="V482" s="24" t="s">
        <v>2271</v>
      </c>
      <c r="W482" s="55">
        <v>574793</v>
      </c>
      <c r="X482" s="57"/>
      <c r="Y482" s="55">
        <v>574793</v>
      </c>
      <c r="Z482" s="55">
        <v>72556</v>
      </c>
      <c r="AA482" s="56">
        <v>647349</v>
      </c>
      <c r="AB482" s="56">
        <v>74900</v>
      </c>
      <c r="AC482" s="56">
        <v>23641</v>
      </c>
      <c r="AD482" s="56">
        <f>SUM(AA482:AC482)</f>
        <v>745890</v>
      </c>
      <c r="AE482" s="24" t="s">
        <v>2156</v>
      </c>
      <c r="AG482" s="18" t="s">
        <v>23</v>
      </c>
      <c r="AK482" s="18" t="s">
        <v>2379</v>
      </c>
    </row>
    <row r="483" spans="1:37">
      <c r="A483" s="18">
        <v>229</v>
      </c>
      <c r="B483" s="23" t="s">
        <v>1397</v>
      </c>
      <c r="C483" s="24" t="s">
        <v>1553</v>
      </c>
      <c r="D483" s="24" t="s">
        <v>1402</v>
      </c>
      <c r="E483" s="24" t="s">
        <v>2143</v>
      </c>
      <c r="F483" s="25">
        <v>36678</v>
      </c>
      <c r="G483" s="21">
        <v>60601</v>
      </c>
      <c r="H483" s="26" t="s">
        <v>2390</v>
      </c>
      <c r="I483" s="24" t="s">
        <v>1763</v>
      </c>
      <c r="J483" s="24" t="s">
        <v>117</v>
      </c>
      <c r="K483" s="24"/>
      <c r="L483" s="27"/>
      <c r="M483" s="28">
        <v>3.31535301549492E-2</v>
      </c>
      <c r="N483" s="28">
        <v>-0.15966515405573525</v>
      </c>
      <c r="O483" s="28">
        <v>-6.6062348062553219E-2</v>
      </c>
      <c r="P483" s="26" t="s">
        <v>2150</v>
      </c>
      <c r="Q483" s="29">
        <v>41274</v>
      </c>
      <c r="R483" s="39">
        <v>402665404</v>
      </c>
      <c r="S483" s="24" t="s">
        <v>1402</v>
      </c>
      <c r="T483" s="30" t="str">
        <f>IF(S483=D483, E483, "")</f>
        <v>male</v>
      </c>
      <c r="U483" s="24" t="s">
        <v>284</v>
      </c>
      <c r="V483" s="24" t="s">
        <v>2146</v>
      </c>
      <c r="W483" s="55">
        <v>955947</v>
      </c>
      <c r="X483" s="55">
        <v>1937741</v>
      </c>
      <c r="Y483" s="55">
        <v>2893688</v>
      </c>
      <c r="Z483" s="55">
        <v>1012255</v>
      </c>
      <c r="AA483" s="56">
        <v>3905943</v>
      </c>
      <c r="AB483" s="56">
        <v>1275518</v>
      </c>
      <c r="AC483" s="56">
        <v>26223</v>
      </c>
      <c r="AD483" s="56">
        <f>SUM(AA483:AC483)</f>
        <v>5207684</v>
      </c>
      <c r="AE483" s="24" t="s">
        <v>2156</v>
      </c>
      <c r="AG483" s="18" t="s">
        <v>25</v>
      </c>
      <c r="AH483" s="18" t="s">
        <v>2371</v>
      </c>
      <c r="AI483" s="18" t="s">
        <v>2357</v>
      </c>
      <c r="AJ483" s="18" t="s">
        <v>2373</v>
      </c>
      <c r="AK483" s="18" t="s">
        <v>2379</v>
      </c>
    </row>
    <row r="484" spans="1:37">
      <c r="A484" s="18">
        <v>464</v>
      </c>
      <c r="B484" s="23" t="s">
        <v>1202</v>
      </c>
      <c r="C484" s="24" t="s">
        <v>1203</v>
      </c>
      <c r="D484" s="24" t="s">
        <v>1204</v>
      </c>
      <c r="E484" s="24" t="s">
        <v>2143</v>
      </c>
      <c r="F484" s="25">
        <v>37140</v>
      </c>
      <c r="G484" s="21">
        <v>20877</v>
      </c>
      <c r="H484" s="26" t="s">
        <v>2151</v>
      </c>
      <c r="I484" s="24" t="s">
        <v>2403</v>
      </c>
      <c r="J484" s="24" t="s">
        <v>2403</v>
      </c>
      <c r="K484" s="24"/>
      <c r="L484" s="27" t="s">
        <v>2440</v>
      </c>
      <c r="M484" s="28">
        <v>-0.16264232547581214</v>
      </c>
      <c r="N484" s="28">
        <v>-0.16264232547581214</v>
      </c>
      <c r="O484" s="28">
        <v>-0.16264232547581214</v>
      </c>
      <c r="P484" s="31" t="s">
        <v>2150</v>
      </c>
      <c r="Q484" s="29">
        <v>41274</v>
      </c>
      <c r="R484" s="39">
        <v>12550635</v>
      </c>
      <c r="S484" s="24" t="s">
        <v>1204</v>
      </c>
      <c r="T484" s="30" t="str">
        <f>IF(S484=D484, E484, "")</f>
        <v>male</v>
      </c>
      <c r="U484" s="24" t="s">
        <v>284</v>
      </c>
      <c r="V484" s="24" t="s">
        <v>2148</v>
      </c>
      <c r="W484" s="55">
        <v>280344</v>
      </c>
      <c r="X484" s="57"/>
      <c r="Y484" s="55">
        <v>280344</v>
      </c>
      <c r="Z484" s="57"/>
      <c r="AA484" s="56">
        <v>280344</v>
      </c>
      <c r="AD484" s="56">
        <f>SUM(AA484:AC484)</f>
        <v>280344</v>
      </c>
      <c r="AE484" s="24" t="s">
        <v>2156</v>
      </c>
      <c r="AG484" s="18" t="s">
        <v>17</v>
      </c>
      <c r="AK484" s="18" t="s">
        <v>2381</v>
      </c>
    </row>
    <row r="485" spans="1:37">
      <c r="A485" s="18">
        <v>169</v>
      </c>
      <c r="B485" s="23" t="s">
        <v>1684</v>
      </c>
      <c r="C485" s="24" t="s">
        <v>1685</v>
      </c>
      <c r="D485" s="24" t="s">
        <v>1686</v>
      </c>
      <c r="E485" s="24" t="s">
        <v>2143</v>
      </c>
      <c r="F485" s="25">
        <v>29587</v>
      </c>
      <c r="G485" s="21">
        <v>22033</v>
      </c>
      <c r="H485" s="26" t="s">
        <v>2151</v>
      </c>
      <c r="I485" s="24" t="s">
        <v>2403</v>
      </c>
      <c r="J485" s="24" t="s">
        <v>2403</v>
      </c>
      <c r="K485" s="24"/>
      <c r="L485" s="27" t="s">
        <v>2440</v>
      </c>
      <c r="M485" s="28">
        <v>-0.1805973313784045</v>
      </c>
      <c r="N485" s="28">
        <v>-0.1805973313784045</v>
      </c>
      <c r="O485" s="28">
        <v>-0.82592229212053159</v>
      </c>
      <c r="P485" s="26" t="s">
        <v>2150</v>
      </c>
      <c r="Q485" s="29">
        <v>41152</v>
      </c>
      <c r="R485" s="39">
        <v>15555043</v>
      </c>
      <c r="S485" s="24" t="s">
        <v>1686</v>
      </c>
      <c r="T485" s="30" t="str">
        <f>IF(S485=D485, E485, "")</f>
        <v>male</v>
      </c>
      <c r="U485" s="24" t="s">
        <v>284</v>
      </c>
      <c r="V485" s="24" t="s">
        <v>2253</v>
      </c>
      <c r="W485" s="55">
        <v>456032</v>
      </c>
      <c r="X485" s="57"/>
      <c r="Y485" s="55">
        <v>456032</v>
      </c>
      <c r="Z485" s="55">
        <v>1905</v>
      </c>
      <c r="AA485" s="56">
        <v>457937</v>
      </c>
      <c r="AB485" s="56">
        <v>243549</v>
      </c>
      <c r="AC485" s="56">
        <v>17150</v>
      </c>
      <c r="AD485" s="56">
        <f>SUM(AA485:AC485)</f>
        <v>718636</v>
      </c>
      <c r="AE485" s="24" t="s">
        <v>2156</v>
      </c>
      <c r="AF485" s="24" t="s">
        <v>1687</v>
      </c>
      <c r="AG485" s="18" t="s">
        <v>17</v>
      </c>
      <c r="AK485" s="18" t="s">
        <v>2379</v>
      </c>
    </row>
    <row r="486" spans="1:37">
      <c r="A486" s="18">
        <v>603</v>
      </c>
      <c r="B486" s="23" t="s">
        <v>729</v>
      </c>
      <c r="C486" s="24" t="s">
        <v>730</v>
      </c>
      <c r="D486" s="24" t="s">
        <v>731</v>
      </c>
      <c r="E486" s="24" t="s">
        <v>2143</v>
      </c>
      <c r="F486" s="25">
        <v>38974</v>
      </c>
      <c r="G486" s="21">
        <v>22201</v>
      </c>
      <c r="H486" s="26" t="s">
        <v>2390</v>
      </c>
      <c r="I486" s="24" t="s">
        <v>2398</v>
      </c>
      <c r="J486" s="24" t="s">
        <v>65</v>
      </c>
      <c r="K486" s="24"/>
      <c r="L486" s="27" t="s">
        <v>2440</v>
      </c>
      <c r="M486" s="28">
        <v>-0.18936088295687886</v>
      </c>
      <c r="N486" s="28">
        <v>-0.18936088295687886</v>
      </c>
      <c r="O486" s="28">
        <v>-0.18936088295687886</v>
      </c>
      <c r="P486" s="26" t="s">
        <v>2150</v>
      </c>
      <c r="Q486" s="29">
        <v>41274</v>
      </c>
      <c r="R486" s="39">
        <v>10122857</v>
      </c>
      <c r="S486" s="24" t="s">
        <v>731</v>
      </c>
      <c r="T486" s="30" t="str">
        <f>IF(S486=D486, E486, "")</f>
        <v>male</v>
      </c>
      <c r="U486" s="24" t="s">
        <v>284</v>
      </c>
      <c r="V486" s="24" t="s">
        <v>2162</v>
      </c>
      <c r="W486" s="55">
        <v>416889</v>
      </c>
      <c r="X486" s="57"/>
      <c r="Y486" s="55">
        <v>416889</v>
      </c>
      <c r="Z486" s="57"/>
      <c r="AA486" s="56">
        <v>416889</v>
      </c>
      <c r="AD486" s="56">
        <f>SUM(AA486:AC486)</f>
        <v>416889</v>
      </c>
      <c r="AE486" s="24" t="s">
        <v>2156</v>
      </c>
      <c r="AG486" s="18" t="s">
        <v>17</v>
      </c>
      <c r="AK486" s="18" t="s">
        <v>2381</v>
      </c>
    </row>
    <row r="487" spans="1:37">
      <c r="A487" s="18">
        <v>432</v>
      </c>
      <c r="B487" s="23" t="s">
        <v>1111</v>
      </c>
      <c r="C487" s="24" t="s">
        <v>1112</v>
      </c>
      <c r="D487" s="24" t="s">
        <v>1113</v>
      </c>
      <c r="E487" s="24" t="s">
        <v>2143</v>
      </c>
      <c r="F487" s="25">
        <v>30133</v>
      </c>
      <c r="G487" s="21">
        <v>20003</v>
      </c>
      <c r="H487" s="26" t="s">
        <v>2390</v>
      </c>
      <c r="I487" s="24" t="s">
        <v>2403</v>
      </c>
      <c r="J487" s="24" t="s">
        <v>2403</v>
      </c>
      <c r="K487" s="24"/>
      <c r="L487" s="27"/>
      <c r="M487" s="28">
        <v>0</v>
      </c>
      <c r="N487" s="28">
        <v>-0.19606005109842314</v>
      </c>
      <c r="O487" s="28">
        <v>-0.19606005109842314</v>
      </c>
      <c r="P487" s="26" t="s">
        <v>2150</v>
      </c>
      <c r="Q487" s="29">
        <v>41274</v>
      </c>
      <c r="R487" s="39">
        <v>11653005</v>
      </c>
      <c r="S487" s="24" t="s">
        <v>1113</v>
      </c>
      <c r="T487" s="30" t="str">
        <f>IF(S487=D487, E487, "")</f>
        <v>male</v>
      </c>
      <c r="U487" s="24" t="s">
        <v>284</v>
      </c>
      <c r="V487" s="24" t="s">
        <v>2162</v>
      </c>
      <c r="W487" s="55">
        <v>500000</v>
      </c>
      <c r="X487" s="57"/>
      <c r="Y487" s="55">
        <v>500000</v>
      </c>
      <c r="Z487" s="57"/>
      <c r="AA487" s="56">
        <v>500000</v>
      </c>
      <c r="AB487" s="56">
        <v>15000</v>
      </c>
      <c r="AC487" s="56">
        <v>14880</v>
      </c>
      <c r="AD487" s="56">
        <f>SUM(AA487:AC487)</f>
        <v>529880</v>
      </c>
      <c r="AE487" s="24" t="s">
        <v>2156</v>
      </c>
      <c r="AG487" s="18" t="s">
        <v>17</v>
      </c>
      <c r="AK487" s="18" t="s">
        <v>2379</v>
      </c>
    </row>
    <row r="488" spans="1:37">
      <c r="A488" s="18">
        <v>280</v>
      </c>
      <c r="B488" s="23" t="s">
        <v>444</v>
      </c>
      <c r="C488" s="24" t="s">
        <v>445</v>
      </c>
      <c r="D488" s="24" t="s">
        <v>446</v>
      </c>
      <c r="E488" s="24" t="s">
        <v>1997</v>
      </c>
      <c r="F488" s="25">
        <v>41548</v>
      </c>
      <c r="G488" s="21">
        <v>20005</v>
      </c>
      <c r="H488" s="26" t="s">
        <v>2362</v>
      </c>
      <c r="I488" s="24" t="s">
        <v>2363</v>
      </c>
      <c r="J488" s="24" t="s">
        <v>2363</v>
      </c>
      <c r="K488" s="24"/>
      <c r="L488" s="27" t="s">
        <v>2440</v>
      </c>
      <c r="M488" s="28">
        <v>-0.20541022646150045</v>
      </c>
      <c r="N488" s="28">
        <v>-0.20541022646150045</v>
      </c>
      <c r="O488" s="28">
        <v>-0.20541022646150045</v>
      </c>
      <c r="P488" s="26" t="s">
        <v>2150</v>
      </c>
      <c r="Q488" s="29">
        <v>41090</v>
      </c>
      <c r="R488" s="39">
        <v>12187724</v>
      </c>
      <c r="S488" s="24" t="s">
        <v>301</v>
      </c>
      <c r="T488" s="30" t="s">
        <v>2158</v>
      </c>
      <c r="U488" s="24" t="s">
        <v>283</v>
      </c>
      <c r="V488" s="24" t="s">
        <v>2162</v>
      </c>
      <c r="W488" s="55">
        <v>437432</v>
      </c>
      <c r="X488" s="57"/>
      <c r="Y488" s="55">
        <v>437432</v>
      </c>
      <c r="Z488" s="57"/>
      <c r="AA488" s="56">
        <v>437432</v>
      </c>
      <c r="AB488" s="56">
        <v>53109</v>
      </c>
      <c r="AC488" s="56">
        <v>43450</v>
      </c>
      <c r="AD488" s="56">
        <f>SUM(AA488:AC488)</f>
        <v>533991</v>
      </c>
      <c r="AE488" s="24" t="s">
        <v>2156</v>
      </c>
      <c r="AF488" s="24" t="s">
        <v>302</v>
      </c>
      <c r="AG488" s="18" t="s">
        <v>17</v>
      </c>
      <c r="AK488" s="18" t="s">
        <v>2381</v>
      </c>
    </row>
    <row r="489" spans="1:37">
      <c r="A489" s="18">
        <v>316</v>
      </c>
      <c r="B489" s="23" t="s">
        <v>167</v>
      </c>
      <c r="C489" s="24" t="s">
        <v>126</v>
      </c>
      <c r="D489" s="24" t="s">
        <v>168</v>
      </c>
      <c r="E489" s="24" t="s">
        <v>1997</v>
      </c>
      <c r="F489" s="25">
        <v>38777</v>
      </c>
      <c r="G489" s="21">
        <v>60601</v>
      </c>
      <c r="H489" s="26" t="s">
        <v>2362</v>
      </c>
      <c r="I489" s="24" t="s">
        <v>2363</v>
      </c>
      <c r="J489" s="24" t="s">
        <v>2363</v>
      </c>
      <c r="K489" s="24"/>
      <c r="L489" s="27"/>
      <c r="M489" s="28">
        <v>8.5655794661278775E-2</v>
      </c>
      <c r="N489" s="28">
        <v>-0.21954977646364918</v>
      </c>
      <c r="O489" s="28">
        <v>-0.21962324349492035</v>
      </c>
      <c r="P489" s="26" t="s">
        <v>2150</v>
      </c>
      <c r="Q489" s="29">
        <v>41090</v>
      </c>
      <c r="R489" s="39">
        <v>1554156485</v>
      </c>
      <c r="S489" s="24" t="s">
        <v>168</v>
      </c>
      <c r="T489" s="30" t="str">
        <f>IF(S489=D489, E489, "")</f>
        <v>female</v>
      </c>
      <c r="U489" s="24" t="s">
        <v>284</v>
      </c>
      <c r="V489" s="24" t="s">
        <v>2389</v>
      </c>
      <c r="W489" s="55">
        <v>406222</v>
      </c>
      <c r="X489" s="57"/>
      <c r="Y489" s="55">
        <v>406222</v>
      </c>
      <c r="Z489" s="55">
        <v>2736</v>
      </c>
      <c r="AA489" s="56">
        <v>408958</v>
      </c>
      <c r="AB489" s="56">
        <v>19370</v>
      </c>
      <c r="AC489" s="56">
        <v>2680</v>
      </c>
      <c r="AD489" s="56">
        <f>SUM(AA489:AC489)</f>
        <v>431008</v>
      </c>
      <c r="AE489" s="24" t="s">
        <v>2156</v>
      </c>
      <c r="AG489" s="18" t="s">
        <v>25</v>
      </c>
      <c r="AK489" s="18" t="s">
        <v>2381</v>
      </c>
    </row>
    <row r="490" spans="1:37">
      <c r="A490" s="18">
        <v>512</v>
      </c>
      <c r="B490" s="23" t="s">
        <v>708</v>
      </c>
      <c r="C490" s="24" t="s">
        <v>709</v>
      </c>
      <c r="D490" s="24" t="s">
        <v>710</v>
      </c>
      <c r="E490" s="24" t="s">
        <v>2143</v>
      </c>
      <c r="F490" s="25">
        <v>39701</v>
      </c>
      <c r="G490" s="21">
        <v>20001</v>
      </c>
      <c r="H490" s="26" t="s">
        <v>2390</v>
      </c>
      <c r="I490" s="24" t="s">
        <v>2398</v>
      </c>
      <c r="J490" s="24" t="s">
        <v>69</v>
      </c>
      <c r="K490" s="24"/>
      <c r="L490" s="27"/>
      <c r="M490" s="28">
        <v>2.4934757788289022E-3</v>
      </c>
      <c r="N490" s="28">
        <v>-0.23160847235626636</v>
      </c>
      <c r="O490" s="28">
        <v>-0.22094536918480581</v>
      </c>
      <c r="P490" s="26" t="s">
        <v>2150</v>
      </c>
      <c r="Q490" s="29">
        <v>41274</v>
      </c>
      <c r="R490" s="39">
        <v>49492799</v>
      </c>
      <c r="S490" s="24" t="s">
        <v>710</v>
      </c>
      <c r="T490" s="30" t="str">
        <f>IF(S490=D490, E490, "")</f>
        <v>male</v>
      </c>
      <c r="U490" s="24" t="s">
        <v>284</v>
      </c>
      <c r="V490" s="24" t="s">
        <v>2271</v>
      </c>
      <c r="W490" s="55">
        <v>491703</v>
      </c>
      <c r="X490" s="55">
        <v>400000</v>
      </c>
      <c r="Y490" s="55">
        <v>891703</v>
      </c>
      <c r="Z490" s="55">
        <v>57466</v>
      </c>
      <c r="AA490" s="56">
        <v>949169</v>
      </c>
      <c r="AB490" s="56">
        <v>66815</v>
      </c>
      <c r="AC490" s="56">
        <v>21663</v>
      </c>
      <c r="AD490" s="56">
        <f>SUM(AA490:AC490)</f>
        <v>1037647</v>
      </c>
      <c r="AE490" s="24" t="s">
        <v>2156</v>
      </c>
      <c r="AG490" s="18" t="s">
        <v>21</v>
      </c>
      <c r="AI490" s="18" t="s">
        <v>2357</v>
      </c>
      <c r="AK490" s="18" t="s">
        <v>2379</v>
      </c>
    </row>
    <row r="491" spans="1:37">
      <c r="A491" s="18">
        <v>306</v>
      </c>
      <c r="B491" s="23" t="s">
        <v>1413</v>
      </c>
      <c r="C491" s="24" t="s">
        <v>1414</v>
      </c>
      <c r="D491" s="24" t="s">
        <v>1415</v>
      </c>
      <c r="E491" s="24" t="s">
        <v>2143</v>
      </c>
      <c r="F491" s="25">
        <v>39209</v>
      </c>
      <c r="G491" s="21">
        <v>20004</v>
      </c>
      <c r="H491" s="26" t="s">
        <v>2390</v>
      </c>
      <c r="I491" s="24" t="s">
        <v>1690</v>
      </c>
      <c r="J491" s="24" t="s">
        <v>65</v>
      </c>
      <c r="K491" s="24"/>
      <c r="L491" s="27"/>
      <c r="M491" s="28">
        <v>3.2100488485694349E-2</v>
      </c>
      <c r="N491" s="28">
        <v>-0.23237676470675855</v>
      </c>
      <c r="O491" s="28">
        <v>-0.22941746015629944</v>
      </c>
      <c r="P491" s="26" t="s">
        <v>2150</v>
      </c>
      <c r="Q491" s="29">
        <v>41364</v>
      </c>
      <c r="R491" s="39">
        <v>35111046</v>
      </c>
      <c r="S491" s="24" t="s">
        <v>1415</v>
      </c>
      <c r="T491" s="30" t="str">
        <f>IF(S491=D491, E491, "")</f>
        <v>male</v>
      </c>
      <c r="U491" s="24" t="s">
        <v>284</v>
      </c>
      <c r="V491" s="24" t="s">
        <v>2162</v>
      </c>
      <c r="W491" s="55">
        <v>739500</v>
      </c>
      <c r="X491" s="55">
        <v>291200</v>
      </c>
      <c r="Y491" s="55">
        <v>1030700</v>
      </c>
      <c r="Z491" s="55">
        <v>16665</v>
      </c>
      <c r="AA491" s="56">
        <v>1047365</v>
      </c>
      <c r="AB491" s="56">
        <v>31500</v>
      </c>
      <c r="AC491" s="56">
        <v>34592</v>
      </c>
      <c r="AD491" s="56">
        <f>SUM(AA491:AC491)</f>
        <v>1113457</v>
      </c>
      <c r="AE491" s="24" t="s">
        <v>2156</v>
      </c>
      <c r="AF491" s="24"/>
      <c r="AG491" s="18" t="s">
        <v>21</v>
      </c>
      <c r="AI491" s="18" t="s">
        <v>2357</v>
      </c>
      <c r="AJ491" s="18" t="s">
        <v>2373</v>
      </c>
      <c r="AK491" s="18" t="s">
        <v>2379</v>
      </c>
    </row>
    <row r="492" spans="1:37">
      <c r="A492" s="18">
        <v>414</v>
      </c>
      <c r="B492" s="23" t="s">
        <v>933</v>
      </c>
      <c r="C492" s="24" t="s">
        <v>934</v>
      </c>
      <c r="D492" s="24" t="s">
        <v>935</v>
      </c>
      <c r="E492" s="24" t="s">
        <v>2143</v>
      </c>
      <c r="F492" s="25">
        <v>37500</v>
      </c>
      <c r="G492" s="21">
        <v>22314</v>
      </c>
      <c r="H492" s="26" t="s">
        <v>2151</v>
      </c>
      <c r="I492" s="24" t="s">
        <v>2152</v>
      </c>
      <c r="J492" s="24" t="s">
        <v>68</v>
      </c>
      <c r="K492" s="24"/>
      <c r="L492" s="27"/>
      <c r="M492" s="28">
        <v>3.5051654701453334E-2</v>
      </c>
      <c r="N492" s="28">
        <v>-0.2854366833715094</v>
      </c>
      <c r="O492" s="28">
        <v>-0.23780377026305685</v>
      </c>
      <c r="P492" s="26" t="s">
        <v>2150</v>
      </c>
      <c r="Q492" s="29">
        <v>41274</v>
      </c>
      <c r="R492" s="39">
        <v>29741034</v>
      </c>
      <c r="S492" s="24" t="s">
        <v>935</v>
      </c>
      <c r="T492" s="30" t="str">
        <f>IF(S492=D492, E492, "")</f>
        <v>male</v>
      </c>
      <c r="U492" s="24" t="s">
        <v>284</v>
      </c>
      <c r="V492" s="24" t="s">
        <v>2162</v>
      </c>
      <c r="W492" s="55">
        <v>295559</v>
      </c>
      <c r="X492" s="55">
        <v>74737</v>
      </c>
      <c r="Y492" s="55">
        <v>370296</v>
      </c>
      <c r="Z492" s="55">
        <v>36652</v>
      </c>
      <c r="AA492" s="56">
        <v>406948</v>
      </c>
      <c r="AB492" s="56">
        <v>108125</v>
      </c>
      <c r="AC492" s="56">
        <v>2023</v>
      </c>
      <c r="AD492" s="56">
        <f>SUM(AA492:AC492)</f>
        <v>517096</v>
      </c>
      <c r="AE492" s="24" t="s">
        <v>2156</v>
      </c>
      <c r="AF492" s="24" t="s">
        <v>936</v>
      </c>
      <c r="AG492" s="18" t="s">
        <v>19</v>
      </c>
      <c r="AK492" s="18" t="s">
        <v>2381</v>
      </c>
    </row>
    <row r="493" spans="1:37">
      <c r="A493" s="18">
        <v>25</v>
      </c>
      <c r="B493" s="23" t="s">
        <v>527</v>
      </c>
      <c r="C493" s="24" t="s">
        <v>528</v>
      </c>
      <c r="D493" s="24" t="s">
        <v>529</v>
      </c>
      <c r="E493" s="24" t="s">
        <v>1997</v>
      </c>
      <c r="F493" s="25">
        <v>33970</v>
      </c>
      <c r="G493" s="21">
        <v>20004</v>
      </c>
      <c r="H493" s="26" t="s">
        <v>2390</v>
      </c>
      <c r="I493" s="24" t="s">
        <v>1763</v>
      </c>
      <c r="J493" s="24" t="s">
        <v>117</v>
      </c>
      <c r="K493" s="24"/>
      <c r="L493" s="27" t="s">
        <v>2440</v>
      </c>
      <c r="M493" s="28">
        <v>0.64157640530551097</v>
      </c>
      <c r="N493" s="28">
        <v>-0.28657028717834815</v>
      </c>
      <c r="O493" s="28">
        <v>-0.27996407281480012</v>
      </c>
      <c r="P493" s="26" t="s">
        <v>2150</v>
      </c>
      <c r="Q493" s="29">
        <v>41274</v>
      </c>
      <c r="R493" s="39">
        <v>70904137</v>
      </c>
      <c r="S493" s="24" t="s">
        <v>529</v>
      </c>
      <c r="T493" s="30" t="str">
        <f>IF(S493=D493, E493, "")</f>
        <v>female</v>
      </c>
      <c r="U493" s="24" t="s">
        <v>284</v>
      </c>
      <c r="V493" s="24" t="s">
        <v>2162</v>
      </c>
      <c r="W493" s="55">
        <v>1175633</v>
      </c>
      <c r="X493" s="57"/>
      <c r="Y493" s="55">
        <v>1175633</v>
      </c>
      <c r="Z493" s="55">
        <v>38884</v>
      </c>
      <c r="AA493" s="56">
        <v>1214517</v>
      </c>
      <c r="AB493" s="56">
        <v>18451</v>
      </c>
      <c r="AC493" s="56">
        <v>19440</v>
      </c>
      <c r="AD493" s="56">
        <f>SUM(AA493:AC493)</f>
        <v>1252408</v>
      </c>
      <c r="AE493" s="24" t="s">
        <v>2156</v>
      </c>
      <c r="AG493" s="18" t="s">
        <v>23</v>
      </c>
      <c r="AI493" s="18" t="s">
        <v>2357</v>
      </c>
      <c r="AJ493" s="18" t="s">
        <v>2373</v>
      </c>
      <c r="AK493" s="18" t="s">
        <v>2379</v>
      </c>
    </row>
    <row r="494" spans="1:37">
      <c r="A494" s="18">
        <v>587</v>
      </c>
      <c r="B494" s="23" t="s">
        <v>687</v>
      </c>
      <c r="C494" s="24" t="s">
        <v>688</v>
      </c>
      <c r="D494" s="24" t="s">
        <v>689</v>
      </c>
      <c r="E494" s="24" t="s">
        <v>2143</v>
      </c>
      <c r="F494" s="25">
        <v>37956</v>
      </c>
      <c r="G494" s="21">
        <v>20005</v>
      </c>
      <c r="H494" s="26" t="s">
        <v>2390</v>
      </c>
      <c r="I494" s="24" t="s">
        <v>2391</v>
      </c>
      <c r="J494" s="24" t="s">
        <v>2391</v>
      </c>
      <c r="K494" s="24"/>
      <c r="L494" s="27"/>
      <c r="M494" s="28">
        <v>0.14179460525921539</v>
      </c>
      <c r="N494" s="28">
        <v>-0.39954620542907027</v>
      </c>
      <c r="O494" s="28">
        <v>-0.40852793064044013</v>
      </c>
      <c r="P494" s="26" t="s">
        <v>2150</v>
      </c>
      <c r="Q494" s="29">
        <v>41274</v>
      </c>
      <c r="R494" s="39">
        <v>452451011</v>
      </c>
      <c r="S494" s="24" t="s">
        <v>689</v>
      </c>
      <c r="T494" s="30" t="str">
        <f>IF(S494=D494, E494, "")</f>
        <v>male</v>
      </c>
      <c r="U494" s="24" t="s">
        <v>284</v>
      </c>
      <c r="V494" s="24" t="s">
        <v>2396</v>
      </c>
      <c r="W494" s="55">
        <v>495387</v>
      </c>
      <c r="X494" s="55">
        <v>270472</v>
      </c>
      <c r="Y494" s="55">
        <v>765859</v>
      </c>
      <c r="Z494" s="55">
        <v>3810</v>
      </c>
      <c r="AA494" s="56">
        <v>769669</v>
      </c>
      <c r="AB494" s="56">
        <v>246742</v>
      </c>
      <c r="AC494" s="56">
        <v>25296</v>
      </c>
      <c r="AD494" s="56">
        <f>SUM(AA494:AC494)</f>
        <v>1041707</v>
      </c>
      <c r="AE494" s="24" t="s">
        <v>2156</v>
      </c>
      <c r="AG494" s="18" t="s">
        <v>25</v>
      </c>
      <c r="AK494" s="18" t="s">
        <v>2379</v>
      </c>
    </row>
    <row r="495" spans="1:37">
      <c r="A495" s="18">
        <v>417</v>
      </c>
      <c r="B495" s="23" t="s">
        <v>937</v>
      </c>
      <c r="C495" s="24" t="s">
        <v>938</v>
      </c>
      <c r="D495" s="24" t="s">
        <v>939</v>
      </c>
      <c r="E495" s="24" t="s">
        <v>2143</v>
      </c>
      <c r="F495" s="25">
        <v>40619</v>
      </c>
      <c r="G495" s="21">
        <v>20005</v>
      </c>
      <c r="H495" s="26" t="s">
        <v>2390</v>
      </c>
      <c r="I495" s="24" t="s">
        <v>1690</v>
      </c>
      <c r="J495" s="24" t="s">
        <v>1690</v>
      </c>
      <c r="K495" s="24"/>
      <c r="L495" s="27"/>
      <c r="M495" s="28"/>
      <c r="N495" s="28"/>
      <c r="O495" s="28"/>
      <c r="P495" s="26" t="s">
        <v>2150</v>
      </c>
      <c r="Q495" s="29">
        <v>41274</v>
      </c>
      <c r="R495" s="39">
        <v>68122250</v>
      </c>
      <c r="S495" s="24" t="s">
        <v>939</v>
      </c>
      <c r="T495" s="30" t="str">
        <f>IF(S495=D495, E495, "")</f>
        <v>male</v>
      </c>
      <c r="U495" s="24" t="s">
        <v>284</v>
      </c>
      <c r="V495" s="24" t="s">
        <v>940</v>
      </c>
      <c r="W495" s="55">
        <v>2992600</v>
      </c>
      <c r="X495" s="55">
        <v>250000</v>
      </c>
      <c r="Y495" s="55">
        <v>3242600</v>
      </c>
      <c r="Z495" s="55">
        <v>41930</v>
      </c>
      <c r="AA495" s="56">
        <v>3284530</v>
      </c>
      <c r="AB495" s="56">
        <v>13750</v>
      </c>
      <c r="AC495" s="56">
        <v>19585</v>
      </c>
      <c r="AD495" s="56">
        <f>SUM(AA495:AC495)</f>
        <v>3317865</v>
      </c>
      <c r="AE495" s="24" t="s">
        <v>2156</v>
      </c>
      <c r="AG495" s="18" t="s">
        <v>23</v>
      </c>
      <c r="AH495" s="18" t="s">
        <v>2371</v>
      </c>
      <c r="AI495" s="18" t="s">
        <v>2357</v>
      </c>
      <c r="AJ495" s="18" t="s">
        <v>2373</v>
      </c>
      <c r="AK495" s="18" t="s">
        <v>2379</v>
      </c>
    </row>
    <row r="496" spans="1:37">
      <c r="A496" s="18">
        <v>467</v>
      </c>
      <c r="B496" s="23" t="s">
        <v>1208</v>
      </c>
      <c r="C496" s="24" t="s">
        <v>1057</v>
      </c>
      <c r="D496" s="24" t="s">
        <v>1058</v>
      </c>
      <c r="E496" s="24" t="s">
        <v>2143</v>
      </c>
      <c r="F496" s="25">
        <v>40658</v>
      </c>
      <c r="G496" s="21">
        <v>20001</v>
      </c>
      <c r="H496" s="26" t="s">
        <v>2390</v>
      </c>
      <c r="I496" s="24" t="s">
        <v>2398</v>
      </c>
      <c r="J496" s="24" t="s">
        <v>65</v>
      </c>
      <c r="K496" s="24"/>
      <c r="L496" s="27"/>
      <c r="M496" s="28"/>
      <c r="N496" s="28"/>
      <c r="O496" s="28"/>
      <c r="P496" s="26" t="s">
        <v>2150</v>
      </c>
      <c r="Q496" s="29">
        <v>41274</v>
      </c>
      <c r="R496" s="39">
        <v>69427688</v>
      </c>
      <c r="S496" s="24" t="s">
        <v>1058</v>
      </c>
      <c r="T496" s="30" t="str">
        <f>IF(S496=D496, E496, "")</f>
        <v>male</v>
      </c>
      <c r="U496" s="24" t="s">
        <v>284</v>
      </c>
      <c r="V496" s="24" t="s">
        <v>2396</v>
      </c>
      <c r="W496" s="55">
        <v>2547904</v>
      </c>
      <c r="X496" s="55">
        <v>400000</v>
      </c>
      <c r="Y496" s="55">
        <v>2947904</v>
      </c>
      <c r="Z496" s="55">
        <v>56618</v>
      </c>
      <c r="AA496" s="56">
        <v>3004522</v>
      </c>
      <c r="AB496" s="56">
        <v>280245</v>
      </c>
      <c r="AC496" s="56">
        <v>28031</v>
      </c>
      <c r="AD496" s="56">
        <f>SUM(AA496:AC496)</f>
        <v>3312798</v>
      </c>
      <c r="AE496" s="24" t="s">
        <v>2156</v>
      </c>
      <c r="AG496" s="18" t="s">
        <v>23</v>
      </c>
      <c r="AH496" s="18" t="s">
        <v>2371</v>
      </c>
      <c r="AI496" s="18" t="s">
        <v>2357</v>
      </c>
      <c r="AJ496" s="18" t="s">
        <v>2373</v>
      </c>
      <c r="AK496" s="18" t="s">
        <v>2379</v>
      </c>
    </row>
    <row r="497" spans="1:37">
      <c r="A497" s="18">
        <v>496</v>
      </c>
      <c r="B497" s="23" t="s">
        <v>1128</v>
      </c>
      <c r="C497" s="24" t="s">
        <v>1129</v>
      </c>
      <c r="D497" s="24" t="s">
        <v>1130</v>
      </c>
      <c r="E497" s="24" t="s">
        <v>2143</v>
      </c>
      <c r="F497" s="25">
        <v>39877</v>
      </c>
      <c r="G497" s="21">
        <v>20036</v>
      </c>
      <c r="H497" s="26" t="s">
        <v>2414</v>
      </c>
      <c r="I497" s="24" t="s">
        <v>2415</v>
      </c>
      <c r="J497" s="24" t="s">
        <v>2415</v>
      </c>
      <c r="K497" s="24"/>
      <c r="L497" s="27" t="s">
        <v>2440</v>
      </c>
      <c r="M497" s="28">
        <v>0.45159642428206004</v>
      </c>
      <c r="N497" s="28"/>
      <c r="O497" s="28">
        <v>-0.1969111629391172</v>
      </c>
      <c r="P497" s="26" t="s">
        <v>2150</v>
      </c>
      <c r="Q497" s="29" t="s">
        <v>1131</v>
      </c>
      <c r="R497" s="39">
        <v>60544702</v>
      </c>
      <c r="S497" s="24" t="s">
        <v>1132</v>
      </c>
      <c r="T497" s="30" t="str">
        <f>IF(S497=D497, E497, "")</f>
        <v>male</v>
      </c>
      <c r="U497" s="24" t="s">
        <v>284</v>
      </c>
      <c r="V497" s="24" t="s">
        <v>2253</v>
      </c>
      <c r="W497" s="55">
        <v>2727885</v>
      </c>
      <c r="X497" s="55"/>
      <c r="Y497" s="55">
        <v>2727885</v>
      </c>
      <c r="Z497" s="55">
        <v>10301</v>
      </c>
      <c r="AA497" s="56">
        <v>2738186</v>
      </c>
      <c r="AB497" s="56">
        <v>38250</v>
      </c>
      <c r="AC497" s="56">
        <v>41710</v>
      </c>
      <c r="AD497" s="56">
        <f>SUM(AA497:AC497)</f>
        <v>2818146</v>
      </c>
      <c r="AE497" s="24" t="s">
        <v>2156</v>
      </c>
      <c r="AG497" s="18" t="s">
        <v>23</v>
      </c>
      <c r="AH497" s="18" t="s">
        <v>2371</v>
      </c>
      <c r="AI497" s="18" t="s">
        <v>2357</v>
      </c>
      <c r="AJ497" s="18" t="s">
        <v>2373</v>
      </c>
      <c r="AK497" s="18" t="s">
        <v>2379</v>
      </c>
    </row>
    <row r="498" spans="1:37">
      <c r="A498" s="18">
        <v>22</v>
      </c>
      <c r="B498" s="23" t="s">
        <v>2117</v>
      </c>
      <c r="C498" s="24" t="s">
        <v>2118</v>
      </c>
      <c r="D498" s="24" t="s">
        <v>2119</v>
      </c>
      <c r="E498" s="24" t="s">
        <v>2143</v>
      </c>
      <c r="F498" s="25">
        <v>38601</v>
      </c>
      <c r="G498" s="21">
        <v>60601</v>
      </c>
      <c r="H498" s="26" t="s">
        <v>2362</v>
      </c>
      <c r="I498" s="24" t="s">
        <v>2363</v>
      </c>
      <c r="J498" s="24" t="s">
        <v>2363</v>
      </c>
      <c r="K498" s="24"/>
      <c r="L498" s="27"/>
      <c r="M498" s="28"/>
      <c r="N498" s="28"/>
      <c r="O498" s="28"/>
      <c r="P498" s="26" t="s">
        <v>2150</v>
      </c>
      <c r="Q498" s="29">
        <v>41455</v>
      </c>
      <c r="R498" s="63">
        <v>119030729</v>
      </c>
      <c r="S498" s="24" t="s">
        <v>2119</v>
      </c>
      <c r="T498" s="30" t="str">
        <f>IF(S498=D498, E498, "")</f>
        <v>male</v>
      </c>
      <c r="U498" s="24" t="s">
        <v>284</v>
      </c>
      <c r="V498" s="24" t="s">
        <v>2396</v>
      </c>
      <c r="X498" s="55"/>
      <c r="Y498" s="55"/>
      <c r="Z498" s="55"/>
      <c r="AA498" s="58">
        <v>2731016</v>
      </c>
      <c r="AB498" s="58">
        <v>57000</v>
      </c>
      <c r="AC498" s="58">
        <v>21658</v>
      </c>
      <c r="AD498" s="56">
        <f>SUM(AA498:AC498)</f>
        <v>2809674</v>
      </c>
      <c r="AE498" s="24" t="s">
        <v>2156</v>
      </c>
      <c r="AF498" s="18" t="s">
        <v>2230</v>
      </c>
      <c r="AG498" s="18" t="s">
        <v>25</v>
      </c>
      <c r="AH498" s="18" t="s">
        <v>2371</v>
      </c>
      <c r="AI498" s="18" t="s">
        <v>2357</v>
      </c>
      <c r="AJ498" s="18" t="s">
        <v>2373</v>
      </c>
      <c r="AK498" s="18" t="s">
        <v>2379</v>
      </c>
    </row>
    <row r="499" spans="1:37">
      <c r="A499" s="18">
        <v>236</v>
      </c>
      <c r="B499" s="23" t="s">
        <v>1411</v>
      </c>
      <c r="C499" s="24" t="s">
        <v>1412</v>
      </c>
      <c r="D499" s="24" t="s">
        <v>1563</v>
      </c>
      <c r="E499" s="24" t="s">
        <v>2143</v>
      </c>
      <c r="F499" s="25">
        <v>40558</v>
      </c>
      <c r="G499" s="21">
        <v>20001</v>
      </c>
      <c r="H499" s="26" t="s">
        <v>2390</v>
      </c>
      <c r="I499" s="24" t="s">
        <v>2178</v>
      </c>
      <c r="J499" s="24" t="s">
        <v>212</v>
      </c>
      <c r="K499" s="24"/>
      <c r="L499" s="27"/>
      <c r="M499" s="28"/>
      <c r="N499" s="28"/>
      <c r="O499" s="28"/>
      <c r="P499" s="26" t="s">
        <v>2150</v>
      </c>
      <c r="Q499" s="29">
        <v>41274</v>
      </c>
      <c r="R499" s="39">
        <v>31447745</v>
      </c>
      <c r="S499" s="24" t="s">
        <v>1563</v>
      </c>
      <c r="T499" s="30" t="str">
        <f>IF(S499=D499, E499, "")</f>
        <v>male</v>
      </c>
      <c r="U499" s="24" t="s">
        <v>284</v>
      </c>
      <c r="V499" s="24" t="s">
        <v>2162</v>
      </c>
      <c r="W499" s="55">
        <v>1670000</v>
      </c>
      <c r="X499" s="55">
        <v>425000</v>
      </c>
      <c r="Y499" s="55">
        <v>2095000</v>
      </c>
      <c r="Z499" s="55">
        <v>16546</v>
      </c>
      <c r="AA499" s="56">
        <v>2111546</v>
      </c>
      <c r="AB499" s="56">
        <v>57946</v>
      </c>
      <c r="AC499" s="56">
        <v>22645</v>
      </c>
      <c r="AD499" s="56">
        <f>SUM(AA499:AC499)</f>
        <v>2192137</v>
      </c>
      <c r="AE499" s="24" t="s">
        <v>2156</v>
      </c>
      <c r="AG499" s="18" t="s">
        <v>21</v>
      </c>
      <c r="AH499" s="18" t="s">
        <v>2371</v>
      </c>
      <c r="AI499" s="18" t="s">
        <v>2357</v>
      </c>
      <c r="AJ499" s="18" t="s">
        <v>2373</v>
      </c>
      <c r="AK499" s="18" t="s">
        <v>2379</v>
      </c>
    </row>
    <row r="500" spans="1:37">
      <c r="A500" s="18">
        <v>320</v>
      </c>
      <c r="B500" s="23" t="s">
        <v>2214</v>
      </c>
      <c r="C500" s="24" t="s">
        <v>2055</v>
      </c>
      <c r="D500" s="24" t="s">
        <v>2056</v>
      </c>
      <c r="E500" s="24"/>
      <c r="F500" s="25">
        <v>41214</v>
      </c>
      <c r="G500" s="21">
        <v>20004</v>
      </c>
      <c r="H500" s="26" t="s">
        <v>2390</v>
      </c>
      <c r="I500" s="24" t="s">
        <v>2391</v>
      </c>
      <c r="J500" s="24" t="s">
        <v>2391</v>
      </c>
      <c r="K500" s="24"/>
      <c r="L500" s="27"/>
      <c r="M500" s="28"/>
      <c r="N500" s="28"/>
      <c r="O500" s="28"/>
      <c r="P500" s="26" t="s">
        <v>208</v>
      </c>
      <c r="Q500" s="29">
        <v>41274</v>
      </c>
      <c r="R500" s="39">
        <v>22734111</v>
      </c>
      <c r="S500" s="24" t="s">
        <v>2058</v>
      </c>
      <c r="T500" s="30" t="s">
        <v>2235</v>
      </c>
      <c r="U500" s="24" t="s">
        <v>283</v>
      </c>
      <c r="V500" s="24"/>
      <c r="W500" s="55">
        <v>1000000</v>
      </c>
      <c r="X500" s="55">
        <v>850000</v>
      </c>
      <c r="Y500" s="55">
        <v>1850000</v>
      </c>
      <c r="Z500" s="55">
        <v>71499</v>
      </c>
      <c r="AA500" s="56">
        <v>1921499</v>
      </c>
      <c r="AB500" s="56">
        <v>52000</v>
      </c>
      <c r="AC500" s="56">
        <v>14344</v>
      </c>
      <c r="AD500" s="56">
        <f>SUM(AA500:AC500)</f>
        <v>1987843</v>
      </c>
      <c r="AE500" s="24" t="s">
        <v>2144</v>
      </c>
      <c r="AF500" s="24" t="s">
        <v>2226</v>
      </c>
      <c r="AG500" s="18" t="s">
        <v>19</v>
      </c>
      <c r="AJ500" s="18" t="s">
        <v>2373</v>
      </c>
      <c r="AK500" s="18" t="s">
        <v>2379</v>
      </c>
    </row>
    <row r="501" spans="1:37">
      <c r="A501" s="18">
        <v>230</v>
      </c>
      <c r="B501" s="23" t="s">
        <v>2227</v>
      </c>
      <c r="C501" s="24" t="s">
        <v>2228</v>
      </c>
      <c r="D501" s="24" t="s">
        <v>2229</v>
      </c>
      <c r="E501" s="24"/>
      <c r="F501" s="25">
        <v>41153</v>
      </c>
      <c r="G501" s="21">
        <v>75015</v>
      </c>
      <c r="H501" s="26" t="s">
        <v>2362</v>
      </c>
      <c r="I501" s="24" t="s">
        <v>2363</v>
      </c>
      <c r="J501" s="24" t="s">
        <v>2363</v>
      </c>
      <c r="K501" s="24"/>
      <c r="L501" s="27"/>
      <c r="M501" s="28"/>
      <c r="N501" s="28"/>
      <c r="O501" s="28"/>
      <c r="P501" s="26" t="s">
        <v>208</v>
      </c>
      <c r="Q501" s="29">
        <v>41274</v>
      </c>
      <c r="R501" s="39">
        <v>191960296</v>
      </c>
      <c r="S501" s="24" t="s">
        <v>2361</v>
      </c>
      <c r="T501" s="30" t="s">
        <v>2235</v>
      </c>
      <c r="U501" s="24" t="s">
        <v>283</v>
      </c>
      <c r="V501" s="24"/>
      <c r="W501" s="55">
        <v>311828</v>
      </c>
      <c r="X501" s="55">
        <v>43707</v>
      </c>
      <c r="Y501" s="55">
        <v>355535</v>
      </c>
      <c r="Z501" s="55">
        <v>1425557</v>
      </c>
      <c r="AA501" s="56">
        <v>1781092</v>
      </c>
      <c r="AB501" s="56">
        <v>119430</v>
      </c>
      <c r="AC501" s="56">
        <v>21457</v>
      </c>
      <c r="AD501" s="56">
        <f>SUM(AA501:AC501)</f>
        <v>1921979</v>
      </c>
      <c r="AE501" s="24" t="s">
        <v>2144</v>
      </c>
      <c r="AF501" s="24" t="s">
        <v>2337</v>
      </c>
      <c r="AG501" s="18" t="s">
        <v>25</v>
      </c>
      <c r="AJ501" s="18" t="s">
        <v>2373</v>
      </c>
      <c r="AK501" s="18" t="s">
        <v>2379</v>
      </c>
    </row>
    <row r="502" spans="1:37">
      <c r="A502" s="18">
        <v>63</v>
      </c>
      <c r="B502" s="23" t="s">
        <v>2386</v>
      </c>
      <c r="C502" s="24" t="s">
        <v>2387</v>
      </c>
      <c r="D502" s="24" t="s">
        <v>2388</v>
      </c>
      <c r="E502" s="24" t="s">
        <v>2143</v>
      </c>
      <c r="F502" s="25">
        <v>40544</v>
      </c>
      <c r="G502" s="21">
        <v>20036</v>
      </c>
      <c r="H502" s="26" t="s">
        <v>2390</v>
      </c>
      <c r="I502" s="24" t="s">
        <v>2391</v>
      </c>
      <c r="J502" s="24" t="s">
        <v>2391</v>
      </c>
      <c r="K502" s="24"/>
      <c r="L502" s="27" t="s">
        <v>2440</v>
      </c>
      <c r="M502" s="28">
        <v>0.21762278128760529</v>
      </c>
      <c r="N502" s="28"/>
      <c r="O502" s="28">
        <v>0.34910604793703665</v>
      </c>
      <c r="P502" s="26" t="s">
        <v>2139</v>
      </c>
      <c r="Q502" s="29">
        <v>41152</v>
      </c>
      <c r="R502" s="39">
        <v>80976056</v>
      </c>
      <c r="S502" s="24" t="s">
        <v>2388</v>
      </c>
      <c r="T502" s="30" t="str">
        <f>IF(S502=D502, E502, "")</f>
        <v>male</v>
      </c>
      <c r="U502" s="24" t="s">
        <v>284</v>
      </c>
      <c r="V502" s="24" t="s">
        <v>2146</v>
      </c>
      <c r="W502" s="55">
        <v>1295161</v>
      </c>
      <c r="X502" s="55">
        <v>425000</v>
      </c>
      <c r="Y502" s="55">
        <v>1720161</v>
      </c>
      <c r="Z502" s="55">
        <v>43354</v>
      </c>
      <c r="AA502" s="56">
        <v>1763515</v>
      </c>
      <c r="AB502" s="56">
        <v>160350</v>
      </c>
      <c r="AC502" s="56">
        <v>41538</v>
      </c>
      <c r="AD502" s="56">
        <f>SUM(AA502:AC502)</f>
        <v>1965403</v>
      </c>
      <c r="AE502" s="24" t="s">
        <v>2156</v>
      </c>
      <c r="AF502" s="24" t="s">
        <v>2392</v>
      </c>
      <c r="AG502" s="18" t="s">
        <v>23</v>
      </c>
      <c r="AH502" s="18" t="s">
        <v>2371</v>
      </c>
      <c r="AI502" s="18" t="s">
        <v>2357</v>
      </c>
      <c r="AJ502" s="18" t="s">
        <v>2373</v>
      </c>
      <c r="AK502" s="18" t="s">
        <v>2379</v>
      </c>
    </row>
    <row r="503" spans="1:37">
      <c r="A503" s="18">
        <v>243</v>
      </c>
      <c r="B503" s="23" t="s">
        <v>1570</v>
      </c>
      <c r="C503" s="24" t="s">
        <v>1571</v>
      </c>
      <c r="D503" s="24" t="s">
        <v>1572</v>
      </c>
      <c r="E503" s="24" t="s">
        <v>2143</v>
      </c>
      <c r="F503" s="25">
        <v>41183</v>
      </c>
      <c r="G503" s="21">
        <v>20001</v>
      </c>
      <c r="H503" s="26" t="s">
        <v>2287</v>
      </c>
      <c r="I503" s="24" t="s">
        <v>2287</v>
      </c>
      <c r="J503" s="24" t="s">
        <v>2287</v>
      </c>
      <c r="K503" s="24"/>
      <c r="L503" s="27"/>
      <c r="M503" s="28"/>
      <c r="N503" s="28"/>
      <c r="O503" s="28"/>
      <c r="P503" s="26" t="s">
        <v>2150</v>
      </c>
      <c r="Q503" s="29">
        <v>41364</v>
      </c>
      <c r="R503" s="39">
        <v>22006365</v>
      </c>
      <c r="S503" s="24" t="s">
        <v>1573</v>
      </c>
      <c r="T503" s="30" t="s">
        <v>2234</v>
      </c>
      <c r="U503" s="24" t="s">
        <v>283</v>
      </c>
      <c r="V503" s="24" t="s">
        <v>1574</v>
      </c>
      <c r="W503" s="55">
        <v>470273</v>
      </c>
      <c r="X503" s="55">
        <v>2212</v>
      </c>
      <c r="Y503" s="55">
        <v>472485</v>
      </c>
      <c r="Z503" s="55">
        <v>1188525</v>
      </c>
      <c r="AA503" s="56">
        <v>1661010</v>
      </c>
      <c r="AB503" s="56">
        <v>22500</v>
      </c>
      <c r="AC503" s="56">
        <v>14727</v>
      </c>
      <c r="AD503" s="56">
        <f>SUM(AA503:AC503)</f>
        <v>1698237</v>
      </c>
      <c r="AE503" s="24" t="s">
        <v>2144</v>
      </c>
      <c r="AF503" s="24" t="s">
        <v>1575</v>
      </c>
      <c r="AG503" s="18" t="s">
        <v>19</v>
      </c>
      <c r="AJ503" s="18" t="s">
        <v>2373</v>
      </c>
      <c r="AK503" s="18" t="s">
        <v>2379</v>
      </c>
    </row>
    <row r="504" spans="1:37">
      <c r="A504" s="18">
        <v>373</v>
      </c>
      <c r="B504" s="23" t="s">
        <v>2072</v>
      </c>
      <c r="C504" s="24" t="s">
        <v>2073</v>
      </c>
      <c r="D504" s="24" t="s">
        <v>2074</v>
      </c>
      <c r="E504" s="24"/>
      <c r="F504" s="25">
        <v>40575</v>
      </c>
      <c r="G504" s="21">
        <v>20006</v>
      </c>
      <c r="H504" s="26" t="s">
        <v>2414</v>
      </c>
      <c r="I504" s="24" t="s">
        <v>2415</v>
      </c>
      <c r="J504" s="24" t="s">
        <v>2415</v>
      </c>
      <c r="K504" s="24"/>
      <c r="L504" s="27"/>
      <c r="M504" s="28"/>
      <c r="N504" s="28"/>
      <c r="O504" s="28"/>
      <c r="P504" s="26" t="s">
        <v>208</v>
      </c>
      <c r="Q504" s="29">
        <v>41090</v>
      </c>
      <c r="R504" s="39">
        <v>48027429</v>
      </c>
      <c r="S504" s="24" t="s">
        <v>2077</v>
      </c>
      <c r="T504" s="30" t="s">
        <v>2235</v>
      </c>
      <c r="U504" s="24" t="s">
        <v>283</v>
      </c>
      <c r="V504" s="24"/>
      <c r="W504" s="55">
        <v>140650</v>
      </c>
      <c r="X504" s="57"/>
      <c r="Y504" s="55">
        <v>140650</v>
      </c>
      <c r="Z504" s="55">
        <v>1511327</v>
      </c>
      <c r="AA504" s="56">
        <v>1651977</v>
      </c>
      <c r="AC504" s="56">
        <v>20466</v>
      </c>
      <c r="AD504" s="56">
        <f>SUM(AA504:AC504)</f>
        <v>1672443</v>
      </c>
      <c r="AE504" s="24" t="s">
        <v>2144</v>
      </c>
      <c r="AF504" s="24" t="s">
        <v>1922</v>
      </c>
      <c r="AG504" s="18" t="s">
        <v>21</v>
      </c>
      <c r="AJ504" s="18" t="s">
        <v>2373</v>
      </c>
      <c r="AK504" s="18" t="s">
        <v>2379</v>
      </c>
    </row>
    <row r="505" spans="1:37">
      <c r="A505" s="18">
        <v>574</v>
      </c>
      <c r="B505" s="23" t="s">
        <v>163</v>
      </c>
      <c r="C505" s="24" t="s">
        <v>28</v>
      </c>
      <c r="D505" s="24" t="s">
        <v>29</v>
      </c>
      <c r="E505" s="24" t="s">
        <v>2143</v>
      </c>
      <c r="F505" s="25">
        <v>40787</v>
      </c>
      <c r="G505" s="21">
        <v>20036</v>
      </c>
      <c r="H505" s="26" t="s">
        <v>2390</v>
      </c>
      <c r="I505" s="24" t="s">
        <v>1690</v>
      </c>
      <c r="J505" s="24" t="s">
        <v>1690</v>
      </c>
      <c r="K505" s="24"/>
      <c r="L505" s="27"/>
      <c r="M505" s="28"/>
      <c r="N505" s="28"/>
      <c r="O505" s="28"/>
      <c r="P505" s="26" t="s">
        <v>2150</v>
      </c>
      <c r="Q505" s="29">
        <v>41364</v>
      </c>
      <c r="R505" s="39">
        <v>24586495</v>
      </c>
      <c r="S505" s="24" t="s">
        <v>29</v>
      </c>
      <c r="T505" s="30" t="str">
        <f>IF(S505=D505, E505, "")</f>
        <v>male</v>
      </c>
      <c r="U505" s="24" t="s">
        <v>284</v>
      </c>
      <c r="V505" s="24" t="s">
        <v>940</v>
      </c>
      <c r="W505" s="55">
        <v>1020100</v>
      </c>
      <c r="X505" s="55">
        <v>489000</v>
      </c>
      <c r="Y505" s="55">
        <v>1509100</v>
      </c>
      <c r="Z505" s="55">
        <v>61395</v>
      </c>
      <c r="AA505" s="56">
        <v>1570495</v>
      </c>
      <c r="AB505" s="56">
        <v>15750</v>
      </c>
      <c r="AC505" s="56">
        <v>2900</v>
      </c>
      <c r="AD505" s="56">
        <f>SUM(AA505:AC505)</f>
        <v>1589145</v>
      </c>
      <c r="AE505" s="24" t="s">
        <v>2156</v>
      </c>
      <c r="AG505" s="18" t="s">
        <v>19</v>
      </c>
      <c r="AH505" s="18" t="s">
        <v>2371</v>
      </c>
      <c r="AI505" s="18" t="s">
        <v>2357</v>
      </c>
      <c r="AJ505" s="18" t="s">
        <v>2373</v>
      </c>
      <c r="AK505" s="18" t="s">
        <v>2379</v>
      </c>
    </row>
    <row r="506" spans="1:37">
      <c r="A506" s="18">
        <v>472</v>
      </c>
      <c r="B506" s="23" t="s">
        <v>1063</v>
      </c>
      <c r="C506" s="24" t="s">
        <v>1064</v>
      </c>
      <c r="D506" s="24" t="s">
        <v>1065</v>
      </c>
      <c r="E506" s="24" t="s">
        <v>2143</v>
      </c>
      <c r="F506" s="25">
        <v>40452</v>
      </c>
      <c r="G506" s="21">
        <v>46206</v>
      </c>
      <c r="H506" s="26" t="s">
        <v>2390</v>
      </c>
      <c r="I506" s="24" t="s">
        <v>1218</v>
      </c>
      <c r="J506" s="24" t="s">
        <v>62</v>
      </c>
      <c r="K506" s="24"/>
      <c r="L506" s="27"/>
      <c r="M506" s="28"/>
      <c r="N506" s="28"/>
      <c r="O506" s="28"/>
      <c r="P506" s="26" t="s">
        <v>2150</v>
      </c>
      <c r="Q506" s="29">
        <v>41152</v>
      </c>
      <c r="R506" s="39">
        <v>841058941</v>
      </c>
      <c r="S506" s="24" t="s">
        <v>1217</v>
      </c>
      <c r="T506" s="30" t="s">
        <v>2238</v>
      </c>
      <c r="U506" s="24" t="s">
        <v>284</v>
      </c>
      <c r="V506" s="24" t="s">
        <v>2162</v>
      </c>
      <c r="W506" s="55">
        <v>1201159</v>
      </c>
      <c r="X506" s="57"/>
      <c r="Y506" s="55">
        <v>1201159</v>
      </c>
      <c r="Z506" s="55">
        <v>214947</v>
      </c>
      <c r="AA506" s="56">
        <v>1416106</v>
      </c>
      <c r="AB506" s="56">
        <v>234300</v>
      </c>
      <c r="AC506" s="56">
        <v>23689</v>
      </c>
      <c r="AD506" s="56">
        <f>SUM(AA506:AC506)</f>
        <v>1674095</v>
      </c>
      <c r="AE506" s="24" t="s">
        <v>2156</v>
      </c>
      <c r="AG506" s="18" t="s">
        <v>25</v>
      </c>
      <c r="AI506" s="18" t="s">
        <v>2357</v>
      </c>
      <c r="AJ506" s="18" t="s">
        <v>2373</v>
      </c>
      <c r="AK506" s="18" t="s">
        <v>2379</v>
      </c>
    </row>
    <row r="507" spans="1:37">
      <c r="A507" s="18">
        <v>107</v>
      </c>
      <c r="B507" s="23" t="s">
        <v>1694</v>
      </c>
      <c r="C507" s="24" t="s">
        <v>1695</v>
      </c>
      <c r="D507" s="24" t="s">
        <v>2116</v>
      </c>
      <c r="E507" s="24" t="s">
        <v>2143</v>
      </c>
      <c r="F507" s="25">
        <v>40575</v>
      </c>
      <c r="G507" s="21">
        <v>20001</v>
      </c>
      <c r="H507" s="26" t="s">
        <v>2390</v>
      </c>
      <c r="I507" s="24" t="s">
        <v>2398</v>
      </c>
      <c r="J507" s="24" t="s">
        <v>69</v>
      </c>
      <c r="K507" s="24"/>
      <c r="L507" s="27"/>
      <c r="M507" s="28"/>
      <c r="N507" s="28"/>
      <c r="O507" s="28"/>
      <c r="P507" s="26" t="s">
        <v>2150</v>
      </c>
      <c r="Q507" s="29">
        <v>41274</v>
      </c>
      <c r="R507" s="39">
        <v>29878496</v>
      </c>
      <c r="S507" s="24" t="s">
        <v>2116</v>
      </c>
      <c r="T507" s="30" t="str">
        <f>IF(S507=D507, E507, "")</f>
        <v>male</v>
      </c>
      <c r="U507" s="24" t="s">
        <v>284</v>
      </c>
      <c r="V507" s="24" t="s">
        <v>2396</v>
      </c>
      <c r="W507" s="55">
        <v>902846</v>
      </c>
      <c r="X507" s="55">
        <v>425000</v>
      </c>
      <c r="Y507" s="55">
        <v>1327846</v>
      </c>
      <c r="Z507" s="55">
        <v>51938</v>
      </c>
      <c r="AA507" s="56">
        <v>1379784</v>
      </c>
      <c r="AB507" s="56">
        <v>348500</v>
      </c>
      <c r="AC507" s="56">
        <v>37632</v>
      </c>
      <c r="AD507" s="56">
        <f>SUM(AA507:AC507)</f>
        <v>1765916</v>
      </c>
      <c r="AE507" s="24" t="s">
        <v>2156</v>
      </c>
      <c r="AF507" s="24" t="s">
        <v>1696</v>
      </c>
      <c r="AG507" s="18" t="s">
        <v>19</v>
      </c>
      <c r="AI507" s="18" t="s">
        <v>2357</v>
      </c>
      <c r="AJ507" s="18" t="s">
        <v>2373</v>
      </c>
      <c r="AK507" s="18" t="s">
        <v>2379</v>
      </c>
    </row>
    <row r="508" spans="1:37">
      <c r="A508" s="18">
        <v>68</v>
      </c>
      <c r="B508" s="23" t="s">
        <v>1769</v>
      </c>
      <c r="C508" s="24" t="s">
        <v>1770</v>
      </c>
      <c r="D508" s="24" t="s">
        <v>1771</v>
      </c>
      <c r="E508" s="24" t="s">
        <v>2143</v>
      </c>
      <c r="F508" s="25">
        <v>40588</v>
      </c>
      <c r="G508" s="21">
        <v>77060</v>
      </c>
      <c r="H508" s="26" t="s">
        <v>2390</v>
      </c>
      <c r="I508" s="24" t="s">
        <v>2385</v>
      </c>
      <c r="J508" s="24" t="s">
        <v>58</v>
      </c>
      <c r="K508" s="24"/>
      <c r="L508" s="27"/>
      <c r="M508" s="28"/>
      <c r="N508" s="28"/>
      <c r="O508" s="28"/>
      <c r="P508" s="26" t="s">
        <v>2150</v>
      </c>
      <c r="Q508" s="29">
        <v>41274</v>
      </c>
      <c r="R508" s="39">
        <v>765380672</v>
      </c>
      <c r="S508" s="24" t="s">
        <v>1771</v>
      </c>
      <c r="T508" s="30" t="str">
        <f>IF(S508=D508, E508, "")</f>
        <v>male</v>
      </c>
      <c r="U508" s="24" t="s">
        <v>284</v>
      </c>
      <c r="V508" s="24" t="s">
        <v>2271</v>
      </c>
      <c r="W508" s="55">
        <v>624999</v>
      </c>
      <c r="X508" s="55">
        <v>718457</v>
      </c>
      <c r="Y508" s="55">
        <v>1343456</v>
      </c>
      <c r="Z508" s="55">
        <v>-6017</v>
      </c>
      <c r="AA508" s="56">
        <v>1337439</v>
      </c>
      <c r="AB508" s="56">
        <v>808868</v>
      </c>
      <c r="AD508" s="56">
        <f>SUM(AA508:AC508)</f>
        <v>2146307</v>
      </c>
      <c r="AE508" s="24" t="s">
        <v>2156</v>
      </c>
      <c r="AF508" s="24" t="s">
        <v>1772</v>
      </c>
      <c r="AG508" s="18" t="s">
        <v>25</v>
      </c>
      <c r="AI508" s="18" t="s">
        <v>2357</v>
      </c>
      <c r="AJ508" s="18" t="s">
        <v>2373</v>
      </c>
      <c r="AK508" s="18" t="s">
        <v>2379</v>
      </c>
    </row>
    <row r="509" spans="1:37">
      <c r="A509" s="18">
        <v>74</v>
      </c>
      <c r="B509" s="23" t="s">
        <v>2393</v>
      </c>
      <c r="C509" s="24" t="s">
        <v>2394</v>
      </c>
      <c r="D509" s="24" t="s">
        <v>2395</v>
      </c>
      <c r="E509" s="24"/>
      <c r="F509" s="25">
        <v>41162</v>
      </c>
      <c r="G509" s="21">
        <v>20005</v>
      </c>
      <c r="H509" s="26" t="s">
        <v>2390</v>
      </c>
      <c r="I509" s="24" t="s">
        <v>2398</v>
      </c>
      <c r="J509" s="24" t="s">
        <v>69</v>
      </c>
      <c r="K509" s="24"/>
      <c r="L509" s="27"/>
      <c r="M509" s="28"/>
      <c r="N509" s="28"/>
      <c r="O509" s="28"/>
      <c r="P509" s="26" t="s">
        <v>208</v>
      </c>
      <c r="Q509" s="29">
        <v>41274</v>
      </c>
      <c r="R509" s="39">
        <v>43052275</v>
      </c>
      <c r="S509" s="24" t="s">
        <v>2397</v>
      </c>
      <c r="T509" s="30" t="s">
        <v>2235</v>
      </c>
      <c r="U509" s="24" t="s">
        <v>283</v>
      </c>
      <c r="V509" s="24"/>
      <c r="W509" s="55">
        <v>802512</v>
      </c>
      <c r="X509" s="55">
        <v>250000</v>
      </c>
      <c r="Y509" s="55">
        <v>1052512</v>
      </c>
      <c r="Z509" s="55">
        <v>182623</v>
      </c>
      <c r="AA509" s="56">
        <v>1235135</v>
      </c>
      <c r="AB509" s="56">
        <v>22500</v>
      </c>
      <c r="AC509" s="56">
        <v>29785</v>
      </c>
      <c r="AD509" s="56">
        <f>SUM(AA509:AC509)</f>
        <v>1287420</v>
      </c>
      <c r="AE509" s="24" t="s">
        <v>2144</v>
      </c>
      <c r="AF509" s="24" t="s">
        <v>2256</v>
      </c>
      <c r="AG509" s="18" t="s">
        <v>21</v>
      </c>
      <c r="AJ509" s="18" t="s">
        <v>2373</v>
      </c>
      <c r="AK509" s="18" t="s">
        <v>2379</v>
      </c>
    </row>
    <row r="510" spans="1:37">
      <c r="A510" s="18">
        <v>448</v>
      </c>
      <c r="B510" s="23" t="s">
        <v>10</v>
      </c>
      <c r="C510" s="24" t="s">
        <v>11</v>
      </c>
      <c r="D510" s="24" t="s">
        <v>12</v>
      </c>
      <c r="E510" s="24" t="s">
        <v>2143</v>
      </c>
      <c r="F510" s="25">
        <v>41296</v>
      </c>
      <c r="G510" s="21">
        <v>64108</v>
      </c>
      <c r="H510" s="26" t="s">
        <v>2151</v>
      </c>
      <c r="I510" s="24" t="s">
        <v>1763</v>
      </c>
      <c r="J510" s="24" t="s">
        <v>117</v>
      </c>
      <c r="K510" s="24"/>
      <c r="L510" s="27"/>
      <c r="M510" s="28"/>
      <c r="N510" s="28"/>
      <c r="O510" s="28"/>
      <c r="P510" s="26" t="s">
        <v>2150</v>
      </c>
      <c r="Q510" s="29">
        <v>41274</v>
      </c>
      <c r="R510" s="39">
        <v>81313382</v>
      </c>
      <c r="S510" s="24" t="s">
        <v>13</v>
      </c>
      <c r="T510" s="30" t="s">
        <v>2302</v>
      </c>
      <c r="U510" s="24" t="s">
        <v>283</v>
      </c>
      <c r="V510" s="24" t="s">
        <v>2407</v>
      </c>
      <c r="W510" s="55">
        <v>508846</v>
      </c>
      <c r="X510" s="55">
        <v>213459</v>
      </c>
      <c r="Y510" s="55">
        <v>722305</v>
      </c>
      <c r="Z510" s="55">
        <v>497665</v>
      </c>
      <c r="AA510" s="56">
        <v>1219970</v>
      </c>
      <c r="AB510" s="56">
        <v>13750</v>
      </c>
      <c r="AC510" s="56">
        <v>18523</v>
      </c>
      <c r="AD510" s="56">
        <f>SUM(AA510:AC510)</f>
        <v>1252243</v>
      </c>
      <c r="AE510" s="24" t="s">
        <v>2144</v>
      </c>
      <c r="AF510" s="24" t="s">
        <v>116</v>
      </c>
      <c r="AG510" s="18" t="s">
        <v>23</v>
      </c>
      <c r="AJ510" s="18" t="s">
        <v>2373</v>
      </c>
      <c r="AK510" s="18" t="s">
        <v>2379</v>
      </c>
    </row>
    <row r="511" spans="1:37">
      <c r="A511" s="18">
        <v>506</v>
      </c>
      <c r="B511" s="23" t="s">
        <v>2276</v>
      </c>
      <c r="C511" s="24" t="s">
        <v>2277</v>
      </c>
      <c r="D511" s="24" t="s">
        <v>2278</v>
      </c>
      <c r="E511" s="24" t="s">
        <v>2143</v>
      </c>
      <c r="F511" s="25">
        <v>40840</v>
      </c>
      <c r="G511" s="21">
        <v>10016</v>
      </c>
      <c r="H511" s="26" t="s">
        <v>2362</v>
      </c>
      <c r="I511" s="24" t="s">
        <v>2363</v>
      </c>
      <c r="J511" s="24" t="s">
        <v>2363</v>
      </c>
      <c r="K511" s="24"/>
      <c r="L511" s="27"/>
      <c r="M511" s="28"/>
      <c r="N511" s="28"/>
      <c r="O511" s="28"/>
      <c r="P511" s="26" t="s">
        <v>2139</v>
      </c>
      <c r="Q511" s="29">
        <v>41090</v>
      </c>
      <c r="R511" s="39">
        <v>46556654</v>
      </c>
      <c r="S511" s="24" t="s">
        <v>2279</v>
      </c>
      <c r="T511" s="30" t="s">
        <v>2303</v>
      </c>
      <c r="U511" s="24" t="s">
        <v>283</v>
      </c>
      <c r="V511" s="24" t="s">
        <v>2280</v>
      </c>
      <c r="W511" s="55">
        <v>214483</v>
      </c>
      <c r="Y511" s="55">
        <v>1191360</v>
      </c>
      <c r="Z511" s="55">
        <v>976877</v>
      </c>
      <c r="AA511" s="56">
        <v>1191360</v>
      </c>
      <c r="AB511" s="56">
        <v>88892</v>
      </c>
      <c r="AC511" s="56">
        <v>18982</v>
      </c>
      <c r="AD511" s="56">
        <f>SUM(AA511:AC511)</f>
        <v>1299234</v>
      </c>
      <c r="AE511" s="24" t="s">
        <v>2144</v>
      </c>
      <c r="AF511" s="24" t="s">
        <v>141</v>
      </c>
      <c r="AG511" s="18" t="s">
        <v>21</v>
      </c>
      <c r="AJ511" s="18" t="s">
        <v>2373</v>
      </c>
      <c r="AK511" s="18" t="s">
        <v>2379</v>
      </c>
    </row>
    <row r="512" spans="1:37">
      <c r="A512" s="18">
        <v>102</v>
      </c>
      <c r="B512" s="23" t="s">
        <v>2215</v>
      </c>
      <c r="C512" s="24" t="s">
        <v>2216</v>
      </c>
      <c r="D512" s="24" t="s">
        <v>2217</v>
      </c>
      <c r="E512" s="24" t="s">
        <v>2143</v>
      </c>
      <c r="F512" s="25">
        <v>41081</v>
      </c>
      <c r="G512" s="21">
        <v>20036</v>
      </c>
      <c r="H512" s="26" t="s">
        <v>2414</v>
      </c>
      <c r="I512" s="24" t="s">
        <v>2415</v>
      </c>
      <c r="J512" s="24" t="s">
        <v>2415</v>
      </c>
      <c r="K512" s="24"/>
      <c r="L512" s="27"/>
      <c r="M512" s="28"/>
      <c r="N512" s="28"/>
      <c r="O512" s="28"/>
      <c r="P512" s="26" t="s">
        <v>2139</v>
      </c>
      <c r="Q512" s="29">
        <v>41274</v>
      </c>
      <c r="R512" s="39">
        <v>160249211</v>
      </c>
      <c r="S512" s="24" t="s">
        <v>2218</v>
      </c>
      <c r="T512" s="30" t="s">
        <v>2303</v>
      </c>
      <c r="U512" s="24" t="s">
        <v>283</v>
      </c>
      <c r="V512" s="24" t="s">
        <v>2162</v>
      </c>
      <c r="W512" s="55">
        <v>185759</v>
      </c>
      <c r="X512" s="57"/>
      <c r="Y512" s="55">
        <v>185759</v>
      </c>
      <c r="Z512" s="55">
        <v>864817</v>
      </c>
      <c r="AA512" s="56">
        <v>1050576</v>
      </c>
      <c r="AB512" s="56">
        <v>258402</v>
      </c>
      <c r="AC512" s="56">
        <v>25072</v>
      </c>
      <c r="AD512" s="56">
        <f>SUM(AA512:AC512)</f>
        <v>1334050</v>
      </c>
      <c r="AE512" s="24" t="s">
        <v>2144</v>
      </c>
      <c r="AF512" s="24" t="s">
        <v>2219</v>
      </c>
      <c r="AG512" s="18" t="s">
        <v>25</v>
      </c>
      <c r="AJ512" s="18" t="s">
        <v>2373</v>
      </c>
      <c r="AK512" s="18" t="s">
        <v>2379</v>
      </c>
    </row>
    <row r="513" spans="1:37">
      <c r="A513" s="18">
        <v>20</v>
      </c>
      <c r="B513" s="23" t="s">
        <v>2113</v>
      </c>
      <c r="C513" s="24" t="s">
        <v>2114</v>
      </c>
      <c r="D513" s="24" t="s">
        <v>2115</v>
      </c>
      <c r="E513" s="24" t="s">
        <v>2143</v>
      </c>
      <c r="F513" s="25">
        <v>40787</v>
      </c>
      <c r="G513" s="21">
        <v>20001</v>
      </c>
      <c r="H513" s="26" t="s">
        <v>2390</v>
      </c>
      <c r="I513" s="24" t="s">
        <v>2385</v>
      </c>
      <c r="J513" s="24" t="s">
        <v>59</v>
      </c>
      <c r="K513" s="24"/>
      <c r="L513" s="27"/>
      <c r="M513" s="28"/>
      <c r="N513" s="28"/>
      <c r="O513" s="28"/>
      <c r="P513" s="26" t="s">
        <v>2150</v>
      </c>
      <c r="Q513" s="29">
        <v>41274</v>
      </c>
      <c r="R513" s="39">
        <v>27237327</v>
      </c>
      <c r="S513" s="24" t="s">
        <v>2115</v>
      </c>
      <c r="T513" s="30" t="str">
        <f>IF(S513=D513, E513, "")</f>
        <v>male</v>
      </c>
      <c r="U513" s="24" t="s">
        <v>284</v>
      </c>
      <c r="V513" s="24" t="s">
        <v>2162</v>
      </c>
      <c r="W513" s="55">
        <v>871700</v>
      </c>
      <c r="X513" s="55">
        <v>116172</v>
      </c>
      <c r="Y513" s="55">
        <v>987872</v>
      </c>
      <c r="Z513" s="55">
        <v>26181</v>
      </c>
      <c r="AA513" s="56">
        <v>1014053</v>
      </c>
      <c r="AB513" s="56">
        <v>28000</v>
      </c>
      <c r="AC513" s="56">
        <v>23124</v>
      </c>
      <c r="AD513" s="56">
        <f>SUM(AA513:AC513)</f>
        <v>1065177</v>
      </c>
      <c r="AE513" s="24" t="s">
        <v>2156</v>
      </c>
      <c r="AG513" s="18" t="s">
        <v>19</v>
      </c>
      <c r="AI513" s="18" t="s">
        <v>2357</v>
      </c>
      <c r="AJ513" s="18" t="s">
        <v>2373</v>
      </c>
      <c r="AK513" s="18" t="s">
        <v>2379</v>
      </c>
    </row>
    <row r="514" spans="1:37">
      <c r="A514" s="18">
        <v>134</v>
      </c>
      <c r="B514" s="23" t="s">
        <v>1892</v>
      </c>
      <c r="C514" s="24" t="s">
        <v>1893</v>
      </c>
      <c r="D514" s="24" t="s">
        <v>1894</v>
      </c>
      <c r="E514" s="24" t="s">
        <v>2143</v>
      </c>
      <c r="F514" s="25">
        <v>40725</v>
      </c>
      <c r="G514" s="21">
        <v>60611</v>
      </c>
      <c r="H514" s="26" t="s">
        <v>2151</v>
      </c>
      <c r="I514" s="24" t="s">
        <v>2403</v>
      </c>
      <c r="J514" s="24" t="s">
        <v>2403</v>
      </c>
      <c r="K514" s="24"/>
      <c r="L514" s="27"/>
      <c r="M514" s="28"/>
      <c r="N514" s="28"/>
      <c r="O514" s="28"/>
      <c r="P514" s="26" t="s">
        <v>2150</v>
      </c>
      <c r="Q514" s="29">
        <v>41274</v>
      </c>
      <c r="R514" s="39">
        <v>239071813</v>
      </c>
      <c r="S514" s="24" t="s">
        <v>1894</v>
      </c>
      <c r="T514" s="30" t="str">
        <f>IF(S514=D514, E514, "")</f>
        <v>male</v>
      </c>
      <c r="U514" s="24" t="s">
        <v>284</v>
      </c>
      <c r="V514" s="24" t="s">
        <v>2407</v>
      </c>
      <c r="W514" s="55">
        <v>816980</v>
      </c>
      <c r="X514" s="55">
        <v>180000</v>
      </c>
      <c r="Y514" s="55">
        <v>996980</v>
      </c>
      <c r="Z514" s="55">
        <v>12024</v>
      </c>
      <c r="AA514" s="56">
        <v>1009004</v>
      </c>
      <c r="AB514" s="56">
        <v>65000</v>
      </c>
      <c r="AC514" s="56">
        <v>48926</v>
      </c>
      <c r="AD514" s="56">
        <f>SUM(AA514:AC514)</f>
        <v>1122930</v>
      </c>
      <c r="AE514" s="24" t="s">
        <v>2156</v>
      </c>
      <c r="AG514" s="18" t="s">
        <v>25</v>
      </c>
      <c r="AI514" s="18" t="s">
        <v>2357</v>
      </c>
      <c r="AJ514" s="18" t="s">
        <v>2373</v>
      </c>
      <c r="AK514" s="18" t="s">
        <v>2379</v>
      </c>
    </row>
    <row r="515" spans="1:37">
      <c r="A515" s="18">
        <v>327</v>
      </c>
      <c r="B515" s="23" t="s">
        <v>2059</v>
      </c>
      <c r="C515" s="24" t="s">
        <v>2060</v>
      </c>
      <c r="D515" s="24" t="s">
        <v>2061</v>
      </c>
      <c r="E515" s="24" t="s">
        <v>2143</v>
      </c>
      <c r="F515" s="25">
        <v>40969</v>
      </c>
      <c r="G515" s="21">
        <v>20006</v>
      </c>
      <c r="H515" s="26" t="s">
        <v>2390</v>
      </c>
      <c r="I515" s="24" t="s">
        <v>2391</v>
      </c>
      <c r="J515" s="24" t="s">
        <v>2391</v>
      </c>
      <c r="K515" s="24"/>
      <c r="L515" s="27"/>
      <c r="M515" s="28"/>
      <c r="N515" s="28"/>
      <c r="O515" s="28"/>
      <c r="P515" s="26" t="s">
        <v>2139</v>
      </c>
      <c r="Q515" s="29">
        <v>41274</v>
      </c>
      <c r="R515" s="39">
        <v>16312338</v>
      </c>
      <c r="S515" s="24" t="s">
        <v>2061</v>
      </c>
      <c r="T515" s="30" t="str">
        <f>IF(S515=D515, E515, "")</f>
        <v>male</v>
      </c>
      <c r="U515" s="24" t="s">
        <v>284</v>
      </c>
      <c r="V515" s="24" t="s">
        <v>2062</v>
      </c>
      <c r="W515" s="55">
        <v>411115</v>
      </c>
      <c r="X515" s="55">
        <v>500000</v>
      </c>
      <c r="Y515" s="55">
        <v>911115</v>
      </c>
      <c r="Z515" s="55">
        <v>8170</v>
      </c>
      <c r="AA515" s="56">
        <v>919285</v>
      </c>
      <c r="AB515" s="56">
        <v>22500</v>
      </c>
      <c r="AC515" s="56">
        <v>18239</v>
      </c>
      <c r="AD515" s="56">
        <f>SUM(AA515:AC515)</f>
        <v>960024</v>
      </c>
      <c r="AE515" s="24" t="s">
        <v>2144</v>
      </c>
      <c r="AF515" s="24" t="s">
        <v>2063</v>
      </c>
      <c r="AG515" s="18" t="s">
        <v>17</v>
      </c>
      <c r="AK515" s="18" t="s">
        <v>2379</v>
      </c>
    </row>
    <row r="516" spans="1:37">
      <c r="A516" s="18">
        <v>28</v>
      </c>
      <c r="B516" s="23" t="s">
        <v>533</v>
      </c>
      <c r="C516" s="24" t="s">
        <v>384</v>
      </c>
      <c r="D516" s="24" t="s">
        <v>385</v>
      </c>
      <c r="E516" s="24" t="s">
        <v>1997</v>
      </c>
      <c r="F516" s="25">
        <v>41312</v>
      </c>
      <c r="G516" s="21">
        <v>60173</v>
      </c>
      <c r="H516" s="26" t="s">
        <v>2151</v>
      </c>
      <c r="I516" s="24" t="s">
        <v>2403</v>
      </c>
      <c r="J516" s="24" t="s">
        <v>2403</v>
      </c>
      <c r="K516" s="24"/>
      <c r="L516" s="27"/>
      <c r="M516" s="28"/>
      <c r="N516" s="28"/>
      <c r="O516" s="28"/>
      <c r="P516" s="26" t="s">
        <v>2150</v>
      </c>
      <c r="Q516" s="29">
        <v>41274</v>
      </c>
      <c r="R516" s="39">
        <v>27677449</v>
      </c>
      <c r="S516" s="24" t="s">
        <v>386</v>
      </c>
      <c r="T516" s="30" t="s">
        <v>2301</v>
      </c>
      <c r="U516" s="24" t="s">
        <v>283</v>
      </c>
      <c r="V516" s="24" t="s">
        <v>2253</v>
      </c>
      <c r="W516" s="55">
        <v>156418</v>
      </c>
      <c r="X516" s="55">
        <v>367969</v>
      </c>
      <c r="Y516" s="55">
        <v>524387</v>
      </c>
      <c r="Z516" s="55">
        <v>375946</v>
      </c>
      <c r="AA516" s="56">
        <v>900333</v>
      </c>
      <c r="AB516" s="56">
        <v>342658</v>
      </c>
      <c r="AC516" s="56">
        <v>32141</v>
      </c>
      <c r="AD516" s="56">
        <f>SUM(AA516:AC516)</f>
        <v>1275132</v>
      </c>
      <c r="AE516" s="24" t="s">
        <v>2144</v>
      </c>
      <c r="AF516" s="24" t="s">
        <v>542</v>
      </c>
      <c r="AG516" s="18" t="s">
        <v>19</v>
      </c>
      <c r="AK516" s="18" t="s">
        <v>2379</v>
      </c>
    </row>
    <row r="517" spans="1:37">
      <c r="A517" s="18">
        <v>291</v>
      </c>
      <c r="B517" s="23" t="s">
        <v>303</v>
      </c>
      <c r="C517" s="24" t="s">
        <v>304</v>
      </c>
      <c r="D517" s="24" t="s">
        <v>305</v>
      </c>
      <c r="E517" s="24" t="s">
        <v>1997</v>
      </c>
      <c r="F517" s="25">
        <v>40575</v>
      </c>
      <c r="G517" s="21">
        <v>33316</v>
      </c>
      <c r="H517" s="26" t="s">
        <v>2390</v>
      </c>
      <c r="I517" s="24" t="s">
        <v>2385</v>
      </c>
      <c r="J517" s="24" t="s">
        <v>58</v>
      </c>
      <c r="K517" s="24" t="s">
        <v>1690</v>
      </c>
      <c r="L517" s="27"/>
      <c r="M517" s="28"/>
      <c r="N517" s="28"/>
      <c r="O517" s="28"/>
      <c r="P517" s="26" t="s">
        <v>2150</v>
      </c>
      <c r="Q517" s="29">
        <v>41274</v>
      </c>
      <c r="R517" s="39">
        <v>20887377</v>
      </c>
      <c r="S517" s="24" t="s">
        <v>305</v>
      </c>
      <c r="T517" s="30" t="str">
        <f>IF(S517=D517, E517, "")</f>
        <v>female</v>
      </c>
      <c r="U517" s="24" t="s">
        <v>284</v>
      </c>
      <c r="V517" s="24" t="s">
        <v>2389</v>
      </c>
      <c r="W517" s="55">
        <v>872569</v>
      </c>
      <c r="X517" s="57"/>
      <c r="Y517" s="55">
        <v>872569</v>
      </c>
      <c r="Z517" s="57"/>
      <c r="AA517" s="56">
        <v>872569</v>
      </c>
      <c r="AB517" s="56">
        <v>12250</v>
      </c>
      <c r="AC517" s="56">
        <v>25607</v>
      </c>
      <c r="AD517" s="56">
        <f>SUM(AA517:AC517)</f>
        <v>910426</v>
      </c>
      <c r="AE517" s="24" t="s">
        <v>2156</v>
      </c>
      <c r="AG517" s="18" t="s">
        <v>19</v>
      </c>
      <c r="AK517" s="18" t="s">
        <v>2379</v>
      </c>
    </row>
    <row r="518" spans="1:37">
      <c r="A518" s="18">
        <v>592</v>
      </c>
      <c r="B518" s="23" t="s">
        <v>541</v>
      </c>
      <c r="C518" s="24" t="s">
        <v>699</v>
      </c>
      <c r="D518" s="24" t="s">
        <v>700</v>
      </c>
      <c r="E518" s="24" t="s">
        <v>2143</v>
      </c>
      <c r="F518" s="25">
        <v>40720</v>
      </c>
      <c r="G518" s="21">
        <v>22314</v>
      </c>
      <c r="H518" s="26" t="s">
        <v>2151</v>
      </c>
      <c r="I518" s="24" t="s">
        <v>2178</v>
      </c>
      <c r="J518" s="24" t="s">
        <v>60</v>
      </c>
      <c r="K518" s="24"/>
      <c r="L518" s="27"/>
      <c r="M518" s="28"/>
      <c r="N518" s="28"/>
      <c r="O518" s="28"/>
      <c r="P518" s="26" t="s">
        <v>2150</v>
      </c>
      <c r="Q518" s="29">
        <v>41274</v>
      </c>
      <c r="R518" s="39">
        <v>104241442</v>
      </c>
      <c r="S518" s="24" t="s">
        <v>700</v>
      </c>
      <c r="T518" s="30" t="str">
        <f>IF(S518=D518, E518, "")</f>
        <v>male</v>
      </c>
      <c r="U518" s="24" t="s">
        <v>284</v>
      </c>
      <c r="V518" s="24" t="s">
        <v>2271</v>
      </c>
      <c r="W518" s="55">
        <v>575015</v>
      </c>
      <c r="X518" s="55">
        <v>281913</v>
      </c>
      <c r="Y518" s="55">
        <v>856928</v>
      </c>
      <c r="Z518" s="57"/>
      <c r="AA518" s="56">
        <v>856928</v>
      </c>
      <c r="AB518" s="56">
        <v>423750</v>
      </c>
      <c r="AC518" s="56">
        <v>11630</v>
      </c>
      <c r="AD518" s="56">
        <f>SUM(AA518:AC518)</f>
        <v>1292308</v>
      </c>
      <c r="AE518" s="24" t="s">
        <v>2156</v>
      </c>
      <c r="AG518" s="18" t="s">
        <v>25</v>
      </c>
      <c r="AK518" s="18" t="s">
        <v>2379</v>
      </c>
    </row>
    <row r="519" spans="1:37">
      <c r="A519" s="18">
        <v>415</v>
      </c>
      <c r="B519" s="23" t="s">
        <v>2241</v>
      </c>
      <c r="C519" s="24" t="s">
        <v>2242</v>
      </c>
      <c r="D519" s="24" t="s">
        <v>2243</v>
      </c>
      <c r="E519" s="24"/>
      <c r="F519" s="25">
        <v>40695</v>
      </c>
      <c r="G519" s="21">
        <v>20036</v>
      </c>
      <c r="H519" s="26" t="s">
        <v>2390</v>
      </c>
      <c r="I519" s="24" t="s">
        <v>2391</v>
      </c>
      <c r="J519" s="24" t="s">
        <v>2391</v>
      </c>
      <c r="K519" s="24"/>
      <c r="L519" s="27"/>
      <c r="M519" s="28"/>
      <c r="N519" s="28"/>
      <c r="O519" s="28"/>
      <c r="P519" s="26" t="s">
        <v>208</v>
      </c>
      <c r="Q519" s="29">
        <v>41182</v>
      </c>
      <c r="R519" s="39">
        <v>38368191</v>
      </c>
      <c r="S519" s="24" t="s">
        <v>2245</v>
      </c>
      <c r="T519" s="30" t="s">
        <v>2235</v>
      </c>
      <c r="U519" s="24" t="s">
        <v>283</v>
      </c>
      <c r="V519" s="24"/>
      <c r="W519" s="55">
        <v>289210</v>
      </c>
      <c r="X519" s="57"/>
      <c r="Y519" s="55">
        <v>289210</v>
      </c>
      <c r="Z519" s="55">
        <v>527467</v>
      </c>
      <c r="AA519" s="56">
        <v>816677</v>
      </c>
      <c r="AB519" s="56">
        <v>2756</v>
      </c>
      <c r="AC519" s="56">
        <v>2201</v>
      </c>
      <c r="AD519" s="56">
        <f>SUM(AA519:AC519)</f>
        <v>821634</v>
      </c>
      <c r="AE519" s="24" t="s">
        <v>2144</v>
      </c>
      <c r="AF519" s="24" t="s">
        <v>2246</v>
      </c>
      <c r="AG519" s="18" t="s">
        <v>21</v>
      </c>
      <c r="AK519" s="18" t="s">
        <v>2379</v>
      </c>
    </row>
    <row r="520" spans="1:37">
      <c r="A520" s="18">
        <v>461</v>
      </c>
      <c r="B520" s="23" t="s">
        <v>1037</v>
      </c>
      <c r="C520" s="24" t="s">
        <v>1038</v>
      </c>
      <c r="D520" s="24" t="s">
        <v>1039</v>
      </c>
      <c r="E520" s="24" t="s">
        <v>2143</v>
      </c>
      <c r="F520" s="25">
        <v>41306</v>
      </c>
      <c r="G520" s="21">
        <v>22102</v>
      </c>
      <c r="H520" s="26" t="s">
        <v>2390</v>
      </c>
      <c r="I520" s="24" t="s">
        <v>1477</v>
      </c>
      <c r="J520" s="24" t="s">
        <v>63</v>
      </c>
      <c r="K520" s="24"/>
      <c r="L520" s="27"/>
      <c r="M520" s="28"/>
      <c r="N520" s="28"/>
      <c r="O520" s="28"/>
      <c r="P520" s="26" t="s">
        <v>2150</v>
      </c>
      <c r="Q520" s="29">
        <v>41274</v>
      </c>
      <c r="R520" s="39">
        <v>44652324</v>
      </c>
      <c r="S520" s="24" t="s">
        <v>1040</v>
      </c>
      <c r="T520" s="30" t="s">
        <v>2234</v>
      </c>
      <c r="U520" s="24" t="s">
        <v>283</v>
      </c>
      <c r="V520" s="24" t="s">
        <v>2396</v>
      </c>
      <c r="W520" s="55">
        <v>624984</v>
      </c>
      <c r="X520" s="57"/>
      <c r="Y520" s="55">
        <v>624984</v>
      </c>
      <c r="Z520" s="55">
        <v>190734</v>
      </c>
      <c r="AA520" s="56">
        <v>815718</v>
      </c>
      <c r="AB520" s="56">
        <v>18750</v>
      </c>
      <c r="AC520" s="56">
        <v>22114</v>
      </c>
      <c r="AD520" s="56">
        <f>SUM(AA520:AC520)</f>
        <v>856582</v>
      </c>
      <c r="AE520" s="24" t="s">
        <v>2144</v>
      </c>
      <c r="AF520" s="24" t="s">
        <v>2147</v>
      </c>
      <c r="AG520" s="18" t="s">
        <v>21</v>
      </c>
      <c r="AK520" s="18" t="s">
        <v>2379</v>
      </c>
    </row>
    <row r="521" spans="1:37">
      <c r="A521" s="18">
        <v>124</v>
      </c>
      <c r="B521" s="23" t="s">
        <v>1869</v>
      </c>
      <c r="C521" s="24" t="s">
        <v>1870</v>
      </c>
      <c r="D521" s="24" t="s">
        <v>1871</v>
      </c>
      <c r="E521" s="24" t="s">
        <v>2143</v>
      </c>
      <c r="F521" s="25">
        <v>40544</v>
      </c>
      <c r="G521" s="21">
        <v>20007</v>
      </c>
      <c r="H521" s="26" t="s">
        <v>2362</v>
      </c>
      <c r="I521" s="24" t="s">
        <v>2363</v>
      </c>
      <c r="J521" s="24" t="s">
        <v>2363</v>
      </c>
      <c r="K521" s="24"/>
      <c r="L521" s="27"/>
      <c r="M521" s="28">
        <v>7.348718710509769E-2</v>
      </c>
      <c r="N521" s="28"/>
      <c r="O521" s="28"/>
      <c r="P521" s="26" t="s">
        <v>2150</v>
      </c>
      <c r="Q521" s="29">
        <v>41274</v>
      </c>
      <c r="R521" s="39">
        <v>314636288</v>
      </c>
      <c r="S521" s="24" t="s">
        <v>1871</v>
      </c>
      <c r="T521" s="30" t="str">
        <f>IF(S521=D521, E521, "")</f>
        <v>male</v>
      </c>
      <c r="U521" s="24" t="s">
        <v>284</v>
      </c>
      <c r="V521" s="24" t="s">
        <v>2396</v>
      </c>
      <c r="W521" s="55">
        <v>527532</v>
      </c>
      <c r="X521" s="55">
        <v>200000</v>
      </c>
      <c r="Y521" s="55">
        <v>727532</v>
      </c>
      <c r="Z521" s="55">
        <v>55324</v>
      </c>
      <c r="AA521" s="56">
        <v>782856</v>
      </c>
      <c r="AB521" s="56">
        <v>132038</v>
      </c>
      <c r="AC521" s="56">
        <v>23547</v>
      </c>
      <c r="AD521" s="56">
        <f>SUM(AA521:AC521)</f>
        <v>938441</v>
      </c>
      <c r="AE521" s="24" t="s">
        <v>2156</v>
      </c>
      <c r="AF521" s="24"/>
      <c r="AG521" s="18" t="s">
        <v>25</v>
      </c>
      <c r="AK521" s="18" t="s">
        <v>2379</v>
      </c>
    </row>
    <row r="522" spans="1:37">
      <c r="A522" s="18">
        <v>570</v>
      </c>
      <c r="B522" s="23" t="s">
        <v>2281</v>
      </c>
      <c r="C522" s="24" t="s">
        <v>2282</v>
      </c>
      <c r="D522" s="24" t="s">
        <v>2283</v>
      </c>
      <c r="E522" s="24"/>
      <c r="F522" s="25">
        <v>40848</v>
      </c>
      <c r="G522" s="21">
        <v>90401</v>
      </c>
      <c r="H522" s="26" t="s">
        <v>2287</v>
      </c>
      <c r="I522" s="24" t="s">
        <v>2287</v>
      </c>
      <c r="J522" s="24" t="s">
        <v>2287</v>
      </c>
      <c r="K522" s="24"/>
      <c r="L522" s="27"/>
      <c r="M522" s="28"/>
      <c r="N522" s="28"/>
      <c r="O522" s="28"/>
      <c r="P522" s="26" t="s">
        <v>208</v>
      </c>
      <c r="Q522" s="29">
        <v>41182</v>
      </c>
      <c r="R522" s="39">
        <v>287428038</v>
      </c>
      <c r="S522" s="24" t="s">
        <v>2286</v>
      </c>
      <c r="T522" s="30" t="s">
        <v>2235</v>
      </c>
      <c r="U522" s="24" t="s">
        <v>283</v>
      </c>
      <c r="V522" s="24"/>
      <c r="W522" s="55">
        <v>522814</v>
      </c>
      <c r="X522" s="55">
        <v>156921</v>
      </c>
      <c r="Y522" s="55">
        <v>679735</v>
      </c>
      <c r="Z522" s="55">
        <v>92588</v>
      </c>
      <c r="AA522" s="56">
        <v>772323</v>
      </c>
      <c r="AB522" s="56">
        <v>146266</v>
      </c>
      <c r="AC522" s="56">
        <v>17825</v>
      </c>
      <c r="AD522" s="56">
        <f>SUM(AA522:AC522)</f>
        <v>936414</v>
      </c>
      <c r="AE522" s="24" t="s">
        <v>2144</v>
      </c>
      <c r="AF522" s="24" t="s">
        <v>2226</v>
      </c>
      <c r="AG522" s="18" t="s">
        <v>25</v>
      </c>
      <c r="AK522" s="18" t="s">
        <v>2379</v>
      </c>
    </row>
    <row r="523" spans="1:37">
      <c r="A523" s="18">
        <v>297</v>
      </c>
      <c r="B523" s="23" t="s">
        <v>306</v>
      </c>
      <c r="C523" s="24" t="s">
        <v>307</v>
      </c>
      <c r="D523" s="24" t="s">
        <v>308</v>
      </c>
      <c r="E523" s="24" t="s">
        <v>1997</v>
      </c>
      <c r="F523" s="25">
        <v>41284</v>
      </c>
      <c r="G523" s="21">
        <v>10036</v>
      </c>
      <c r="H523" s="26" t="s">
        <v>2390</v>
      </c>
      <c r="I523" s="24" t="s">
        <v>1690</v>
      </c>
      <c r="J523" s="24" t="s">
        <v>1690</v>
      </c>
      <c r="K523" s="24"/>
      <c r="L523" s="27"/>
      <c r="M523" s="28"/>
      <c r="N523" s="28"/>
      <c r="O523" s="28"/>
      <c r="P523" s="26" t="s">
        <v>2150</v>
      </c>
      <c r="Q523" s="29">
        <v>41090</v>
      </c>
      <c r="R523" s="39">
        <v>23680113</v>
      </c>
      <c r="S523" s="24" t="s">
        <v>309</v>
      </c>
      <c r="T523" s="30" t="s">
        <v>2305</v>
      </c>
      <c r="U523" s="24" t="s">
        <v>283</v>
      </c>
      <c r="V523" s="24" t="s">
        <v>2271</v>
      </c>
      <c r="W523" s="55">
        <v>498028</v>
      </c>
      <c r="X523" s="55">
        <v>255000</v>
      </c>
      <c r="Y523" s="55">
        <v>753028</v>
      </c>
      <c r="Z523" s="55">
        <v>1242</v>
      </c>
      <c r="AA523" s="56">
        <v>754270</v>
      </c>
      <c r="AC523" s="56">
        <v>173482</v>
      </c>
      <c r="AD523" s="56">
        <f>SUM(AA523:AC523)</f>
        <v>927752</v>
      </c>
      <c r="AE523" s="24" t="s">
        <v>2156</v>
      </c>
      <c r="AG523" s="18" t="s">
        <v>19</v>
      </c>
      <c r="AK523" s="18" t="s">
        <v>2379</v>
      </c>
    </row>
    <row r="524" spans="1:37">
      <c r="A524" s="18">
        <v>330</v>
      </c>
      <c r="B524" s="23" t="s">
        <v>183</v>
      </c>
      <c r="C524" s="24" t="s">
        <v>184</v>
      </c>
      <c r="D524" s="24" t="s">
        <v>185</v>
      </c>
      <c r="E524" s="24" t="s">
        <v>2307</v>
      </c>
      <c r="F524" s="25">
        <v>40788</v>
      </c>
      <c r="G524" s="21">
        <v>20001</v>
      </c>
      <c r="H524" s="26" t="s">
        <v>2390</v>
      </c>
      <c r="I524" s="24" t="s">
        <v>2403</v>
      </c>
      <c r="J524" s="24" t="s">
        <v>2403</v>
      </c>
      <c r="K524" s="24"/>
      <c r="L524" s="27"/>
      <c r="M524" s="28"/>
      <c r="N524" s="28"/>
      <c r="O524" s="28"/>
      <c r="P524" s="26" t="s">
        <v>2150</v>
      </c>
      <c r="Q524" s="29">
        <v>41274</v>
      </c>
      <c r="R524" s="39">
        <v>11729986</v>
      </c>
      <c r="S524" s="24" t="s">
        <v>185</v>
      </c>
      <c r="T524" s="30" t="str">
        <f>IF(S524=D524, E524, "")</f>
        <v>male</v>
      </c>
      <c r="U524" s="24" t="s">
        <v>284</v>
      </c>
      <c r="V524" s="24" t="s">
        <v>1431</v>
      </c>
      <c r="W524" s="55">
        <v>500762</v>
      </c>
      <c r="X524" s="55">
        <v>250000</v>
      </c>
      <c r="Y524" s="55">
        <v>750762</v>
      </c>
      <c r="Z524" s="57"/>
      <c r="AA524" s="56">
        <v>750762</v>
      </c>
      <c r="AB524" s="56">
        <v>20000</v>
      </c>
      <c r="AC524" s="56">
        <v>23693</v>
      </c>
      <c r="AD524" s="56">
        <f>SUM(AA524:AC524)</f>
        <v>794455</v>
      </c>
      <c r="AE524" s="24" t="s">
        <v>2156</v>
      </c>
      <c r="AG524" s="18" t="s">
        <v>17</v>
      </c>
      <c r="AK524" s="18" t="s">
        <v>2379</v>
      </c>
    </row>
    <row r="525" spans="1:37">
      <c r="A525" s="18">
        <v>65</v>
      </c>
      <c r="B525" s="23" t="s">
        <v>1906</v>
      </c>
      <c r="C525" s="24" t="s">
        <v>1907</v>
      </c>
      <c r="D525" s="24" t="s">
        <v>1762</v>
      </c>
      <c r="E525" s="24" t="s">
        <v>2143</v>
      </c>
      <c r="F525" s="25">
        <v>40299</v>
      </c>
      <c r="G525" s="21">
        <v>60610</v>
      </c>
      <c r="H525" s="26" t="s">
        <v>2151</v>
      </c>
      <c r="I525" s="24" t="s">
        <v>1763</v>
      </c>
      <c r="J525" s="24" t="s">
        <v>213</v>
      </c>
      <c r="K525" s="24"/>
      <c r="L525" s="27"/>
      <c r="M525" s="28"/>
      <c r="N525" s="28"/>
      <c r="O525" s="28"/>
      <c r="P525" s="26" t="s">
        <v>2150</v>
      </c>
      <c r="Q525" s="29">
        <v>41152</v>
      </c>
      <c r="R525" s="39">
        <v>146323790</v>
      </c>
      <c r="S525" s="24" t="s">
        <v>1762</v>
      </c>
      <c r="T525" s="30" t="str">
        <f>IF(S525=D525, E525, "")</f>
        <v>male</v>
      </c>
      <c r="U525" s="24" t="s">
        <v>284</v>
      </c>
      <c r="V525" s="24" t="s">
        <v>2253</v>
      </c>
      <c r="W525" s="55">
        <v>686969</v>
      </c>
      <c r="X525" s="57"/>
      <c r="Y525" s="55">
        <v>686969</v>
      </c>
      <c r="Z525" s="55">
        <v>960</v>
      </c>
      <c r="AA525" s="56">
        <v>687929</v>
      </c>
      <c r="AB525" s="56">
        <v>10022</v>
      </c>
      <c r="AC525" s="56">
        <v>920</v>
      </c>
      <c r="AD525" s="56">
        <f>SUM(AA525:AC525)</f>
        <v>698871</v>
      </c>
      <c r="AE525" s="24" t="s">
        <v>2156</v>
      </c>
      <c r="AG525" s="18" t="s">
        <v>25</v>
      </c>
      <c r="AK525" s="18" t="s">
        <v>2379</v>
      </c>
    </row>
    <row r="526" spans="1:37">
      <c r="A526" s="18">
        <v>598</v>
      </c>
      <c r="B526" s="23" t="s">
        <v>552</v>
      </c>
      <c r="C526" s="24" t="s">
        <v>553</v>
      </c>
      <c r="D526" s="24" t="s">
        <v>554</v>
      </c>
      <c r="E526" s="24" t="s">
        <v>2143</v>
      </c>
      <c r="F526" s="25">
        <v>40583</v>
      </c>
      <c r="G526" s="21">
        <v>20005</v>
      </c>
      <c r="H526" s="26" t="s">
        <v>2390</v>
      </c>
      <c r="I526" s="24" t="s">
        <v>1690</v>
      </c>
      <c r="J526" s="24" t="s">
        <v>1690</v>
      </c>
      <c r="K526" s="24"/>
      <c r="L526" s="27"/>
      <c r="M526" s="28"/>
      <c r="N526" s="28"/>
      <c r="O526" s="28"/>
      <c r="P526" s="26" t="s">
        <v>2150</v>
      </c>
      <c r="Q526" s="29">
        <v>41274</v>
      </c>
      <c r="R526" s="39">
        <v>25681137</v>
      </c>
      <c r="S526" s="24" t="s">
        <v>554</v>
      </c>
      <c r="T526" s="30" t="str">
        <f>IF(S526=D526, E526, "")</f>
        <v>male</v>
      </c>
      <c r="U526" s="24" t="s">
        <v>284</v>
      </c>
      <c r="V526" s="24" t="s">
        <v>2253</v>
      </c>
      <c r="W526" s="55">
        <v>530430</v>
      </c>
      <c r="X526" s="55">
        <v>150000</v>
      </c>
      <c r="Y526" s="55">
        <v>680430</v>
      </c>
      <c r="Z526" s="55">
        <v>5328</v>
      </c>
      <c r="AA526" s="56">
        <v>685758</v>
      </c>
      <c r="AB526" s="56">
        <v>11750</v>
      </c>
      <c r="AC526" s="56">
        <v>6349</v>
      </c>
      <c r="AD526" s="56">
        <f>SUM(AA526:AC526)</f>
        <v>703857</v>
      </c>
      <c r="AE526" s="24" t="s">
        <v>2156</v>
      </c>
      <c r="AG526" s="18" t="s">
        <v>19</v>
      </c>
      <c r="AK526" s="18" t="s">
        <v>2379</v>
      </c>
    </row>
    <row r="527" spans="1:37">
      <c r="A527" s="18">
        <v>204</v>
      </c>
      <c r="B527" s="23" t="s">
        <v>1487</v>
      </c>
      <c r="C527" s="24" t="s">
        <v>1488</v>
      </c>
      <c r="D527" s="24" t="s">
        <v>1640</v>
      </c>
      <c r="E527" s="24" t="s">
        <v>2143</v>
      </c>
      <c r="F527" s="25">
        <v>40575</v>
      </c>
      <c r="G527" s="21">
        <v>22203</v>
      </c>
      <c r="H527" s="26" t="s">
        <v>2390</v>
      </c>
      <c r="I527" s="24" t="s">
        <v>2273</v>
      </c>
      <c r="J527" s="24" t="s">
        <v>66</v>
      </c>
      <c r="K527" s="24"/>
      <c r="L527" s="27"/>
      <c r="M527" s="28"/>
      <c r="N527" s="28"/>
      <c r="O527" s="28"/>
      <c r="P527" s="26" t="s">
        <v>2150</v>
      </c>
      <c r="Q527" s="29">
        <v>41274</v>
      </c>
      <c r="R527" s="39">
        <v>16167890</v>
      </c>
      <c r="S527" s="24" t="s">
        <v>1640</v>
      </c>
      <c r="T527" s="30" t="str">
        <f>IF(S527=D527, E527, "")</f>
        <v>male</v>
      </c>
      <c r="U527" s="24" t="s">
        <v>284</v>
      </c>
      <c r="V527" s="24" t="s">
        <v>2146</v>
      </c>
      <c r="W527" s="55">
        <v>554749</v>
      </c>
      <c r="X527" s="55">
        <v>129492</v>
      </c>
      <c r="Y527" s="55">
        <v>684241</v>
      </c>
      <c r="Z527" s="57"/>
      <c r="AA527" s="56">
        <v>684241</v>
      </c>
      <c r="AB527" s="56">
        <v>17000</v>
      </c>
      <c r="AC527" s="56">
        <v>19811</v>
      </c>
      <c r="AD527" s="56">
        <f>SUM(AA527:AC527)</f>
        <v>721052</v>
      </c>
      <c r="AE527" s="24" t="s">
        <v>2156</v>
      </c>
      <c r="AG527" s="18" t="s">
        <v>17</v>
      </c>
      <c r="AK527" s="18" t="s">
        <v>2379</v>
      </c>
    </row>
    <row r="528" spans="1:37">
      <c r="A528" s="18">
        <v>520</v>
      </c>
      <c r="B528" s="23" t="s">
        <v>1913</v>
      </c>
      <c r="C528" s="24" t="s">
        <v>1914</v>
      </c>
      <c r="D528" s="24" t="s">
        <v>1915</v>
      </c>
      <c r="G528" s="21">
        <v>20001</v>
      </c>
      <c r="H528" s="26" t="s">
        <v>2362</v>
      </c>
      <c r="I528" s="24" t="s">
        <v>2363</v>
      </c>
      <c r="J528" s="24" t="s">
        <v>2363</v>
      </c>
      <c r="K528" s="24"/>
      <c r="L528" s="27"/>
      <c r="M528" s="28"/>
      <c r="N528" s="28"/>
      <c r="O528" s="28"/>
      <c r="P528" s="26" t="s">
        <v>2139</v>
      </c>
      <c r="Q528" s="29">
        <v>41182</v>
      </c>
      <c r="R528" s="39">
        <v>190468098</v>
      </c>
      <c r="S528" s="24" t="s">
        <v>1916</v>
      </c>
      <c r="T528" s="30" t="s">
        <v>2302</v>
      </c>
      <c r="U528" s="24" t="s">
        <v>283</v>
      </c>
      <c r="V528" s="24" t="s">
        <v>1917</v>
      </c>
      <c r="W528" s="55">
        <v>99671</v>
      </c>
      <c r="X528" s="55">
        <v>5712</v>
      </c>
      <c r="Y528" s="55">
        <v>105383</v>
      </c>
      <c r="Z528" s="55">
        <v>567542</v>
      </c>
      <c r="AA528" s="56">
        <v>672925</v>
      </c>
      <c r="AC528" s="56">
        <v>5944</v>
      </c>
      <c r="AD528" s="56">
        <f>SUM(AA528:AC528)</f>
        <v>678869</v>
      </c>
      <c r="AE528" s="24" t="s">
        <v>2144</v>
      </c>
      <c r="AF528" s="24" t="s">
        <v>1920</v>
      </c>
      <c r="AG528" s="18" t="s">
        <v>25</v>
      </c>
      <c r="AK528" s="18" t="s">
        <v>2379</v>
      </c>
    </row>
    <row r="529" spans="1:37">
      <c r="A529" s="18">
        <v>416</v>
      </c>
      <c r="B529" s="23" t="s">
        <v>2241</v>
      </c>
      <c r="C529" s="24" t="s">
        <v>2242</v>
      </c>
      <c r="D529" s="24" t="s">
        <v>2243</v>
      </c>
      <c r="E529" s="24" t="s">
        <v>2143</v>
      </c>
      <c r="F529" s="25">
        <v>40695</v>
      </c>
      <c r="G529" s="21">
        <v>20036</v>
      </c>
      <c r="H529" s="26" t="s">
        <v>2390</v>
      </c>
      <c r="I529" s="24" t="s">
        <v>2391</v>
      </c>
      <c r="J529" s="24" t="s">
        <v>2391</v>
      </c>
      <c r="K529" s="24"/>
      <c r="L529" s="27"/>
      <c r="M529" s="28"/>
      <c r="N529" s="28"/>
      <c r="O529" s="28"/>
      <c r="P529" s="26" t="s">
        <v>2139</v>
      </c>
      <c r="Q529" s="29">
        <v>41182</v>
      </c>
      <c r="R529" s="39">
        <v>38368191</v>
      </c>
      <c r="S529" s="24" t="s">
        <v>2244</v>
      </c>
      <c r="T529" s="30" t="s">
        <v>2303</v>
      </c>
      <c r="U529" s="24" t="s">
        <v>284</v>
      </c>
      <c r="V529" s="24" t="s">
        <v>2396</v>
      </c>
      <c r="W529" s="55">
        <v>662211</v>
      </c>
      <c r="X529" s="57"/>
      <c r="Y529" s="55">
        <v>662211</v>
      </c>
      <c r="Z529" s="55">
        <v>1168</v>
      </c>
      <c r="AA529" s="56">
        <v>663379</v>
      </c>
      <c r="AB529" s="56">
        <v>4900</v>
      </c>
      <c r="AC529" s="56">
        <v>12260</v>
      </c>
      <c r="AD529" s="56">
        <f>SUM(AA529:AC529)</f>
        <v>680539</v>
      </c>
      <c r="AE529" s="24" t="s">
        <v>2144</v>
      </c>
      <c r="AF529" s="24" t="s">
        <v>2147</v>
      </c>
      <c r="AG529" s="18" t="s">
        <v>21</v>
      </c>
      <c r="AK529" s="18" t="s">
        <v>2379</v>
      </c>
    </row>
    <row r="530" spans="1:37">
      <c r="A530" s="18">
        <v>257</v>
      </c>
      <c r="B530" s="23" t="s">
        <v>2364</v>
      </c>
      <c r="C530" s="24" t="s">
        <v>125</v>
      </c>
      <c r="D530" s="24" t="s">
        <v>2365</v>
      </c>
      <c r="E530" s="24" t="s">
        <v>2143</v>
      </c>
      <c r="F530" s="25">
        <v>40808</v>
      </c>
      <c r="G530" s="21">
        <v>22314</v>
      </c>
      <c r="H530" s="26" t="s">
        <v>2390</v>
      </c>
      <c r="I530" s="24" t="s">
        <v>2403</v>
      </c>
      <c r="J530" s="24" t="s">
        <v>2403</v>
      </c>
      <c r="K530" s="24"/>
      <c r="L530" s="27" t="s">
        <v>2440</v>
      </c>
      <c r="M530" s="28"/>
      <c r="N530" s="28"/>
      <c r="O530" s="28"/>
      <c r="P530" s="26" t="s">
        <v>2139</v>
      </c>
      <c r="Q530" s="29">
        <v>41274</v>
      </c>
      <c r="R530" s="39">
        <v>21534842</v>
      </c>
      <c r="S530" s="24" t="s">
        <v>2365</v>
      </c>
      <c r="T530" s="30" t="str">
        <f>IF(S530=D530, E530, "")</f>
        <v>male</v>
      </c>
      <c r="U530" s="24" t="s">
        <v>284</v>
      </c>
      <c r="V530" s="24" t="s">
        <v>2396</v>
      </c>
      <c r="W530" s="55">
        <v>554248</v>
      </c>
      <c r="X530" s="55">
        <v>60000</v>
      </c>
      <c r="Y530" s="55">
        <v>614248</v>
      </c>
      <c r="Z530" s="55">
        <v>42815</v>
      </c>
      <c r="AA530" s="56">
        <v>657063</v>
      </c>
      <c r="AB530" s="56">
        <v>115000</v>
      </c>
      <c r="AC530" s="56">
        <v>23953</v>
      </c>
      <c r="AD530" s="56">
        <f>SUM(AA530:AC530)</f>
        <v>796016</v>
      </c>
      <c r="AE530" s="24" t="s">
        <v>2156</v>
      </c>
      <c r="AF530" s="24"/>
      <c r="AG530" s="18" t="s">
        <v>19</v>
      </c>
      <c r="AK530" s="18" t="s">
        <v>2379</v>
      </c>
    </row>
    <row r="531" spans="1:37">
      <c r="A531" s="18">
        <v>231</v>
      </c>
      <c r="B531" s="23" t="s">
        <v>2227</v>
      </c>
      <c r="C531" s="24" t="s">
        <v>2228</v>
      </c>
      <c r="D531" s="24" t="s">
        <v>2229</v>
      </c>
      <c r="E531" s="24" t="s">
        <v>2143</v>
      </c>
      <c r="F531" s="25">
        <v>41153</v>
      </c>
      <c r="G531" s="21">
        <v>75015</v>
      </c>
      <c r="H531" s="26" t="s">
        <v>2362</v>
      </c>
      <c r="I531" s="24" t="s">
        <v>2363</v>
      </c>
      <c r="J531" s="24" t="s">
        <v>2363</v>
      </c>
      <c r="K531" s="24"/>
      <c r="L531" s="27"/>
      <c r="M531" s="28"/>
      <c r="N531" s="28"/>
      <c r="O531" s="28"/>
      <c r="P531" s="26" t="s">
        <v>2139</v>
      </c>
      <c r="Q531" s="29">
        <v>41274</v>
      </c>
      <c r="R531" s="39">
        <v>191960296</v>
      </c>
      <c r="S531" s="24" t="s">
        <v>2229</v>
      </c>
      <c r="T531" s="30" t="str">
        <f>IF(S531=D531, E531, "")</f>
        <v>male</v>
      </c>
      <c r="U531" s="24" t="s">
        <v>284</v>
      </c>
      <c r="V531" s="24" t="s">
        <v>2360</v>
      </c>
      <c r="W531" s="55">
        <v>392627</v>
      </c>
      <c r="X531" s="55">
        <v>28438</v>
      </c>
      <c r="Y531" s="55">
        <v>421065</v>
      </c>
      <c r="Z531" s="55">
        <v>226692</v>
      </c>
      <c r="AA531" s="56">
        <v>647757</v>
      </c>
      <c r="AB531" s="56">
        <v>260863</v>
      </c>
      <c r="AC531" s="56">
        <v>20803</v>
      </c>
      <c r="AD531" s="56">
        <f>SUM(AA531:AC531)</f>
        <v>929423</v>
      </c>
      <c r="AE531" s="24" t="s">
        <v>2144</v>
      </c>
      <c r="AF531" s="24" t="s">
        <v>2336</v>
      </c>
      <c r="AG531" s="18" t="s">
        <v>25</v>
      </c>
      <c r="AK531" s="18" t="s">
        <v>2379</v>
      </c>
    </row>
    <row r="532" spans="1:37">
      <c r="A532" s="18">
        <v>156</v>
      </c>
      <c r="B532" s="23" t="s">
        <v>2222</v>
      </c>
      <c r="C532" s="24" t="s">
        <v>2223</v>
      </c>
      <c r="D532" s="24" t="s">
        <v>2224</v>
      </c>
      <c r="E532" s="24" t="s">
        <v>2143</v>
      </c>
      <c r="F532" s="25">
        <v>40848</v>
      </c>
      <c r="G532" s="21">
        <v>20006</v>
      </c>
      <c r="H532" s="26" t="s">
        <v>2390</v>
      </c>
      <c r="I532" s="24" t="s">
        <v>2385</v>
      </c>
      <c r="J532" s="24" t="s">
        <v>58</v>
      </c>
      <c r="K532" s="24"/>
      <c r="L532" s="27"/>
      <c r="M532" s="28"/>
      <c r="N532" s="28"/>
      <c r="O532" s="28"/>
      <c r="P532" s="26" t="s">
        <v>2139</v>
      </c>
      <c r="Q532" s="29">
        <v>41090</v>
      </c>
      <c r="R532" s="39">
        <v>27528232</v>
      </c>
      <c r="S532" s="24" t="s">
        <v>2225</v>
      </c>
      <c r="T532" s="30" t="s">
        <v>2303</v>
      </c>
      <c r="U532" s="24" t="s">
        <v>283</v>
      </c>
      <c r="V532" s="24" t="s">
        <v>2396</v>
      </c>
      <c r="W532" s="55">
        <v>463272</v>
      </c>
      <c r="X532" s="55">
        <v>45000</v>
      </c>
      <c r="Y532" s="55">
        <v>508272</v>
      </c>
      <c r="Z532" s="55">
        <v>121707</v>
      </c>
      <c r="AA532" s="56">
        <v>629979</v>
      </c>
      <c r="AB532" s="56">
        <v>12250</v>
      </c>
      <c r="AC532" s="56">
        <v>11321</v>
      </c>
      <c r="AD532" s="56">
        <f>SUM(AA532:AC532)</f>
        <v>653550</v>
      </c>
      <c r="AE532" s="24" t="s">
        <v>2144</v>
      </c>
      <c r="AF532" s="24" t="s">
        <v>2226</v>
      </c>
      <c r="AG532" s="18" t="s">
        <v>19</v>
      </c>
      <c r="AK532" s="18" t="s">
        <v>2379</v>
      </c>
    </row>
    <row r="533" spans="1:37">
      <c r="A533" s="18">
        <v>81</v>
      </c>
      <c r="B533" s="23" t="s">
        <v>2404</v>
      </c>
      <c r="C533" s="24" t="s">
        <v>2405</v>
      </c>
      <c r="D533" s="24" t="s">
        <v>2406</v>
      </c>
      <c r="E533" s="24" t="s">
        <v>2143</v>
      </c>
      <c r="F533" s="25">
        <v>40378</v>
      </c>
      <c r="G533" s="21">
        <v>19106</v>
      </c>
      <c r="H533" s="26" t="s">
        <v>2151</v>
      </c>
      <c r="I533" s="24" t="s">
        <v>2403</v>
      </c>
      <c r="J533" s="24" t="s">
        <v>2403</v>
      </c>
      <c r="K533" s="24"/>
      <c r="L533" s="27"/>
      <c r="M533" s="28"/>
      <c r="N533" s="28"/>
      <c r="O533" s="28"/>
      <c r="P533" s="26" t="s">
        <v>2139</v>
      </c>
      <c r="Q533" s="29">
        <v>41090</v>
      </c>
      <c r="R533" s="39">
        <v>61349206</v>
      </c>
      <c r="S533" s="24" t="s">
        <v>2406</v>
      </c>
      <c r="T533" s="30" t="str">
        <f>IF(S533=D533, E533, "")</f>
        <v>male</v>
      </c>
      <c r="U533" s="24" t="s">
        <v>284</v>
      </c>
      <c r="V533" s="24" t="s">
        <v>2407</v>
      </c>
      <c r="W533" s="55">
        <v>540151</v>
      </c>
      <c r="X533" s="55">
        <v>89040</v>
      </c>
      <c r="Y533" s="55">
        <v>629191</v>
      </c>
      <c r="Z533" s="57"/>
      <c r="AA533" s="56">
        <v>629191</v>
      </c>
      <c r="AB533" s="56">
        <v>47189</v>
      </c>
      <c r="AC533" s="56">
        <v>20329</v>
      </c>
      <c r="AD533" s="56">
        <f>SUM(AA533:AC533)</f>
        <v>696709</v>
      </c>
      <c r="AE533" s="24" t="s">
        <v>2156</v>
      </c>
      <c r="AF533" s="24"/>
      <c r="AG533" s="18" t="s">
        <v>23</v>
      </c>
      <c r="AK533" s="18" t="s">
        <v>2379</v>
      </c>
    </row>
    <row r="534" spans="1:37">
      <c r="A534" s="18">
        <v>237</v>
      </c>
      <c r="B534" s="23" t="s">
        <v>7</v>
      </c>
      <c r="C534" s="24" t="s">
        <v>8</v>
      </c>
      <c r="D534" s="24" t="s">
        <v>9</v>
      </c>
      <c r="E534" s="18" t="s">
        <v>1989</v>
      </c>
      <c r="F534" s="25">
        <v>41000</v>
      </c>
      <c r="G534" s="21">
        <v>20001</v>
      </c>
      <c r="H534" s="26" t="s">
        <v>2362</v>
      </c>
      <c r="I534" s="24" t="s">
        <v>2363</v>
      </c>
      <c r="J534" s="24" t="s">
        <v>2363</v>
      </c>
      <c r="K534" s="24"/>
      <c r="L534" s="27"/>
      <c r="M534" s="28"/>
      <c r="N534" s="28"/>
      <c r="O534" s="28"/>
      <c r="P534" s="26" t="s">
        <v>208</v>
      </c>
      <c r="Q534" s="29">
        <v>41364</v>
      </c>
      <c r="R534" s="39">
        <v>72737725</v>
      </c>
      <c r="S534" s="24" t="s">
        <v>217</v>
      </c>
      <c r="T534" s="30" t="s">
        <v>2310</v>
      </c>
      <c r="U534" s="24" t="s">
        <v>71</v>
      </c>
      <c r="V534" s="24" t="s">
        <v>72</v>
      </c>
      <c r="W534" s="55">
        <v>375785</v>
      </c>
      <c r="X534" s="57"/>
      <c r="Y534" s="55">
        <f>SUM(W534:X534)</f>
        <v>375785</v>
      </c>
      <c r="Z534" s="55">
        <v>207109</v>
      </c>
      <c r="AA534" s="56">
        <v>582894</v>
      </c>
      <c r="AB534" s="56">
        <v>90150</v>
      </c>
      <c r="AC534" s="56">
        <v>33136</v>
      </c>
      <c r="AD534" s="56">
        <f>SUM(AA534:AC534)</f>
        <v>706180</v>
      </c>
      <c r="AE534" s="24" t="s">
        <v>2144</v>
      </c>
      <c r="AF534" s="18" t="s">
        <v>73</v>
      </c>
      <c r="AG534" s="18" t="s">
        <v>23</v>
      </c>
      <c r="AK534" s="18" t="s">
        <v>2379</v>
      </c>
    </row>
    <row r="535" spans="1:37">
      <c r="A535" s="18">
        <v>238</v>
      </c>
      <c r="B535" s="23" t="s">
        <v>7</v>
      </c>
      <c r="C535" s="24" t="s">
        <v>8</v>
      </c>
      <c r="D535" s="24" t="s">
        <v>9</v>
      </c>
      <c r="E535" s="18" t="s">
        <v>1989</v>
      </c>
      <c r="F535" s="25">
        <v>41000</v>
      </c>
      <c r="G535" s="21">
        <v>20001</v>
      </c>
      <c r="H535" s="26" t="s">
        <v>2362</v>
      </c>
      <c r="I535" s="24" t="s">
        <v>2363</v>
      </c>
      <c r="J535" s="24" t="s">
        <v>2363</v>
      </c>
      <c r="K535" s="24"/>
      <c r="L535" s="27"/>
      <c r="M535" s="28"/>
      <c r="N535" s="28"/>
      <c r="O535" s="28"/>
      <c r="P535" s="26" t="s">
        <v>2139</v>
      </c>
      <c r="Q535" s="29">
        <v>41364</v>
      </c>
      <c r="R535" s="39">
        <v>72737725</v>
      </c>
      <c r="S535" s="24" t="s">
        <v>216</v>
      </c>
      <c r="T535" s="30" t="s">
        <v>2303</v>
      </c>
      <c r="U535" s="24" t="s">
        <v>71</v>
      </c>
      <c r="V535" s="24" t="s">
        <v>72</v>
      </c>
      <c r="W535" s="55">
        <v>371325</v>
      </c>
      <c r="X535" s="57"/>
      <c r="Y535" s="55">
        <f>SUM(W535:X535)</f>
        <v>371325</v>
      </c>
      <c r="Z535" s="55">
        <v>208073</v>
      </c>
      <c r="AA535" s="56">
        <v>579398</v>
      </c>
      <c r="AB535" s="56">
        <v>90150</v>
      </c>
      <c r="AC535" s="56">
        <v>40579</v>
      </c>
      <c r="AD535" s="56">
        <f>SUM(AA535:AC535)</f>
        <v>710127</v>
      </c>
      <c r="AE535" s="24" t="s">
        <v>2144</v>
      </c>
      <c r="AF535" s="18" t="s">
        <v>73</v>
      </c>
      <c r="AG535" s="18" t="s">
        <v>23</v>
      </c>
      <c r="AK535" s="18" t="s">
        <v>2379</v>
      </c>
    </row>
    <row r="536" spans="1:37">
      <c r="A536" s="18">
        <v>469</v>
      </c>
      <c r="B536" s="23" t="s">
        <v>2429</v>
      </c>
      <c r="C536" s="24" t="s">
        <v>2430</v>
      </c>
      <c r="D536" s="24" t="s">
        <v>2431</v>
      </c>
      <c r="E536" s="24"/>
      <c r="F536" s="25">
        <v>41091</v>
      </c>
      <c r="G536" s="21">
        <v>22314</v>
      </c>
      <c r="H536" s="26" t="s">
        <v>2362</v>
      </c>
      <c r="I536" s="24" t="s">
        <v>2363</v>
      </c>
      <c r="J536" s="24" t="s">
        <v>2363</v>
      </c>
      <c r="K536" s="24"/>
      <c r="L536" s="27"/>
      <c r="M536" s="28"/>
      <c r="N536" s="28"/>
      <c r="O536" s="28"/>
      <c r="P536" s="26" t="s">
        <v>208</v>
      </c>
      <c r="Q536" s="29">
        <v>41274</v>
      </c>
      <c r="R536" s="39">
        <v>48006661</v>
      </c>
      <c r="S536" s="24" t="s">
        <v>2266</v>
      </c>
      <c r="T536" s="30" t="s">
        <v>2235</v>
      </c>
      <c r="U536" s="24" t="s">
        <v>283</v>
      </c>
      <c r="V536" s="24"/>
      <c r="W536" s="55">
        <v>379507</v>
      </c>
      <c r="X536" s="57"/>
      <c r="Y536" s="55">
        <v>379507</v>
      </c>
      <c r="Z536" s="55">
        <v>188515</v>
      </c>
      <c r="AA536" s="56">
        <v>568022</v>
      </c>
      <c r="AB536" s="56">
        <v>366150</v>
      </c>
      <c r="AC536" s="56">
        <v>52303</v>
      </c>
      <c r="AD536" s="56">
        <f>SUM(AA536:AC536)</f>
        <v>986475</v>
      </c>
      <c r="AE536" s="24" t="s">
        <v>2144</v>
      </c>
      <c r="AF536" s="24" t="s">
        <v>357</v>
      </c>
      <c r="AG536" s="18" t="s">
        <v>21</v>
      </c>
      <c r="AK536" s="18" t="s">
        <v>2379</v>
      </c>
    </row>
    <row r="537" spans="1:37">
      <c r="A537" s="18">
        <v>413</v>
      </c>
      <c r="B537" s="23" t="s">
        <v>502</v>
      </c>
      <c r="C537" s="24" t="s">
        <v>503</v>
      </c>
      <c r="D537" s="24" t="s">
        <v>504</v>
      </c>
      <c r="E537" s="24" t="s">
        <v>1997</v>
      </c>
      <c r="F537" s="25">
        <v>40817</v>
      </c>
      <c r="G537" s="21">
        <v>80112</v>
      </c>
      <c r="H537" s="26" t="s">
        <v>2151</v>
      </c>
      <c r="I537" s="24" t="s">
        <v>2403</v>
      </c>
      <c r="J537" s="24" t="s">
        <v>2403</v>
      </c>
      <c r="K537" s="24"/>
      <c r="L537" s="27"/>
      <c r="M537" s="28"/>
      <c r="N537" s="28"/>
      <c r="O537" s="28"/>
      <c r="P537" s="26" t="s">
        <v>2150</v>
      </c>
      <c r="Q537" s="29">
        <v>41455</v>
      </c>
      <c r="R537" s="39">
        <v>25833253</v>
      </c>
      <c r="S537" s="24" t="s">
        <v>504</v>
      </c>
      <c r="T537" s="30" t="str">
        <f>IF(S537=D537, E537, "")</f>
        <v>female</v>
      </c>
      <c r="U537" s="24" t="s">
        <v>284</v>
      </c>
      <c r="V537" s="24" t="s">
        <v>2389</v>
      </c>
      <c r="W537" s="55">
        <v>446064</v>
      </c>
      <c r="X537" s="55">
        <v>87599</v>
      </c>
      <c r="Y537" s="55">
        <v>533663</v>
      </c>
      <c r="Z537" s="55">
        <v>30988</v>
      </c>
      <c r="AA537" s="56">
        <v>564651</v>
      </c>
      <c r="AB537" s="56">
        <v>33000</v>
      </c>
      <c r="AC537" s="56">
        <v>25158</v>
      </c>
      <c r="AD537" s="56">
        <f>SUM(AA537:AC537)</f>
        <v>622809</v>
      </c>
      <c r="AE537" s="24" t="s">
        <v>2156</v>
      </c>
      <c r="AG537" s="18" t="s">
        <v>19</v>
      </c>
      <c r="AK537" s="18" t="s">
        <v>2379</v>
      </c>
    </row>
    <row r="538" spans="1:37">
      <c r="A538" s="18">
        <v>80</v>
      </c>
      <c r="B538" s="23" t="s">
        <v>2399</v>
      </c>
      <c r="C538" s="24" t="s">
        <v>2400</v>
      </c>
      <c r="D538" s="24" t="s">
        <v>2401</v>
      </c>
      <c r="E538" s="24" t="s">
        <v>2143</v>
      </c>
      <c r="F538" s="25">
        <v>40725</v>
      </c>
      <c r="G538" s="21">
        <v>20024</v>
      </c>
      <c r="H538" s="26" t="s">
        <v>2151</v>
      </c>
      <c r="I538" s="24" t="s">
        <v>2403</v>
      </c>
      <c r="J538" s="24" t="s">
        <v>2403</v>
      </c>
      <c r="K538" s="24"/>
      <c r="L538" s="27"/>
      <c r="M538" s="28"/>
      <c r="N538" s="28"/>
      <c r="O538" s="28"/>
      <c r="P538" s="26" t="s">
        <v>2139</v>
      </c>
      <c r="Q538" s="29">
        <v>41274</v>
      </c>
      <c r="R538" s="39">
        <v>30976204</v>
      </c>
      <c r="S538" s="24" t="s">
        <v>2401</v>
      </c>
      <c r="T538" s="30" t="str">
        <f>IF(S538=D538, E538, "")</f>
        <v>male</v>
      </c>
      <c r="U538" s="24" t="s">
        <v>284</v>
      </c>
      <c r="V538" s="24" t="s">
        <v>2402</v>
      </c>
      <c r="W538" s="55">
        <v>444850</v>
      </c>
      <c r="X538" s="55">
        <v>93730</v>
      </c>
      <c r="Y538" s="55">
        <v>538580</v>
      </c>
      <c r="Z538" s="55">
        <v>9503</v>
      </c>
      <c r="AA538" s="56">
        <v>548083</v>
      </c>
      <c r="AB538" s="56">
        <v>42000</v>
      </c>
      <c r="AC538" s="56">
        <v>37416</v>
      </c>
      <c r="AD538" s="56">
        <f>SUM(AA538:AC538)</f>
        <v>627499</v>
      </c>
      <c r="AE538" s="24" t="s">
        <v>2156</v>
      </c>
      <c r="AF538" s="24"/>
      <c r="AG538" s="18" t="s">
        <v>21</v>
      </c>
      <c r="AK538" s="18" t="s">
        <v>2379</v>
      </c>
    </row>
    <row r="539" spans="1:37">
      <c r="A539" s="18">
        <v>588</v>
      </c>
      <c r="B539" s="23" t="s">
        <v>690</v>
      </c>
      <c r="C539" s="24" t="s">
        <v>691</v>
      </c>
      <c r="D539" s="24" t="s">
        <v>1357</v>
      </c>
      <c r="E539" s="24" t="s">
        <v>2143</v>
      </c>
      <c r="F539" s="25">
        <v>40861</v>
      </c>
      <c r="G539" s="21">
        <v>95134</v>
      </c>
      <c r="H539" s="26" t="s">
        <v>2390</v>
      </c>
      <c r="I539" s="24" t="s">
        <v>2385</v>
      </c>
      <c r="J539" s="24" t="s">
        <v>65</v>
      </c>
      <c r="K539" s="24"/>
      <c r="L539" s="27"/>
      <c r="M539" s="28"/>
      <c r="N539" s="28"/>
      <c r="O539" s="28"/>
      <c r="P539" s="26" t="s">
        <v>2150</v>
      </c>
      <c r="Q539" s="29">
        <v>41274</v>
      </c>
      <c r="R539" s="39">
        <v>46369633</v>
      </c>
      <c r="S539" s="24" t="s">
        <v>1357</v>
      </c>
      <c r="T539" s="30" t="str">
        <f>IF(S539=D539, E539, "")</f>
        <v>male</v>
      </c>
      <c r="U539" s="24" t="s">
        <v>284</v>
      </c>
      <c r="V539" s="24" t="s">
        <v>1431</v>
      </c>
      <c r="W539" s="55">
        <v>471121</v>
      </c>
      <c r="X539" s="55">
        <v>42984</v>
      </c>
      <c r="Y539" s="55">
        <v>514105</v>
      </c>
      <c r="Z539" s="55">
        <v>27207</v>
      </c>
      <c r="AA539" s="56">
        <v>541312</v>
      </c>
      <c r="AB539" s="56">
        <v>200000</v>
      </c>
      <c r="AC539" s="56">
        <v>14404</v>
      </c>
      <c r="AD539" s="56">
        <f>SUM(AA539:AC539)</f>
        <v>755716</v>
      </c>
      <c r="AE539" s="24" t="s">
        <v>2156</v>
      </c>
      <c r="AF539" s="24" t="s">
        <v>534</v>
      </c>
      <c r="AG539" s="18" t="s">
        <v>21</v>
      </c>
      <c r="AK539" s="18" t="s">
        <v>2379</v>
      </c>
    </row>
    <row r="540" spans="1:37">
      <c r="A540" s="18">
        <v>387</v>
      </c>
      <c r="B540" s="23" t="s">
        <v>1157</v>
      </c>
      <c r="C540" s="24" t="s">
        <v>1158</v>
      </c>
      <c r="D540" s="24" t="s">
        <v>1007</v>
      </c>
      <c r="E540" s="24" t="s">
        <v>2143</v>
      </c>
      <c r="F540" s="25">
        <v>40344</v>
      </c>
      <c r="G540" s="21">
        <v>20005</v>
      </c>
      <c r="H540" s="26" t="s">
        <v>2390</v>
      </c>
      <c r="I540" s="24" t="s">
        <v>1477</v>
      </c>
      <c r="J540" s="24" t="s">
        <v>63</v>
      </c>
      <c r="K540" s="24"/>
      <c r="L540" s="27"/>
      <c r="M540" s="28"/>
      <c r="N540" s="28"/>
      <c r="O540" s="28"/>
      <c r="P540" s="26" t="s">
        <v>2150</v>
      </c>
      <c r="Q540" s="29">
        <v>41213</v>
      </c>
      <c r="R540" s="39">
        <v>12637739</v>
      </c>
      <c r="S540" s="24" t="s">
        <v>1007</v>
      </c>
      <c r="T540" s="30" t="str">
        <f>IF(S540=D540, E540, "")</f>
        <v>male</v>
      </c>
      <c r="U540" s="24" t="s">
        <v>284</v>
      </c>
      <c r="V540" s="24" t="s">
        <v>2161</v>
      </c>
      <c r="W540" s="55">
        <v>371259</v>
      </c>
      <c r="X540" s="55">
        <v>148750</v>
      </c>
      <c r="Y540" s="55">
        <v>520009</v>
      </c>
      <c r="Z540" s="55">
        <v>4408</v>
      </c>
      <c r="AA540" s="56">
        <v>524417</v>
      </c>
      <c r="AB540" s="56">
        <v>24500</v>
      </c>
      <c r="AC540" s="56">
        <v>18360</v>
      </c>
      <c r="AD540" s="56">
        <f>SUM(AA540:AC540)</f>
        <v>567277</v>
      </c>
      <c r="AE540" s="24" t="s">
        <v>2156</v>
      </c>
      <c r="AG540" s="18" t="s">
        <v>17</v>
      </c>
      <c r="AK540" s="18" t="s">
        <v>2379</v>
      </c>
    </row>
    <row r="541" spans="1:37">
      <c r="A541" s="18">
        <v>121</v>
      </c>
      <c r="B541" s="23" t="s">
        <v>1862</v>
      </c>
      <c r="C541" s="24" t="s">
        <v>1863</v>
      </c>
      <c r="D541" s="24" t="s">
        <v>1864</v>
      </c>
      <c r="E541" s="24" t="s">
        <v>2143</v>
      </c>
      <c r="F541" s="25">
        <v>40575</v>
      </c>
      <c r="G541" s="21">
        <v>20006</v>
      </c>
      <c r="H541" s="26" t="s">
        <v>2151</v>
      </c>
      <c r="I541" s="24" t="s">
        <v>2273</v>
      </c>
      <c r="J541" s="24" t="s">
        <v>60</v>
      </c>
      <c r="K541" s="24"/>
      <c r="L541" s="27"/>
      <c r="M541" s="28"/>
      <c r="N541" s="28"/>
      <c r="O541" s="28"/>
      <c r="P541" s="26" t="s">
        <v>2150</v>
      </c>
      <c r="Q541" s="29">
        <v>41274</v>
      </c>
      <c r="R541" s="39">
        <v>58426573</v>
      </c>
      <c r="S541" s="24" t="s">
        <v>1864</v>
      </c>
      <c r="T541" s="30" t="str">
        <f>IF(S541=D541, E541, "")</f>
        <v>male</v>
      </c>
      <c r="U541" s="24" t="s">
        <v>284</v>
      </c>
      <c r="V541" s="24" t="s">
        <v>2396</v>
      </c>
      <c r="W541" s="55">
        <v>503968</v>
      </c>
      <c r="X541" s="57"/>
      <c r="Y541" s="55">
        <v>503968</v>
      </c>
      <c r="Z541" s="55">
        <v>8392</v>
      </c>
      <c r="AA541" s="56">
        <v>512360</v>
      </c>
      <c r="AB541" s="56">
        <v>20000</v>
      </c>
      <c r="AC541" s="56">
        <v>16898</v>
      </c>
      <c r="AD541" s="56">
        <f>SUM(AA541:AC541)</f>
        <v>549258</v>
      </c>
      <c r="AE541" s="24" t="s">
        <v>2156</v>
      </c>
      <c r="AG541" s="18" t="s">
        <v>23</v>
      </c>
      <c r="AK541" s="18" t="s">
        <v>2379</v>
      </c>
    </row>
    <row r="542" spans="1:37">
      <c r="A542" s="18">
        <v>40</v>
      </c>
      <c r="B542" s="23" t="s">
        <v>403</v>
      </c>
      <c r="C542" s="24" t="s">
        <v>404</v>
      </c>
      <c r="D542" s="24" t="s">
        <v>405</v>
      </c>
      <c r="E542" s="24" t="s">
        <v>1997</v>
      </c>
      <c r="F542" s="25">
        <v>40301</v>
      </c>
      <c r="G542" s="21">
        <v>20001</v>
      </c>
      <c r="H542" s="26" t="s">
        <v>2151</v>
      </c>
      <c r="I542" s="24" t="s">
        <v>1763</v>
      </c>
      <c r="J542" s="24" t="s">
        <v>213</v>
      </c>
      <c r="K542" s="24"/>
      <c r="L542" s="27"/>
      <c r="M542" s="28"/>
      <c r="N542" s="28"/>
      <c r="O542" s="28"/>
      <c r="P542" s="26" t="s">
        <v>2150</v>
      </c>
      <c r="Q542" s="29">
        <v>41121</v>
      </c>
      <c r="R542" s="39">
        <v>23647640</v>
      </c>
      <c r="S542" s="24" t="s">
        <v>405</v>
      </c>
      <c r="T542" s="30" t="str">
        <f>IF(S542=D542, E542, "")</f>
        <v>female</v>
      </c>
      <c r="U542" s="24" t="s">
        <v>284</v>
      </c>
      <c r="V542" s="24" t="s">
        <v>2271</v>
      </c>
      <c r="W542" s="55">
        <v>453700</v>
      </c>
      <c r="X542" s="55">
        <v>54000</v>
      </c>
      <c r="Y542" s="55">
        <v>507700</v>
      </c>
      <c r="Z542" s="55">
        <v>4206</v>
      </c>
      <c r="AA542" s="56">
        <v>511906</v>
      </c>
      <c r="AB542" s="56">
        <v>10475</v>
      </c>
      <c r="AC542" s="56">
        <v>18583</v>
      </c>
      <c r="AD542" s="56">
        <f>SUM(AA542:AC542)</f>
        <v>540964</v>
      </c>
      <c r="AE542" s="24" t="s">
        <v>2156</v>
      </c>
      <c r="AF542" s="24" t="s">
        <v>556</v>
      </c>
      <c r="AG542" s="18" t="s">
        <v>19</v>
      </c>
      <c r="AK542" s="18" t="s">
        <v>2379</v>
      </c>
    </row>
    <row r="543" spans="1:37">
      <c r="A543" s="18">
        <v>76</v>
      </c>
      <c r="B543" s="23" t="s">
        <v>1779</v>
      </c>
      <c r="C543" s="24" t="s">
        <v>1780</v>
      </c>
      <c r="D543" s="24" t="s">
        <v>1781</v>
      </c>
      <c r="E543" s="24" t="s">
        <v>2143</v>
      </c>
      <c r="F543" s="25">
        <v>41386</v>
      </c>
      <c r="G543" s="21">
        <v>20037</v>
      </c>
      <c r="H543" s="26" t="s">
        <v>2151</v>
      </c>
      <c r="I543" s="24" t="s">
        <v>2403</v>
      </c>
      <c r="J543" s="24" t="s">
        <v>2403</v>
      </c>
      <c r="K543" s="24"/>
      <c r="L543" s="27"/>
      <c r="M543" s="28"/>
      <c r="N543" s="28"/>
      <c r="O543" s="28"/>
      <c r="P543" s="26" t="s">
        <v>2150</v>
      </c>
      <c r="Q543" s="29">
        <v>41274</v>
      </c>
      <c r="R543" s="39">
        <v>80978067</v>
      </c>
      <c r="S543" s="24" t="s">
        <v>76</v>
      </c>
      <c r="T543" s="30" t="s">
        <v>2301</v>
      </c>
      <c r="U543" s="24" t="s">
        <v>283</v>
      </c>
      <c r="V543" s="24" t="s">
        <v>2062</v>
      </c>
      <c r="W543" s="55">
        <v>173171</v>
      </c>
      <c r="X543" s="57"/>
      <c r="Y543" s="55">
        <v>173171</v>
      </c>
      <c r="Z543" s="55">
        <v>337891</v>
      </c>
      <c r="AA543" s="56">
        <v>511062</v>
      </c>
      <c r="AC543" s="56">
        <v>17495</v>
      </c>
      <c r="AD543" s="56">
        <f>SUM(AA543:AC543)</f>
        <v>528557</v>
      </c>
      <c r="AE543" s="24" t="s">
        <v>2144</v>
      </c>
      <c r="AF543" s="24" t="s">
        <v>1782</v>
      </c>
      <c r="AG543" s="18" t="s">
        <v>23</v>
      </c>
      <c r="AK543" s="18" t="s">
        <v>2379</v>
      </c>
    </row>
    <row r="544" spans="1:37">
      <c r="A544" s="18">
        <v>168</v>
      </c>
      <c r="B544" s="23" t="s">
        <v>1975</v>
      </c>
      <c r="C544" s="24" t="s">
        <v>1681</v>
      </c>
      <c r="D544" s="24" t="s">
        <v>1682</v>
      </c>
      <c r="E544" s="24" t="s">
        <v>2143</v>
      </c>
      <c r="F544" s="25">
        <v>41336</v>
      </c>
      <c r="G544" s="21">
        <v>60068</v>
      </c>
      <c r="H544" s="26" t="s">
        <v>2151</v>
      </c>
      <c r="I544" s="24" t="s">
        <v>2403</v>
      </c>
      <c r="J544" s="24" t="s">
        <v>2403</v>
      </c>
      <c r="K544" s="24"/>
      <c r="L544" s="27"/>
      <c r="M544" s="28"/>
      <c r="N544" s="28"/>
      <c r="O544" s="28"/>
      <c r="P544" s="26" t="s">
        <v>2150</v>
      </c>
      <c r="Q544" s="29">
        <v>41274</v>
      </c>
      <c r="R544" s="39">
        <v>41557251</v>
      </c>
      <c r="S544" s="24" t="s">
        <v>1928</v>
      </c>
      <c r="T544" s="30" t="s">
        <v>2301</v>
      </c>
      <c r="U544" s="24" t="s">
        <v>283</v>
      </c>
      <c r="V544" s="24" t="s">
        <v>2402</v>
      </c>
      <c r="W544" s="55">
        <v>212679</v>
      </c>
      <c r="X544" s="55">
        <v>53544</v>
      </c>
      <c r="Y544" s="55">
        <v>266223</v>
      </c>
      <c r="Z544" s="55">
        <v>241156</v>
      </c>
      <c r="AA544" s="56">
        <v>507379</v>
      </c>
      <c r="AB544" s="56">
        <v>24329</v>
      </c>
      <c r="AC544" s="56">
        <v>10636</v>
      </c>
      <c r="AD544" s="56">
        <f>SUM(AA544:AC544)</f>
        <v>542344</v>
      </c>
      <c r="AE544" s="24" t="s">
        <v>2144</v>
      </c>
      <c r="AF544" s="24" t="s">
        <v>1683</v>
      </c>
      <c r="AG544" s="18" t="s">
        <v>21</v>
      </c>
      <c r="AK544" s="18" t="s">
        <v>2379</v>
      </c>
    </row>
    <row r="545" spans="1:37">
      <c r="A545" s="18">
        <v>218</v>
      </c>
      <c r="B545" s="23" t="s">
        <v>1825</v>
      </c>
      <c r="C545" s="24" t="s">
        <v>132</v>
      </c>
      <c r="D545" s="24" t="s">
        <v>2342</v>
      </c>
      <c r="E545" s="24" t="s">
        <v>2143</v>
      </c>
      <c r="F545" s="25">
        <v>40931</v>
      </c>
      <c r="G545" s="21">
        <v>20036</v>
      </c>
      <c r="H545" s="26" t="s">
        <v>2390</v>
      </c>
      <c r="I545" s="24" t="s">
        <v>2152</v>
      </c>
      <c r="J545" s="24" t="s">
        <v>67</v>
      </c>
      <c r="K545" s="24"/>
      <c r="L545" s="27"/>
      <c r="M545" s="28"/>
      <c r="N545" s="28"/>
      <c r="O545" s="28"/>
      <c r="P545" s="26" t="s">
        <v>2150</v>
      </c>
      <c r="Q545" s="29">
        <v>41090</v>
      </c>
      <c r="R545" s="39">
        <v>14962266</v>
      </c>
      <c r="S545" s="24" t="s">
        <v>1826</v>
      </c>
      <c r="T545" s="30" t="s">
        <v>2234</v>
      </c>
      <c r="U545" s="24" t="s">
        <v>283</v>
      </c>
      <c r="V545" s="24" t="s">
        <v>1917</v>
      </c>
      <c r="W545" s="55">
        <v>176925</v>
      </c>
      <c r="X545" s="57"/>
      <c r="Y545" s="55">
        <v>176925</v>
      </c>
      <c r="Z545" s="55">
        <v>318659</v>
      </c>
      <c r="AA545" s="56">
        <v>495584</v>
      </c>
      <c r="AB545" s="56">
        <v>9167</v>
      </c>
      <c r="AC545" s="56">
        <v>19762</v>
      </c>
      <c r="AD545" s="56">
        <f>SUM(AA545:AC545)</f>
        <v>524513</v>
      </c>
      <c r="AE545" s="24" t="s">
        <v>2144</v>
      </c>
      <c r="AF545" s="24" t="s">
        <v>1827</v>
      </c>
      <c r="AG545" s="18" t="s">
        <v>17</v>
      </c>
      <c r="AK545" s="18" t="s">
        <v>2379</v>
      </c>
    </row>
    <row r="546" spans="1:37">
      <c r="A546" s="18">
        <v>396</v>
      </c>
      <c r="B546" s="23" t="s">
        <v>1191</v>
      </c>
      <c r="C546" s="24" t="s">
        <v>1192</v>
      </c>
      <c r="D546" s="24" t="s">
        <v>1193</v>
      </c>
      <c r="E546" s="24" t="s">
        <v>2143</v>
      </c>
      <c r="F546" s="25">
        <v>40848</v>
      </c>
      <c r="G546" s="21">
        <v>20036</v>
      </c>
      <c r="H546" s="26" t="s">
        <v>2414</v>
      </c>
      <c r="I546" s="24" t="s">
        <v>2415</v>
      </c>
      <c r="J546" s="24" t="s">
        <v>2415</v>
      </c>
      <c r="K546" s="24"/>
      <c r="L546" s="27" t="s">
        <v>2440</v>
      </c>
      <c r="M546" s="28"/>
      <c r="N546" s="28"/>
      <c r="O546" s="28"/>
      <c r="P546" s="26" t="s">
        <v>2150</v>
      </c>
      <c r="Q546" s="29">
        <v>41274</v>
      </c>
      <c r="R546" s="39">
        <v>67530096</v>
      </c>
      <c r="S546" s="24" t="s">
        <v>1193</v>
      </c>
      <c r="T546" s="30" t="str">
        <f>IF(S546=D546, E546, "")</f>
        <v>male</v>
      </c>
      <c r="U546" s="24" t="s">
        <v>284</v>
      </c>
      <c r="V546" s="24" t="s">
        <v>2075</v>
      </c>
      <c r="W546" s="55">
        <v>352101</v>
      </c>
      <c r="X546" s="57"/>
      <c r="Y546" s="55">
        <v>352101</v>
      </c>
      <c r="Z546" s="55">
        <v>139203</v>
      </c>
      <c r="AA546" s="56">
        <v>491304</v>
      </c>
      <c r="AB546" s="56">
        <v>100263</v>
      </c>
      <c r="AC546" s="56">
        <v>21437</v>
      </c>
      <c r="AD546" s="56">
        <f>SUM(AA546:AC546)</f>
        <v>613004</v>
      </c>
      <c r="AE546" s="24" t="s">
        <v>2156</v>
      </c>
      <c r="AG546" s="18" t="s">
        <v>23</v>
      </c>
      <c r="AK546" s="18" t="s">
        <v>2379</v>
      </c>
    </row>
    <row r="547" spans="1:37">
      <c r="A547" s="18">
        <v>571</v>
      </c>
      <c r="B547" s="23" t="s">
        <v>2281</v>
      </c>
      <c r="C547" s="24" t="s">
        <v>2282</v>
      </c>
      <c r="D547" s="24" t="s">
        <v>2283</v>
      </c>
      <c r="E547" s="24" t="s">
        <v>2143</v>
      </c>
      <c r="F547" s="25">
        <v>40848</v>
      </c>
      <c r="G547" s="21">
        <v>90401</v>
      </c>
      <c r="H547" s="26" t="s">
        <v>2287</v>
      </c>
      <c r="I547" s="24" t="s">
        <v>2287</v>
      </c>
      <c r="J547" s="24" t="s">
        <v>2287</v>
      </c>
      <c r="K547" s="24"/>
      <c r="L547" s="27"/>
      <c r="M547" s="28"/>
      <c r="N547" s="28"/>
      <c r="O547" s="28"/>
      <c r="P547" s="26" t="s">
        <v>2139</v>
      </c>
      <c r="Q547" s="29">
        <v>41182</v>
      </c>
      <c r="R547" s="39">
        <v>287428038</v>
      </c>
      <c r="S547" s="24" t="s">
        <v>2284</v>
      </c>
      <c r="T547" s="30" t="s">
        <v>2303</v>
      </c>
      <c r="U547" s="24" t="s">
        <v>284</v>
      </c>
      <c r="V547" s="24" t="s">
        <v>2161</v>
      </c>
      <c r="W547" s="55">
        <v>366951</v>
      </c>
      <c r="X547" s="55">
        <v>96178</v>
      </c>
      <c r="Y547" s="55">
        <v>463129</v>
      </c>
      <c r="Z547" s="55">
        <v>25937</v>
      </c>
      <c r="AA547" s="56">
        <v>489066</v>
      </c>
      <c r="AB547" s="56">
        <v>60014</v>
      </c>
      <c r="AC547" s="56">
        <v>20138</v>
      </c>
      <c r="AD547" s="56">
        <f>SUM(AA547:AC547)</f>
        <v>569218</v>
      </c>
      <c r="AE547" s="24" t="s">
        <v>2144</v>
      </c>
      <c r="AF547" s="24" t="s">
        <v>2285</v>
      </c>
      <c r="AG547" s="18" t="s">
        <v>25</v>
      </c>
      <c r="AK547" s="18" t="s">
        <v>2379</v>
      </c>
    </row>
    <row r="548" spans="1:37">
      <c r="A548" s="18">
        <v>310</v>
      </c>
      <c r="B548" s="23" t="s">
        <v>2369</v>
      </c>
      <c r="C548" s="24" t="s">
        <v>2211</v>
      </c>
      <c r="D548" s="24" t="s">
        <v>2212</v>
      </c>
      <c r="E548" s="24" t="s">
        <v>2143</v>
      </c>
      <c r="F548" s="25">
        <v>41183</v>
      </c>
      <c r="G548" s="21">
        <v>54902</v>
      </c>
      <c r="H548" s="26" t="s">
        <v>2151</v>
      </c>
      <c r="I548" s="24" t="s">
        <v>2385</v>
      </c>
      <c r="J548" s="24" t="s">
        <v>58</v>
      </c>
      <c r="K548" s="24"/>
      <c r="L548" s="27"/>
      <c r="M548" s="28"/>
      <c r="N548" s="28"/>
      <c r="O548" s="28"/>
      <c r="P548" s="26" t="s">
        <v>2150</v>
      </c>
      <c r="Q548" s="29">
        <v>41333</v>
      </c>
      <c r="R548" s="39">
        <v>33367304</v>
      </c>
      <c r="S548" s="24" t="s">
        <v>2213</v>
      </c>
      <c r="T548" s="30" t="s">
        <v>2238</v>
      </c>
      <c r="U548" s="24" t="s">
        <v>283</v>
      </c>
      <c r="V548" s="24"/>
      <c r="W548" s="55">
        <v>339640</v>
      </c>
      <c r="X548" s="55">
        <v>98000</v>
      </c>
      <c r="Y548" s="55">
        <v>437640</v>
      </c>
      <c r="Z548" s="55">
        <v>44793</v>
      </c>
      <c r="AA548" s="56">
        <v>482433</v>
      </c>
      <c r="AC548" s="56">
        <v>15949</v>
      </c>
      <c r="AD548" s="56">
        <f>SUM(AA548:AC548)</f>
        <v>498382</v>
      </c>
      <c r="AE548" s="24" t="s">
        <v>2144</v>
      </c>
      <c r="AF548" s="24" t="s">
        <v>2226</v>
      </c>
      <c r="AG548" s="18" t="s">
        <v>21</v>
      </c>
      <c r="AK548" s="18" t="s">
        <v>2379</v>
      </c>
    </row>
    <row r="549" spans="1:37">
      <c r="A549" s="18">
        <v>456</v>
      </c>
      <c r="B549" s="23" t="s">
        <v>2198</v>
      </c>
      <c r="C549" s="24" t="s">
        <v>2199</v>
      </c>
      <c r="D549" s="24" t="s">
        <v>2358</v>
      </c>
      <c r="E549" s="24" t="s">
        <v>1997</v>
      </c>
      <c r="F549" s="25">
        <v>40756</v>
      </c>
      <c r="G549" s="21">
        <v>20191</v>
      </c>
      <c r="H549" s="26" t="s">
        <v>2151</v>
      </c>
      <c r="I549" s="24" t="s">
        <v>2152</v>
      </c>
      <c r="J549" s="24" t="s">
        <v>67</v>
      </c>
      <c r="K549" s="24"/>
      <c r="L549" s="27"/>
      <c r="M549" s="28"/>
      <c r="N549" s="28"/>
      <c r="O549" s="28"/>
      <c r="P549" s="26" t="s">
        <v>2139</v>
      </c>
      <c r="Q549" s="29">
        <v>41090</v>
      </c>
      <c r="R549" s="39">
        <v>19987988</v>
      </c>
      <c r="S549" s="24" t="s">
        <v>2359</v>
      </c>
      <c r="T549" s="30" t="s">
        <v>2303</v>
      </c>
      <c r="U549" s="24" t="s">
        <v>283</v>
      </c>
      <c r="V549" s="24" t="s">
        <v>2253</v>
      </c>
      <c r="W549" s="55">
        <v>389749</v>
      </c>
      <c r="X549" s="55">
        <v>27428</v>
      </c>
      <c r="Y549" s="55">
        <v>417177</v>
      </c>
      <c r="Z549" s="55">
        <v>41882</v>
      </c>
      <c r="AA549" s="56">
        <v>459059</v>
      </c>
      <c r="AC549" s="56">
        <v>1750</v>
      </c>
      <c r="AD549" s="56">
        <f>SUM(AA549:AC549)</f>
        <v>460809</v>
      </c>
      <c r="AE549" s="24" t="s">
        <v>2144</v>
      </c>
      <c r="AF549" s="24" t="s">
        <v>2147</v>
      </c>
      <c r="AG549" s="18" t="s">
        <v>17</v>
      </c>
      <c r="AK549" s="18" t="s">
        <v>2379</v>
      </c>
    </row>
    <row r="550" spans="1:37">
      <c r="A550" s="18">
        <v>254</v>
      </c>
      <c r="B550" s="23" t="s">
        <v>578</v>
      </c>
      <c r="C550" s="24" t="s">
        <v>280</v>
      </c>
      <c r="D550" s="24" t="s">
        <v>579</v>
      </c>
      <c r="E550" s="24" t="s">
        <v>1997</v>
      </c>
      <c r="F550" s="25">
        <v>41172</v>
      </c>
      <c r="G550" s="21">
        <v>22201</v>
      </c>
      <c r="H550" s="26" t="s">
        <v>2151</v>
      </c>
      <c r="I550" s="24" t="s">
        <v>2152</v>
      </c>
      <c r="J550" s="24" t="s">
        <v>67</v>
      </c>
      <c r="K550" s="24"/>
      <c r="L550" s="27"/>
      <c r="M550" s="28"/>
      <c r="N550" s="28"/>
      <c r="O550" s="28"/>
      <c r="P550" s="26" t="s">
        <v>2150</v>
      </c>
      <c r="Q550" s="29">
        <v>41182</v>
      </c>
      <c r="R550" s="39">
        <v>64539260</v>
      </c>
      <c r="S550" s="24" t="s">
        <v>580</v>
      </c>
      <c r="T550" s="30" t="s">
        <v>2157</v>
      </c>
      <c r="U550" s="24" t="s">
        <v>283</v>
      </c>
      <c r="V550" s="24" t="s">
        <v>2253</v>
      </c>
      <c r="W550" s="55">
        <v>352787</v>
      </c>
      <c r="X550" s="55">
        <v>99339</v>
      </c>
      <c r="Y550" s="55">
        <v>452126</v>
      </c>
      <c r="Z550" s="57"/>
      <c r="AA550" s="56">
        <v>452126</v>
      </c>
      <c r="AB550" s="56">
        <v>29725</v>
      </c>
      <c r="AC550" s="56">
        <v>7200</v>
      </c>
      <c r="AD550" s="56">
        <f>SUM(AA550:AC550)</f>
        <v>489051</v>
      </c>
      <c r="AE550" s="24" t="s">
        <v>2144</v>
      </c>
      <c r="AF550" s="24" t="s">
        <v>581</v>
      </c>
      <c r="AG550" s="18" t="s">
        <v>23</v>
      </c>
      <c r="AK550" s="18" t="s">
        <v>2381</v>
      </c>
    </row>
    <row r="551" spans="1:37">
      <c r="A551" s="18">
        <v>179</v>
      </c>
      <c r="B551" s="23" t="s">
        <v>1713</v>
      </c>
      <c r="C551" s="24" t="s">
        <v>1714</v>
      </c>
      <c r="D551" s="24" t="s">
        <v>1715</v>
      </c>
      <c r="E551" s="24" t="s">
        <v>2143</v>
      </c>
      <c r="F551" s="25">
        <v>40392</v>
      </c>
      <c r="G551" s="21">
        <v>60005</v>
      </c>
      <c r="H551" s="26" t="s">
        <v>2151</v>
      </c>
      <c r="I551" s="24" t="s">
        <v>2403</v>
      </c>
      <c r="J551" s="24" t="s">
        <v>2403</v>
      </c>
      <c r="K551" s="24"/>
      <c r="L551" s="27"/>
      <c r="M551" s="28"/>
      <c r="N551" s="28"/>
      <c r="O551" s="28"/>
      <c r="P551" s="26" t="s">
        <v>2150</v>
      </c>
      <c r="Q551" s="29">
        <v>41090</v>
      </c>
      <c r="R551" s="39">
        <v>20303535</v>
      </c>
      <c r="S551" s="24" t="s">
        <v>1715</v>
      </c>
      <c r="T551" s="30" t="str">
        <f>IF(S551=D551, E551, "")</f>
        <v>male</v>
      </c>
      <c r="U551" s="24" t="s">
        <v>284</v>
      </c>
      <c r="V551" s="24" t="s">
        <v>2402</v>
      </c>
      <c r="W551" s="55">
        <v>350000</v>
      </c>
      <c r="X551" s="55">
        <v>93042</v>
      </c>
      <c r="Y551" s="55">
        <v>443042</v>
      </c>
      <c r="Z551" s="57"/>
      <c r="AA551" s="56">
        <v>443042</v>
      </c>
      <c r="AB551" s="56">
        <v>22050</v>
      </c>
      <c r="AC551" s="56">
        <v>19360</v>
      </c>
      <c r="AD551" s="56">
        <f>SUM(AA551:AC551)</f>
        <v>484452</v>
      </c>
      <c r="AE551" s="24" t="s">
        <v>2156</v>
      </c>
      <c r="AG551" s="18" t="s">
        <v>19</v>
      </c>
      <c r="AK551" s="18" t="s">
        <v>2381</v>
      </c>
    </row>
    <row r="552" spans="1:37">
      <c r="A552" s="18">
        <v>590</v>
      </c>
      <c r="B552" s="23" t="s">
        <v>98</v>
      </c>
      <c r="C552" s="24" t="s">
        <v>99</v>
      </c>
      <c r="D552" s="24" t="s">
        <v>100</v>
      </c>
      <c r="E552" s="24" t="s">
        <v>2143</v>
      </c>
      <c r="F552" s="25">
        <v>40725</v>
      </c>
      <c r="G552" s="21">
        <v>20006</v>
      </c>
      <c r="H552" s="26" t="s">
        <v>2414</v>
      </c>
      <c r="I552" s="24" t="s">
        <v>2415</v>
      </c>
      <c r="J552" s="24" t="s">
        <v>2415</v>
      </c>
      <c r="K552" s="24"/>
      <c r="L552" s="27"/>
      <c r="M552" s="28"/>
      <c r="N552" s="28"/>
      <c r="O552" s="28"/>
      <c r="P552" s="26"/>
      <c r="Q552" s="29">
        <v>40908</v>
      </c>
      <c r="R552" s="64">
        <v>50081439</v>
      </c>
      <c r="S552" s="24" t="s">
        <v>101</v>
      </c>
      <c r="T552" s="30" t="s">
        <v>2313</v>
      </c>
      <c r="U552" s="24"/>
      <c r="V552" s="24" t="s">
        <v>2330</v>
      </c>
      <c r="W552" s="55"/>
      <c r="X552" s="57"/>
      <c r="Y552" s="55"/>
      <c r="Z552" s="55"/>
      <c r="AA552" s="61">
        <v>425133</v>
      </c>
      <c r="AB552" s="62">
        <v>30071</v>
      </c>
      <c r="AC552" s="62">
        <v>22776</v>
      </c>
      <c r="AD552" s="56">
        <f>SUM(AA552:AC552)</f>
        <v>477980</v>
      </c>
      <c r="AE552" s="24" t="s">
        <v>2156</v>
      </c>
      <c r="AG552" s="18" t="s">
        <v>23</v>
      </c>
      <c r="AK552" s="18" t="s">
        <v>2381</v>
      </c>
    </row>
    <row r="553" spans="1:37">
      <c r="A553" s="18">
        <v>200</v>
      </c>
      <c r="B553" s="23" t="s">
        <v>1471</v>
      </c>
      <c r="C553" s="24" t="s">
        <v>1472</v>
      </c>
      <c r="D553" s="24" t="s">
        <v>1473</v>
      </c>
      <c r="E553" s="24" t="s">
        <v>2143</v>
      </c>
      <c r="F553" s="25">
        <v>40544</v>
      </c>
      <c r="G553" s="21">
        <v>20036</v>
      </c>
      <c r="H553" s="26" t="s">
        <v>2362</v>
      </c>
      <c r="I553" s="24" t="s">
        <v>2363</v>
      </c>
      <c r="J553" s="24" t="s">
        <v>2363</v>
      </c>
      <c r="K553" s="24"/>
      <c r="L553" s="27"/>
      <c r="M553" s="28"/>
      <c r="N553" s="28"/>
      <c r="O553" s="28"/>
      <c r="P553" s="26" t="s">
        <v>2150</v>
      </c>
      <c r="Q553" s="29">
        <v>41182</v>
      </c>
      <c r="R553" s="39">
        <v>149080344</v>
      </c>
      <c r="S553" s="24" t="s">
        <v>1473</v>
      </c>
      <c r="T553" s="30" t="str">
        <f>IF(S553=D553, E553, "")</f>
        <v>male</v>
      </c>
      <c r="U553" s="24" t="s">
        <v>284</v>
      </c>
      <c r="V553" s="24" t="s">
        <v>2161</v>
      </c>
      <c r="W553" s="55">
        <v>339152</v>
      </c>
      <c r="X553" s="55">
        <v>15000</v>
      </c>
      <c r="Y553" s="55">
        <v>354152</v>
      </c>
      <c r="Z553" s="55">
        <v>70536</v>
      </c>
      <c r="AA553" s="56">
        <v>424688</v>
      </c>
      <c r="AB553" s="56">
        <v>20865</v>
      </c>
      <c r="AC553" s="56">
        <v>23641</v>
      </c>
      <c r="AD553" s="56">
        <f>SUM(AA553:AC553)</f>
        <v>469194</v>
      </c>
      <c r="AE553" s="24" t="s">
        <v>2156</v>
      </c>
      <c r="AG553" s="18" t="s">
        <v>25</v>
      </c>
      <c r="AK553" s="18" t="s">
        <v>2381</v>
      </c>
    </row>
    <row r="554" spans="1:37">
      <c r="A554" s="18">
        <v>163</v>
      </c>
      <c r="B554" s="23" t="s">
        <v>1814</v>
      </c>
      <c r="C554" s="24" t="s">
        <v>1815</v>
      </c>
      <c r="D554" s="24" t="s">
        <v>1816</v>
      </c>
      <c r="E554" s="24" t="s">
        <v>2143</v>
      </c>
      <c r="F554" s="25">
        <v>40360</v>
      </c>
      <c r="G554" s="21">
        <v>60606</v>
      </c>
      <c r="H554" s="26" t="s">
        <v>2151</v>
      </c>
      <c r="I554" s="24" t="s">
        <v>2403</v>
      </c>
      <c r="J554" s="24" t="s">
        <v>2403</v>
      </c>
      <c r="K554" s="24"/>
      <c r="L554" s="27"/>
      <c r="M554" s="28"/>
      <c r="N554" s="28"/>
      <c r="O554" s="28"/>
      <c r="P554" s="26" t="s">
        <v>2150</v>
      </c>
      <c r="Q554" s="29">
        <v>41090</v>
      </c>
      <c r="R554" s="39">
        <v>28929775</v>
      </c>
      <c r="S554" s="24" t="s">
        <v>1816</v>
      </c>
      <c r="T554" s="30" t="str">
        <f>IF(S554=D554, E554, "")</f>
        <v>male</v>
      </c>
      <c r="U554" s="24" t="s">
        <v>284</v>
      </c>
      <c r="V554" s="24" t="s">
        <v>2402</v>
      </c>
      <c r="W554" s="55">
        <v>331500</v>
      </c>
      <c r="X554" s="55">
        <v>36930</v>
      </c>
      <c r="Y554" s="55">
        <v>368430</v>
      </c>
      <c r="Z554" s="55">
        <v>48788</v>
      </c>
      <c r="AA554" s="56">
        <v>417218</v>
      </c>
      <c r="AB554" s="56">
        <v>17150</v>
      </c>
      <c r="AC554" s="56">
        <v>11672</v>
      </c>
      <c r="AD554" s="56">
        <f>SUM(AA554:AC554)</f>
        <v>446040</v>
      </c>
      <c r="AE554" s="24" t="s">
        <v>2156</v>
      </c>
      <c r="AG554" s="18" t="s">
        <v>19</v>
      </c>
      <c r="AK554" s="18" t="s">
        <v>2381</v>
      </c>
    </row>
    <row r="555" spans="1:37">
      <c r="A555" s="18">
        <v>374</v>
      </c>
      <c r="B555" s="23" t="s">
        <v>2072</v>
      </c>
      <c r="C555" s="24" t="s">
        <v>2073</v>
      </c>
      <c r="D555" s="24" t="s">
        <v>2074</v>
      </c>
      <c r="E555" s="24" t="s">
        <v>2143</v>
      </c>
      <c r="F555" s="25">
        <v>40575</v>
      </c>
      <c r="G555" s="21">
        <v>20006</v>
      </c>
      <c r="H555" s="26" t="s">
        <v>2414</v>
      </c>
      <c r="I555" s="24" t="s">
        <v>2415</v>
      </c>
      <c r="J555" s="24" t="s">
        <v>2415</v>
      </c>
      <c r="K555" s="24"/>
      <c r="L555" s="27"/>
      <c r="M555" s="28"/>
      <c r="N555" s="28"/>
      <c r="O555" s="28"/>
      <c r="P555" s="26" t="s">
        <v>2139</v>
      </c>
      <c r="Q555" s="29">
        <v>41090</v>
      </c>
      <c r="R555" s="39">
        <v>48027429</v>
      </c>
      <c r="S555" s="24" t="s">
        <v>2074</v>
      </c>
      <c r="T555" s="30" t="str">
        <f>IF(S555=D555, E555, "")</f>
        <v>male</v>
      </c>
      <c r="U555" s="24" t="s">
        <v>284</v>
      </c>
      <c r="V555" s="24" t="s">
        <v>2075</v>
      </c>
      <c r="W555" s="55">
        <v>336875</v>
      </c>
      <c r="X555" s="57"/>
      <c r="Y555" s="55">
        <v>336875</v>
      </c>
      <c r="Z555" s="55">
        <v>77135</v>
      </c>
      <c r="AA555" s="56">
        <v>414010</v>
      </c>
      <c r="AB555" s="56">
        <v>94747</v>
      </c>
      <c r="AC555" s="56">
        <v>22342</v>
      </c>
      <c r="AD555" s="56">
        <f>SUM(AA555:AC555)</f>
        <v>531099</v>
      </c>
      <c r="AE555" s="24" t="s">
        <v>2144</v>
      </c>
      <c r="AF555" s="24" t="s">
        <v>2076</v>
      </c>
      <c r="AG555" s="18" t="s">
        <v>21</v>
      </c>
      <c r="AK555" s="18" t="s">
        <v>2381</v>
      </c>
    </row>
    <row r="556" spans="1:37">
      <c r="A556" s="18">
        <v>514</v>
      </c>
      <c r="B556" s="23" t="s">
        <v>2200</v>
      </c>
      <c r="C556" s="24" t="s">
        <v>2201</v>
      </c>
      <c r="D556" s="24" t="s">
        <v>2202</v>
      </c>
      <c r="E556" s="24"/>
      <c r="F556" s="25">
        <v>40817</v>
      </c>
      <c r="G556" s="21">
        <v>10017</v>
      </c>
      <c r="H556" s="26" t="s">
        <v>2362</v>
      </c>
      <c r="I556" s="24" t="s">
        <v>2363</v>
      </c>
      <c r="J556" s="24" t="s">
        <v>2363</v>
      </c>
      <c r="K556" s="24"/>
      <c r="L556" s="27"/>
      <c r="M556" s="28"/>
      <c r="N556" s="28"/>
      <c r="O556" s="28"/>
      <c r="P556" s="26" t="s">
        <v>208</v>
      </c>
      <c r="Q556" s="29">
        <v>41182</v>
      </c>
      <c r="R556" s="39">
        <v>99506786</v>
      </c>
      <c r="S556" s="24" t="s">
        <v>2205</v>
      </c>
      <c r="T556" s="30" t="s">
        <v>2310</v>
      </c>
      <c r="U556" s="24" t="s">
        <v>283</v>
      </c>
      <c r="V556" s="24"/>
      <c r="W556" s="55">
        <v>411883</v>
      </c>
      <c r="X556" s="57"/>
      <c r="Y556" s="55">
        <v>411883</v>
      </c>
      <c r="Z556" s="57"/>
      <c r="AA556" s="56">
        <v>411883</v>
      </c>
      <c r="AB556" s="56">
        <v>7350</v>
      </c>
      <c r="AC556" s="56">
        <v>13800</v>
      </c>
      <c r="AD556" s="56">
        <f>SUM(AA556:AC556)</f>
        <v>433033</v>
      </c>
      <c r="AE556" s="24" t="s">
        <v>2144</v>
      </c>
      <c r="AF556" s="24" t="s">
        <v>2275</v>
      </c>
      <c r="AG556" s="18" t="s">
        <v>23</v>
      </c>
      <c r="AK556" s="18" t="s">
        <v>2381</v>
      </c>
    </row>
    <row r="557" spans="1:37">
      <c r="A557" s="18">
        <v>583</v>
      </c>
      <c r="B557" s="23" t="s">
        <v>173</v>
      </c>
      <c r="C557" s="24" t="s">
        <v>174</v>
      </c>
      <c r="D557" s="24" t="s">
        <v>175</v>
      </c>
      <c r="E557" s="24" t="s">
        <v>1997</v>
      </c>
      <c r="F557" s="25">
        <v>40787</v>
      </c>
      <c r="G557" s="21">
        <v>6880</v>
      </c>
      <c r="H557" s="26" t="s">
        <v>2362</v>
      </c>
      <c r="I557" s="24" t="s">
        <v>2363</v>
      </c>
      <c r="J557" s="24" t="s">
        <v>2363</v>
      </c>
      <c r="K557" s="24"/>
      <c r="L557" s="27"/>
      <c r="M557" s="28"/>
      <c r="N557" s="28"/>
      <c r="O557" s="28"/>
      <c r="P557" s="26" t="s">
        <v>2150</v>
      </c>
      <c r="Q557" s="29">
        <v>41274</v>
      </c>
      <c r="R557" s="39">
        <v>576463006</v>
      </c>
      <c r="S557" s="24" t="s">
        <v>175</v>
      </c>
      <c r="T557" s="30" t="str">
        <f>IF(S557=D557, E557, "")</f>
        <v>female</v>
      </c>
      <c r="U557" s="24" t="s">
        <v>284</v>
      </c>
      <c r="V557" s="24" t="s">
        <v>2396</v>
      </c>
      <c r="W557" s="55">
        <v>386179</v>
      </c>
      <c r="X557" s="57"/>
      <c r="Y557" s="55">
        <v>386179</v>
      </c>
      <c r="Z557" s="55">
        <v>17678</v>
      </c>
      <c r="AA557" s="56">
        <v>403857</v>
      </c>
      <c r="AB557" s="56">
        <v>18275</v>
      </c>
      <c r="AC557" s="56">
        <v>22612</v>
      </c>
      <c r="AD557" s="56">
        <f>SUM(AA557:AC557)</f>
        <v>444744</v>
      </c>
      <c r="AE557" s="24" t="s">
        <v>2156</v>
      </c>
      <c r="AG557" s="18" t="s">
        <v>25</v>
      </c>
      <c r="AK557" s="18" t="s">
        <v>2381</v>
      </c>
    </row>
    <row r="558" spans="1:37">
      <c r="A558" s="18">
        <v>602</v>
      </c>
      <c r="B558" s="23" t="s">
        <v>725</v>
      </c>
      <c r="C558" s="24" t="s">
        <v>726</v>
      </c>
      <c r="D558" s="24" t="s">
        <v>727</v>
      </c>
      <c r="E558" s="24" t="s">
        <v>2143</v>
      </c>
      <c r="F558" s="25">
        <v>40981</v>
      </c>
      <c r="G558" s="21">
        <v>20004</v>
      </c>
      <c r="H558" s="26" t="s">
        <v>2390</v>
      </c>
      <c r="I558" s="24" t="s">
        <v>2178</v>
      </c>
      <c r="J558" s="24" t="s">
        <v>65</v>
      </c>
      <c r="K558" s="24"/>
      <c r="L558" s="27"/>
      <c r="M558" s="28"/>
      <c r="N558" s="28"/>
      <c r="O558" s="28"/>
      <c r="P558" s="26" t="s">
        <v>2150</v>
      </c>
      <c r="Q558" s="29">
        <v>41274</v>
      </c>
      <c r="R558" s="39">
        <v>10454373</v>
      </c>
      <c r="S558" s="24" t="s">
        <v>727</v>
      </c>
      <c r="T558" s="30" t="str">
        <f>IF(S558=D558, E558, "")</f>
        <v>male</v>
      </c>
      <c r="U558" s="24" t="s">
        <v>284</v>
      </c>
      <c r="V558" s="24" t="s">
        <v>2396</v>
      </c>
      <c r="W558" s="55">
        <v>403526</v>
      </c>
      <c r="X558" s="57"/>
      <c r="Y558" s="55">
        <v>403526</v>
      </c>
      <c r="Z558" s="57"/>
      <c r="AA558" s="56">
        <v>403526</v>
      </c>
      <c r="AB558" s="56"/>
      <c r="AC558" s="56">
        <v>6552</v>
      </c>
      <c r="AD558" s="56">
        <f>SUM(AA558:AC558)</f>
        <v>410078</v>
      </c>
      <c r="AE558" s="24" t="s">
        <v>2144</v>
      </c>
      <c r="AF558" s="24" t="s">
        <v>728</v>
      </c>
      <c r="AG558" s="18" t="s">
        <v>17</v>
      </c>
      <c r="AK558" s="18" t="s">
        <v>2381</v>
      </c>
    </row>
    <row r="559" spans="1:37">
      <c r="A559" s="18">
        <v>441</v>
      </c>
      <c r="B559" s="23" t="s">
        <v>2250</v>
      </c>
      <c r="C559" s="24" t="s">
        <v>2251</v>
      </c>
      <c r="D559" s="24" t="s">
        <v>2252</v>
      </c>
      <c r="E559" s="24"/>
      <c r="F559" s="25">
        <v>41169</v>
      </c>
      <c r="G559" s="21">
        <v>20001</v>
      </c>
      <c r="H559" s="26" t="s">
        <v>2390</v>
      </c>
      <c r="I559" s="24" t="s">
        <v>2152</v>
      </c>
      <c r="J559" s="24" t="s">
        <v>68</v>
      </c>
      <c r="K559" s="24"/>
      <c r="L559" s="27"/>
      <c r="M559" s="28"/>
      <c r="N559" s="28"/>
      <c r="O559" s="28"/>
      <c r="P559" s="26" t="s">
        <v>208</v>
      </c>
      <c r="Q559" s="29">
        <v>41274</v>
      </c>
      <c r="R559" s="39">
        <v>14126349</v>
      </c>
      <c r="S559" s="24" t="s">
        <v>2255</v>
      </c>
      <c r="T559" s="30" t="s">
        <v>2235</v>
      </c>
      <c r="U559" s="24" t="s">
        <v>283</v>
      </c>
      <c r="V559" s="24"/>
      <c r="W559" s="55">
        <v>362939</v>
      </c>
      <c r="X559" s="55">
        <v>5000</v>
      </c>
      <c r="Y559" s="55">
        <v>367939</v>
      </c>
      <c r="Z559" s="55">
        <v>31596</v>
      </c>
      <c r="AA559" s="56">
        <v>399535</v>
      </c>
      <c r="AB559" s="56">
        <v>31567</v>
      </c>
      <c r="AC559" s="56">
        <v>16802</v>
      </c>
      <c r="AD559" s="56">
        <f>SUM(AA559:AC559)</f>
        <v>447904</v>
      </c>
      <c r="AE559" s="24" t="s">
        <v>2144</v>
      </c>
      <c r="AF559" s="24" t="s">
        <v>211</v>
      </c>
      <c r="AG559" s="18" t="s">
        <v>17</v>
      </c>
      <c r="AK559" s="18" t="s">
        <v>2381</v>
      </c>
    </row>
    <row r="560" spans="1:37">
      <c r="A560" s="18">
        <v>43</v>
      </c>
      <c r="B560" s="23" t="s">
        <v>557</v>
      </c>
      <c r="C560" s="24" t="s">
        <v>558</v>
      </c>
      <c r="D560" s="24" t="s">
        <v>559</v>
      </c>
      <c r="E560" s="24" t="s">
        <v>1997</v>
      </c>
      <c r="F560" s="25">
        <v>36526</v>
      </c>
      <c r="G560" s="21">
        <v>22314</v>
      </c>
      <c r="H560" s="26" t="s">
        <v>2151</v>
      </c>
      <c r="I560" s="24" t="s">
        <v>2403</v>
      </c>
      <c r="J560" s="24" t="s">
        <v>2403</v>
      </c>
      <c r="K560" s="24"/>
      <c r="L560" s="27" t="s">
        <v>2440</v>
      </c>
      <c r="M560" s="28"/>
      <c r="N560" s="28"/>
      <c r="O560" s="28"/>
      <c r="P560" s="26" t="s">
        <v>2150</v>
      </c>
      <c r="Q560" s="29">
        <v>41274</v>
      </c>
      <c r="R560" s="39">
        <v>13360020</v>
      </c>
      <c r="S560" s="24" t="s">
        <v>560</v>
      </c>
      <c r="T560" s="30" t="s">
        <v>2159</v>
      </c>
      <c r="U560" s="24" t="s">
        <v>284</v>
      </c>
      <c r="V560" s="24" t="s">
        <v>2253</v>
      </c>
      <c r="W560" s="55">
        <v>352100</v>
      </c>
      <c r="X560" s="55">
        <v>35000</v>
      </c>
      <c r="Y560" s="55">
        <v>387100</v>
      </c>
      <c r="Z560" s="57"/>
      <c r="AA560" s="56">
        <v>387100</v>
      </c>
      <c r="AB560" s="56">
        <v>77000</v>
      </c>
      <c r="AC560" s="56">
        <v>24497</v>
      </c>
      <c r="AD560" s="56">
        <f>SUM(AA560:AC560)</f>
        <v>488597</v>
      </c>
      <c r="AE560" s="24" t="s">
        <v>2156</v>
      </c>
      <c r="AG560" s="18" t="s">
        <v>17</v>
      </c>
      <c r="AK560" s="18" t="s">
        <v>2381</v>
      </c>
    </row>
    <row r="561" spans="1:37">
      <c r="A561" s="18">
        <v>182</v>
      </c>
      <c r="B561" s="23" t="s">
        <v>377</v>
      </c>
      <c r="C561" s="24" t="s">
        <v>378</v>
      </c>
      <c r="D561" s="24" t="s">
        <v>379</v>
      </c>
      <c r="E561" s="24" t="s">
        <v>1997</v>
      </c>
      <c r="F561" s="25">
        <v>37938</v>
      </c>
      <c r="G561" s="21">
        <v>20852</v>
      </c>
      <c r="H561" s="26" t="s">
        <v>2151</v>
      </c>
      <c r="I561" s="24" t="s">
        <v>2403</v>
      </c>
      <c r="J561" s="24" t="s">
        <v>2403</v>
      </c>
      <c r="K561" s="24"/>
      <c r="L561" s="27"/>
      <c r="M561" s="28"/>
      <c r="N561" s="28"/>
      <c r="O561" s="28"/>
      <c r="P561" s="26" t="s">
        <v>2150</v>
      </c>
      <c r="Q561" s="29">
        <v>41274</v>
      </c>
      <c r="R561" s="39">
        <v>56549490</v>
      </c>
      <c r="S561" s="24" t="s">
        <v>380</v>
      </c>
      <c r="T561" s="30" t="s">
        <v>2308</v>
      </c>
      <c r="U561" s="24" t="s">
        <v>284</v>
      </c>
      <c r="V561" s="24" t="s">
        <v>2253</v>
      </c>
      <c r="W561" s="55">
        <v>302155</v>
      </c>
      <c r="X561" s="57"/>
      <c r="Y561" s="55">
        <v>302155</v>
      </c>
      <c r="Z561" s="55">
        <v>79007</v>
      </c>
      <c r="AA561" s="56">
        <v>381162</v>
      </c>
      <c r="AB561" s="56">
        <v>136747</v>
      </c>
      <c r="AC561" s="56">
        <v>25729</v>
      </c>
      <c r="AD561" s="56">
        <f>SUM(AA561:AC561)</f>
        <v>543638</v>
      </c>
      <c r="AE561" s="24" t="s">
        <v>2156</v>
      </c>
      <c r="AF561" s="24"/>
      <c r="AG561" s="18" t="s">
        <v>23</v>
      </c>
      <c r="AK561" s="18" t="s">
        <v>2381</v>
      </c>
    </row>
    <row r="562" spans="1:37">
      <c r="A562" s="18">
        <v>39</v>
      </c>
      <c r="B562" s="23" t="s">
        <v>2004</v>
      </c>
      <c r="C562" s="24" t="s">
        <v>2163</v>
      </c>
      <c r="D562" s="24" t="s">
        <v>2164</v>
      </c>
      <c r="E562" s="24" t="s">
        <v>1997</v>
      </c>
      <c r="F562" s="25">
        <v>41365</v>
      </c>
      <c r="G562" s="21">
        <v>20006</v>
      </c>
      <c r="H562" s="26" t="s">
        <v>2151</v>
      </c>
      <c r="I562" s="24" t="s">
        <v>2403</v>
      </c>
      <c r="J562" s="24" t="s">
        <v>2403</v>
      </c>
      <c r="K562" s="24"/>
      <c r="L562" s="27"/>
      <c r="M562" s="28"/>
      <c r="N562" s="28"/>
      <c r="O562" s="28"/>
      <c r="P562" s="26" t="s">
        <v>2139</v>
      </c>
      <c r="Q562" s="29">
        <v>41274</v>
      </c>
      <c r="R562" s="39">
        <v>20004652</v>
      </c>
      <c r="S562" s="24" t="s">
        <v>2165</v>
      </c>
      <c r="T562" s="30" t="s">
        <v>2302</v>
      </c>
      <c r="U562" s="24" t="s">
        <v>283</v>
      </c>
      <c r="V562" s="24" t="s">
        <v>2402</v>
      </c>
      <c r="W562" s="55">
        <v>156523</v>
      </c>
      <c r="X562" s="55">
        <v>20000</v>
      </c>
      <c r="Y562" s="55">
        <v>176523</v>
      </c>
      <c r="Z562" s="55">
        <v>202303</v>
      </c>
      <c r="AA562" s="56">
        <v>378826</v>
      </c>
      <c r="AC562" s="56">
        <v>4675</v>
      </c>
      <c r="AD562" s="56">
        <f>SUM(AA562:AC562)</f>
        <v>383501</v>
      </c>
      <c r="AE562" s="24" t="s">
        <v>2144</v>
      </c>
      <c r="AF562" s="24" t="s">
        <v>2166</v>
      </c>
      <c r="AG562" s="18" t="s">
        <v>19</v>
      </c>
      <c r="AK562" s="18" t="s">
        <v>2381</v>
      </c>
    </row>
    <row r="563" spans="1:37">
      <c r="A563" s="18">
        <v>548</v>
      </c>
      <c r="B563" s="23" t="s">
        <v>771</v>
      </c>
      <c r="C563" s="24" t="s">
        <v>611</v>
      </c>
      <c r="D563" s="24" t="s">
        <v>612</v>
      </c>
      <c r="E563" s="24" t="s">
        <v>2143</v>
      </c>
      <c r="F563" s="25">
        <v>40705</v>
      </c>
      <c r="G563" s="21">
        <v>20005</v>
      </c>
      <c r="H563" s="26" t="s">
        <v>2362</v>
      </c>
      <c r="I563" s="24" t="s">
        <v>2363</v>
      </c>
      <c r="J563" s="24" t="s">
        <v>2363</v>
      </c>
      <c r="K563" s="24"/>
      <c r="L563" s="27"/>
      <c r="M563" s="28"/>
      <c r="N563" s="28"/>
      <c r="O563" s="28"/>
      <c r="P563" s="26" t="s">
        <v>2150</v>
      </c>
      <c r="Q563" s="29">
        <v>41274</v>
      </c>
      <c r="R563" s="39">
        <v>55927760</v>
      </c>
      <c r="S563" s="24" t="s">
        <v>612</v>
      </c>
      <c r="T563" s="30" t="str">
        <f>IF(S563=D563, E563, "")</f>
        <v>male</v>
      </c>
      <c r="U563" s="24" t="s">
        <v>284</v>
      </c>
      <c r="V563" s="24" t="s">
        <v>2162</v>
      </c>
      <c r="W563" s="55">
        <v>375396</v>
      </c>
      <c r="X563" s="57"/>
      <c r="Y563" s="55">
        <v>375396</v>
      </c>
      <c r="Z563" s="57"/>
      <c r="AA563" s="56">
        <v>375396</v>
      </c>
      <c r="AB563" s="56">
        <v>12500</v>
      </c>
      <c r="AC563" s="56">
        <v>13927</v>
      </c>
      <c r="AD563" s="56">
        <f>SUM(AA563:AC563)</f>
        <v>401823</v>
      </c>
      <c r="AE563" s="24" t="s">
        <v>2156</v>
      </c>
      <c r="AF563" s="24"/>
      <c r="AG563" s="18" t="s">
        <v>23</v>
      </c>
      <c r="AK563" s="18" t="s">
        <v>2381</v>
      </c>
    </row>
    <row r="564" spans="1:37">
      <c r="A564" s="18">
        <v>488</v>
      </c>
      <c r="B564" s="23" t="s">
        <v>791</v>
      </c>
      <c r="C564" s="24" t="s">
        <v>792</v>
      </c>
      <c r="D564" s="24" t="s">
        <v>793</v>
      </c>
      <c r="E564" s="24" t="s">
        <v>2143</v>
      </c>
      <c r="F564" s="25">
        <v>39633</v>
      </c>
      <c r="G564" s="21">
        <v>20036</v>
      </c>
      <c r="H564" s="26" t="s">
        <v>2414</v>
      </c>
      <c r="I564" s="24" t="s">
        <v>2415</v>
      </c>
      <c r="J564" s="24" t="s">
        <v>2415</v>
      </c>
      <c r="K564" s="24"/>
      <c r="L564" s="27"/>
      <c r="M564" s="28"/>
      <c r="N564" s="28"/>
      <c r="O564" s="28"/>
      <c r="P564" s="26" t="s">
        <v>2150</v>
      </c>
      <c r="Q564" s="29">
        <v>41152</v>
      </c>
      <c r="R564" s="39">
        <v>380736797</v>
      </c>
      <c r="S564" s="24" t="s">
        <v>793</v>
      </c>
      <c r="T564" s="30" t="str">
        <f>IF(S564=D564, E564, "")</f>
        <v>male</v>
      </c>
      <c r="U564" s="24" t="s">
        <v>284</v>
      </c>
      <c r="V564" s="24" t="s">
        <v>2162</v>
      </c>
      <c r="W564" s="55">
        <v>274878</v>
      </c>
      <c r="X564" s="57"/>
      <c r="Y564" s="55">
        <v>274878</v>
      </c>
      <c r="Z564" s="55">
        <v>99447</v>
      </c>
      <c r="AA564" s="56">
        <v>374325</v>
      </c>
      <c r="AB564" s="56">
        <v>117525</v>
      </c>
      <c r="AC564" s="56">
        <v>37105</v>
      </c>
      <c r="AD564" s="56">
        <f>SUM(AA564:AC564)</f>
        <v>528955</v>
      </c>
      <c r="AE564" s="24" t="s">
        <v>2156</v>
      </c>
      <c r="AG564" s="18" t="s">
        <v>25</v>
      </c>
      <c r="AK564" s="18" t="s">
        <v>2381</v>
      </c>
    </row>
    <row r="565" spans="1:37">
      <c r="A565" s="18">
        <v>580</v>
      </c>
      <c r="B565" s="23" t="s">
        <v>2288</v>
      </c>
      <c r="C565" s="24" t="s">
        <v>2132</v>
      </c>
      <c r="D565" s="24" t="s">
        <v>2133</v>
      </c>
      <c r="E565" s="24" t="s">
        <v>2143</v>
      </c>
      <c r="F565" s="25">
        <v>40725</v>
      </c>
      <c r="G565" s="21">
        <v>60201</v>
      </c>
      <c r="H565" s="26" t="s">
        <v>2362</v>
      </c>
      <c r="I565" s="24" t="s">
        <v>2363</v>
      </c>
      <c r="J565" s="24" t="s">
        <v>2363</v>
      </c>
      <c r="K565" s="24"/>
      <c r="L565" s="27"/>
      <c r="M565" s="28"/>
      <c r="N565" s="28"/>
      <c r="O565" s="28"/>
      <c r="P565" s="26" t="s">
        <v>2139</v>
      </c>
      <c r="Q565" s="29">
        <v>41090</v>
      </c>
      <c r="R565" s="39">
        <v>90621190</v>
      </c>
      <c r="S565" s="24" t="s">
        <v>1983</v>
      </c>
      <c r="T565" s="30" t="s">
        <v>2303</v>
      </c>
      <c r="U565" s="24" t="s">
        <v>283</v>
      </c>
      <c r="V565" s="24" t="s">
        <v>1984</v>
      </c>
      <c r="W565" s="55">
        <v>242091</v>
      </c>
      <c r="X565" s="57"/>
      <c r="Y565" s="55">
        <v>242091</v>
      </c>
      <c r="Z565" s="55">
        <v>128251</v>
      </c>
      <c r="AA565" s="56">
        <v>370342</v>
      </c>
      <c r="AB565" s="56">
        <v>7831</v>
      </c>
      <c r="AC565" s="56">
        <v>4460</v>
      </c>
      <c r="AD565" s="56">
        <f>SUM(AA565:AC565)</f>
        <v>382633</v>
      </c>
      <c r="AE565" s="24" t="s">
        <v>2144</v>
      </c>
      <c r="AF565" s="24" t="s">
        <v>1985</v>
      </c>
      <c r="AG565" s="18" t="s">
        <v>23</v>
      </c>
      <c r="AK565" s="18" t="s">
        <v>2381</v>
      </c>
    </row>
    <row r="566" spans="1:37">
      <c r="A566" s="18">
        <v>465</v>
      </c>
      <c r="B566" s="23" t="s">
        <v>2257</v>
      </c>
      <c r="C566" s="24" t="s">
        <v>2427</v>
      </c>
      <c r="D566" s="24" t="s">
        <v>2428</v>
      </c>
      <c r="E566" s="24" t="s">
        <v>2143</v>
      </c>
      <c r="F566" s="25">
        <v>40882</v>
      </c>
      <c r="G566" s="21">
        <v>22209</v>
      </c>
      <c r="H566" s="26" t="s">
        <v>2151</v>
      </c>
      <c r="I566" s="24" t="s">
        <v>2152</v>
      </c>
      <c r="J566" s="24" t="s">
        <v>67</v>
      </c>
      <c r="K566" s="24"/>
      <c r="L566" s="27"/>
      <c r="M566" s="28"/>
      <c r="N566" s="28"/>
      <c r="O566" s="28"/>
      <c r="P566" s="26" t="s">
        <v>2139</v>
      </c>
      <c r="Q566" s="29">
        <v>41274</v>
      </c>
      <c r="R566" s="39">
        <v>30498108</v>
      </c>
      <c r="S566" s="24" t="s">
        <v>2428</v>
      </c>
      <c r="T566" s="30" t="str">
        <f>IF(S566=D566, E566, "")</f>
        <v>male</v>
      </c>
      <c r="U566" s="24" t="s">
        <v>284</v>
      </c>
      <c r="V566" s="24" t="s">
        <v>2146</v>
      </c>
      <c r="W566" s="55">
        <v>324750</v>
      </c>
      <c r="X566" s="55">
        <v>32000</v>
      </c>
      <c r="Y566" s="55">
        <v>356750</v>
      </c>
      <c r="Z566" s="55">
        <v>5000</v>
      </c>
      <c r="AA566" s="56">
        <v>361750</v>
      </c>
      <c r="AB566" s="56">
        <v>26796</v>
      </c>
      <c r="AC566" s="56">
        <v>15394</v>
      </c>
      <c r="AD566" s="56">
        <f>SUM(AA566:AC566)</f>
        <v>403940</v>
      </c>
      <c r="AE566" s="24" t="s">
        <v>2156</v>
      </c>
      <c r="AF566" s="24"/>
      <c r="AG566" s="18" t="s">
        <v>21</v>
      </c>
      <c r="AK566" s="18" t="s">
        <v>2381</v>
      </c>
    </row>
    <row r="567" spans="1:37">
      <c r="A567" s="18">
        <v>109</v>
      </c>
      <c r="B567" s="23" t="s">
        <v>1986</v>
      </c>
      <c r="C567" s="24" t="s">
        <v>1987</v>
      </c>
      <c r="D567" s="24" t="s">
        <v>1988</v>
      </c>
      <c r="E567" s="18" t="s">
        <v>1989</v>
      </c>
      <c r="F567" s="25">
        <v>40456</v>
      </c>
      <c r="G567" s="21">
        <v>20841</v>
      </c>
      <c r="H567" s="26" t="s">
        <v>2151</v>
      </c>
      <c r="I567" s="24" t="s">
        <v>2403</v>
      </c>
      <c r="J567" s="24" t="s">
        <v>2403</v>
      </c>
      <c r="K567" s="24"/>
      <c r="L567" s="27"/>
      <c r="M567" s="28"/>
      <c r="N567" s="28"/>
      <c r="O567" s="28"/>
      <c r="P567" s="26" t="s">
        <v>208</v>
      </c>
      <c r="Q567" s="29">
        <v>41364</v>
      </c>
      <c r="R567" s="39">
        <v>23904634</v>
      </c>
      <c r="S567" s="24" t="s">
        <v>1992</v>
      </c>
      <c r="T567" s="30" t="s">
        <v>2235</v>
      </c>
      <c r="U567" s="24" t="s">
        <v>284</v>
      </c>
      <c r="V567" s="24" t="s">
        <v>1991</v>
      </c>
      <c r="W567" s="55">
        <v>337957</v>
      </c>
      <c r="X567" s="55">
        <v>21608</v>
      </c>
      <c r="Y567" s="55">
        <v>359565</v>
      </c>
      <c r="Z567" s="55">
        <v>1243</v>
      </c>
      <c r="AA567" s="56">
        <v>360808</v>
      </c>
      <c r="AB567" s="56">
        <v>25545</v>
      </c>
      <c r="AC567" s="56">
        <v>31797</v>
      </c>
      <c r="AD567" s="56">
        <f>SUM(AA567:AC567)</f>
        <v>418150</v>
      </c>
      <c r="AE567" s="24" t="s">
        <v>2156</v>
      </c>
      <c r="AG567" s="18" t="s">
        <v>19</v>
      </c>
      <c r="AK567" s="18" t="s">
        <v>2381</v>
      </c>
    </row>
    <row r="568" spans="1:37">
      <c r="A568" s="18">
        <v>372</v>
      </c>
      <c r="B568" s="23" t="s">
        <v>1260</v>
      </c>
      <c r="C568" s="24" t="s">
        <v>1261</v>
      </c>
      <c r="D568" s="24" t="s">
        <v>1262</v>
      </c>
      <c r="E568" s="24" t="s">
        <v>2143</v>
      </c>
      <c r="F568" s="25">
        <v>41275</v>
      </c>
      <c r="G568" s="21">
        <v>22314</v>
      </c>
      <c r="H568" s="26" t="s">
        <v>2390</v>
      </c>
      <c r="I568" s="24" t="s">
        <v>1690</v>
      </c>
      <c r="J568" s="24" t="s">
        <v>1690</v>
      </c>
      <c r="K568" s="24"/>
      <c r="L568" s="27"/>
      <c r="M568" s="28"/>
      <c r="N568" s="28"/>
      <c r="O568" s="28"/>
      <c r="P568" s="26" t="s">
        <v>2150</v>
      </c>
      <c r="Q568" s="29">
        <v>41274</v>
      </c>
      <c r="R568" s="39">
        <v>15780298</v>
      </c>
      <c r="S568" s="24" t="s">
        <v>1263</v>
      </c>
      <c r="T568" s="30" t="s">
        <v>2234</v>
      </c>
      <c r="U568" s="24" t="s">
        <v>283</v>
      </c>
      <c r="V568" s="24" t="s">
        <v>2396</v>
      </c>
      <c r="W568" s="55">
        <v>312467</v>
      </c>
      <c r="X568" s="55">
        <v>45000</v>
      </c>
      <c r="Y568" s="55">
        <v>357467</v>
      </c>
      <c r="Z568" s="55">
        <v>1584</v>
      </c>
      <c r="AA568" s="56">
        <v>359051</v>
      </c>
      <c r="AB568" s="56">
        <v>5711</v>
      </c>
      <c r="AC568" s="56">
        <v>45197</v>
      </c>
      <c r="AD568" s="56">
        <f>SUM(AA568:AC568)</f>
        <v>409959</v>
      </c>
      <c r="AE568" s="24" t="s">
        <v>2156</v>
      </c>
      <c r="AG568" s="18" t="s">
        <v>17</v>
      </c>
      <c r="AK568" s="18" t="s">
        <v>2381</v>
      </c>
    </row>
    <row r="569" spans="1:37">
      <c r="A569" s="18">
        <v>630</v>
      </c>
      <c r="B569" s="23" t="s">
        <v>1909</v>
      </c>
      <c r="C569" s="24" t="s">
        <v>1910</v>
      </c>
      <c r="D569" s="24" t="s">
        <v>1911</v>
      </c>
      <c r="E569" s="24" t="s">
        <v>1997</v>
      </c>
      <c r="F569" s="25">
        <v>40967</v>
      </c>
      <c r="G569" s="21">
        <v>20007</v>
      </c>
      <c r="H569" s="26" t="s">
        <v>2362</v>
      </c>
      <c r="I569" s="24" t="s">
        <v>2363</v>
      </c>
      <c r="J569" s="24" t="s">
        <v>2287</v>
      </c>
      <c r="K569" s="24"/>
      <c r="L569" s="27"/>
      <c r="M569" s="28"/>
      <c r="N569" s="28"/>
      <c r="O569" s="28"/>
      <c r="P569" s="26" t="s">
        <v>2139</v>
      </c>
      <c r="Q569" s="29">
        <v>41274</v>
      </c>
      <c r="R569" s="39">
        <v>85862039</v>
      </c>
      <c r="S569" s="24" t="s">
        <v>1911</v>
      </c>
      <c r="T569" s="30" t="str">
        <f>IF(S569=D569, E569, "")</f>
        <v>female</v>
      </c>
      <c r="U569" s="24" t="s">
        <v>284</v>
      </c>
      <c r="V569" s="24" t="s">
        <v>2162</v>
      </c>
      <c r="W569" s="55">
        <v>355236</v>
      </c>
      <c r="X569" s="57"/>
      <c r="Y569" s="55">
        <v>355236</v>
      </c>
      <c r="Z569" s="57"/>
      <c r="AA569" s="56">
        <v>355236</v>
      </c>
      <c r="AB569" s="56">
        <v>11198</v>
      </c>
      <c r="AC569" s="56">
        <v>258</v>
      </c>
      <c r="AD569" s="56">
        <f>SUM(AA569:AC569)</f>
        <v>366692</v>
      </c>
      <c r="AE569" s="24" t="s">
        <v>2144</v>
      </c>
      <c r="AF569" s="24" t="s">
        <v>2226</v>
      </c>
      <c r="AG569" s="18" t="s">
        <v>23</v>
      </c>
      <c r="AK569" s="18" t="s">
        <v>2381</v>
      </c>
    </row>
    <row r="570" spans="1:37">
      <c r="A570" s="18">
        <v>75</v>
      </c>
      <c r="B570" s="23" t="s">
        <v>2393</v>
      </c>
      <c r="C570" s="24" t="s">
        <v>2394</v>
      </c>
      <c r="D570" s="24" t="s">
        <v>2395</v>
      </c>
      <c r="E570" s="24" t="s">
        <v>2143</v>
      </c>
      <c r="F570" s="25">
        <v>41162</v>
      </c>
      <c r="G570" s="21">
        <v>20005</v>
      </c>
      <c r="H570" s="26" t="s">
        <v>2390</v>
      </c>
      <c r="I570" s="24" t="s">
        <v>2398</v>
      </c>
      <c r="J570" s="24" t="s">
        <v>69</v>
      </c>
      <c r="K570" s="24"/>
      <c r="L570" s="27"/>
      <c r="M570" s="28"/>
      <c r="N570" s="28"/>
      <c r="O570" s="28"/>
      <c r="P570" s="26" t="s">
        <v>2139</v>
      </c>
      <c r="Q570" s="29">
        <v>41274</v>
      </c>
      <c r="R570" s="39">
        <v>43052275</v>
      </c>
      <c r="S570" s="24" t="s">
        <v>2395</v>
      </c>
      <c r="T570" s="30" t="str">
        <f>IF(S570=D570, E570, "")</f>
        <v>male</v>
      </c>
      <c r="U570" s="24" t="s">
        <v>284</v>
      </c>
      <c r="V570" s="24" t="s">
        <v>2162</v>
      </c>
      <c r="W570" s="55">
        <v>249320</v>
      </c>
      <c r="X570" s="55">
        <v>100000</v>
      </c>
      <c r="Y570" s="55">
        <v>349320</v>
      </c>
      <c r="Z570" s="55">
        <v>297</v>
      </c>
      <c r="AA570" s="56">
        <v>349617</v>
      </c>
      <c r="AC570" s="56">
        <v>3260</v>
      </c>
      <c r="AD570" s="56">
        <f>SUM(AA570:AC570)</f>
        <v>352877</v>
      </c>
      <c r="AE570" s="24" t="s">
        <v>2144</v>
      </c>
      <c r="AF570" s="24" t="s">
        <v>2149</v>
      </c>
      <c r="AG570" s="18" t="s">
        <v>21</v>
      </c>
      <c r="AK570" s="18" t="s">
        <v>2381</v>
      </c>
    </row>
    <row r="571" spans="1:37">
      <c r="A571" s="18">
        <v>447</v>
      </c>
      <c r="B571" s="23" t="s">
        <v>2194</v>
      </c>
      <c r="C571" s="24" t="s">
        <v>2195</v>
      </c>
      <c r="D571" s="24" t="s">
        <v>2196</v>
      </c>
      <c r="E571" s="24" t="s">
        <v>1997</v>
      </c>
      <c r="F571" s="25">
        <v>40268</v>
      </c>
      <c r="G571" s="21">
        <v>22042</v>
      </c>
      <c r="H571" s="26" t="s">
        <v>2151</v>
      </c>
      <c r="I571" s="24" t="s">
        <v>2391</v>
      </c>
      <c r="J571" s="24" t="s">
        <v>2391</v>
      </c>
      <c r="K571" s="24"/>
      <c r="L571" s="27"/>
      <c r="M571" s="28"/>
      <c r="N571" s="28"/>
      <c r="O571" s="28"/>
      <c r="P571" s="26" t="s">
        <v>2139</v>
      </c>
      <c r="Q571" s="29">
        <v>41152</v>
      </c>
      <c r="R571" s="39">
        <v>13105476</v>
      </c>
      <c r="S571" s="24" t="s">
        <v>2197</v>
      </c>
      <c r="T571" s="30" t="s">
        <v>2302</v>
      </c>
      <c r="U571" s="24" t="s">
        <v>284</v>
      </c>
      <c r="V571" s="24" t="s">
        <v>2271</v>
      </c>
      <c r="W571" s="55">
        <v>336765</v>
      </c>
      <c r="X571" s="57"/>
      <c r="Y571" s="55">
        <v>336765</v>
      </c>
      <c r="Z571" s="57"/>
      <c r="AA571" s="56">
        <v>336765</v>
      </c>
      <c r="AB571" s="56">
        <v>7275</v>
      </c>
      <c r="AC571" s="56">
        <v>8095</v>
      </c>
      <c r="AD571" s="56">
        <f>SUM(AA571:AC571)</f>
        <v>352135</v>
      </c>
      <c r="AE571" s="24" t="s">
        <v>2156</v>
      </c>
      <c r="AG571" s="18" t="s">
        <v>17</v>
      </c>
      <c r="AK571" s="18" t="s">
        <v>2381</v>
      </c>
    </row>
    <row r="572" spans="1:37">
      <c r="A572" s="18">
        <v>5</v>
      </c>
      <c r="B572" s="23" t="s">
        <v>1993</v>
      </c>
      <c r="C572" s="24" t="s">
        <v>1994</v>
      </c>
      <c r="D572" s="24" t="s">
        <v>1996</v>
      </c>
      <c r="E572" s="24" t="s">
        <v>1997</v>
      </c>
      <c r="F572" s="25">
        <v>40560</v>
      </c>
      <c r="G572" s="21">
        <v>20006</v>
      </c>
      <c r="H572" s="26" t="s">
        <v>2151</v>
      </c>
      <c r="I572" s="24" t="s">
        <v>2403</v>
      </c>
      <c r="J572" s="24" t="s">
        <v>2403</v>
      </c>
      <c r="K572" s="24"/>
      <c r="L572" s="27" t="s">
        <v>2440</v>
      </c>
      <c r="M572" s="28"/>
      <c r="N572" s="28"/>
      <c r="O572" s="28"/>
      <c r="P572" s="26" t="s">
        <v>2139</v>
      </c>
      <c r="Q572" s="29">
        <v>41274</v>
      </c>
      <c r="R572" s="39">
        <v>10778994</v>
      </c>
      <c r="S572" s="24" t="s">
        <v>1996</v>
      </c>
      <c r="T572" s="30" t="str">
        <f>IF(S572=D572, E572, "")</f>
        <v>female</v>
      </c>
      <c r="U572" s="24" t="s">
        <v>284</v>
      </c>
      <c r="V572" s="24" t="s">
        <v>2396</v>
      </c>
      <c r="W572" s="55">
        <v>335977</v>
      </c>
      <c r="X572" s="57"/>
      <c r="Y572" s="55">
        <v>335977</v>
      </c>
      <c r="Z572" s="55">
        <v>614</v>
      </c>
      <c r="AA572" s="56">
        <v>336591</v>
      </c>
      <c r="AB572" s="56">
        <v>52861</v>
      </c>
      <c r="AC572" s="56">
        <v>20348</v>
      </c>
      <c r="AD572" s="56">
        <f>SUM(AA572:AC572)</f>
        <v>409800</v>
      </c>
      <c r="AE572" s="24" t="s">
        <v>2156</v>
      </c>
      <c r="AF572" s="24"/>
      <c r="AG572" s="18" t="s">
        <v>17</v>
      </c>
      <c r="AK572" s="18" t="s">
        <v>2381</v>
      </c>
    </row>
    <row r="573" spans="1:37">
      <c r="A573" s="18">
        <v>474</v>
      </c>
      <c r="B573" s="23" t="s">
        <v>1219</v>
      </c>
      <c r="C573" s="24" t="s">
        <v>1066</v>
      </c>
      <c r="D573" s="24" t="s">
        <v>1067</v>
      </c>
      <c r="E573" s="24" t="s">
        <v>2143</v>
      </c>
      <c r="F573" s="25">
        <v>40758</v>
      </c>
      <c r="G573" s="21">
        <v>20004</v>
      </c>
      <c r="H573" s="26" t="s">
        <v>2362</v>
      </c>
      <c r="I573" s="24" t="s">
        <v>2363</v>
      </c>
      <c r="J573" s="24" t="s">
        <v>2363</v>
      </c>
      <c r="K573" s="24"/>
      <c r="L573" s="27"/>
      <c r="M573" s="28"/>
      <c r="N573" s="28"/>
      <c r="O573" s="28"/>
      <c r="P573" s="26" t="s">
        <v>2150</v>
      </c>
      <c r="Q573" s="29">
        <v>41364</v>
      </c>
      <c r="R573" s="39">
        <v>21556583</v>
      </c>
      <c r="S573" s="24" t="s">
        <v>1067</v>
      </c>
      <c r="T573" s="30" t="str">
        <f>IF(S573=D573, E573, "")</f>
        <v>male</v>
      </c>
      <c r="U573" s="24" t="s">
        <v>284</v>
      </c>
      <c r="V573" s="24" t="s">
        <v>2396</v>
      </c>
      <c r="W573" s="55">
        <v>330882</v>
      </c>
      <c r="X573" s="57"/>
      <c r="Y573" s="55">
        <v>330882</v>
      </c>
      <c r="Z573" s="57"/>
      <c r="AA573" s="56">
        <v>330882</v>
      </c>
      <c r="AB573" s="56">
        <v>15300</v>
      </c>
      <c r="AC573" s="56">
        <v>19295</v>
      </c>
      <c r="AD573" s="56">
        <f>SUM(AA573:AC573)</f>
        <v>365477</v>
      </c>
      <c r="AE573" s="24" t="s">
        <v>2156</v>
      </c>
      <c r="AG573" s="18" t="s">
        <v>19</v>
      </c>
      <c r="AK573" s="18" t="s">
        <v>2381</v>
      </c>
    </row>
    <row r="574" spans="1:37">
      <c r="A574" s="18">
        <v>103</v>
      </c>
      <c r="B574" s="23" t="s">
        <v>2215</v>
      </c>
      <c r="C574" s="24" t="s">
        <v>2216</v>
      </c>
      <c r="D574" s="24" t="s">
        <v>2217</v>
      </c>
      <c r="E574" s="24"/>
      <c r="F574" s="25">
        <v>41081</v>
      </c>
      <c r="G574" s="21">
        <v>20036</v>
      </c>
      <c r="H574" s="26" t="s">
        <v>2414</v>
      </c>
      <c r="I574" s="24" t="s">
        <v>2221</v>
      </c>
      <c r="J574" s="24" t="s">
        <v>2415</v>
      </c>
      <c r="K574" s="24"/>
      <c r="L574" s="27"/>
      <c r="M574" s="28"/>
      <c r="N574" s="28"/>
      <c r="O574" s="28"/>
      <c r="P574" s="26" t="s">
        <v>208</v>
      </c>
      <c r="Q574" s="29">
        <v>41274</v>
      </c>
      <c r="R574" s="39">
        <v>160249211</v>
      </c>
      <c r="S574" s="24" t="s">
        <v>2217</v>
      </c>
      <c r="T574" s="30" t="s">
        <v>2235</v>
      </c>
      <c r="U574" s="24" t="s">
        <v>284</v>
      </c>
      <c r="V574" s="24"/>
      <c r="W574" s="55">
        <v>302569</v>
      </c>
      <c r="X574" s="57"/>
      <c r="Y574" s="55">
        <v>302569</v>
      </c>
      <c r="Z574" s="55">
        <v>27486</v>
      </c>
      <c r="AA574" s="56">
        <v>330055</v>
      </c>
      <c r="AB574" s="56">
        <v>221959</v>
      </c>
      <c r="AC574" s="56">
        <v>25072</v>
      </c>
      <c r="AD574" s="56">
        <f>SUM(AA574:AC574)</f>
        <v>577086</v>
      </c>
      <c r="AE574" s="24" t="s">
        <v>2144</v>
      </c>
      <c r="AF574" s="24" t="s">
        <v>2220</v>
      </c>
      <c r="AG574" s="18" t="s">
        <v>25</v>
      </c>
      <c r="AK574" s="18" t="s">
        <v>2381</v>
      </c>
    </row>
    <row r="575" spans="1:37">
      <c r="A575" s="18">
        <v>351</v>
      </c>
      <c r="B575" s="23" t="s">
        <v>190</v>
      </c>
      <c r="C575" s="24" t="s">
        <v>339</v>
      </c>
      <c r="D575" s="24" t="s">
        <v>340</v>
      </c>
      <c r="E575" s="24" t="s">
        <v>1997</v>
      </c>
      <c r="F575" s="25">
        <v>41488</v>
      </c>
      <c r="G575" s="21">
        <v>22314</v>
      </c>
      <c r="H575" s="26" t="s">
        <v>2151</v>
      </c>
      <c r="I575" s="24" t="s">
        <v>2178</v>
      </c>
      <c r="J575" s="24" t="s">
        <v>60</v>
      </c>
      <c r="K575" s="24"/>
      <c r="L575" s="27"/>
      <c r="M575" s="28"/>
      <c r="N575" s="28"/>
      <c r="O575" s="28"/>
      <c r="P575" s="26" t="s">
        <v>2150</v>
      </c>
      <c r="Q575" s="29">
        <v>41274</v>
      </c>
      <c r="R575" s="39">
        <v>14845462</v>
      </c>
      <c r="S575" s="24" t="s">
        <v>341</v>
      </c>
      <c r="T575" s="30" t="s">
        <v>2157</v>
      </c>
      <c r="U575" s="24" t="s">
        <v>283</v>
      </c>
      <c r="V575" s="24" t="s">
        <v>2253</v>
      </c>
      <c r="W575" s="55">
        <v>248913</v>
      </c>
      <c r="X575" s="55">
        <v>77752</v>
      </c>
      <c r="Y575" s="55">
        <v>326665</v>
      </c>
      <c r="Z575" s="57"/>
      <c r="AA575" s="56">
        <v>326665</v>
      </c>
      <c r="AB575" s="56">
        <v>67492</v>
      </c>
      <c r="AD575" s="56">
        <f>SUM(AA575:AC575)</f>
        <v>394157</v>
      </c>
      <c r="AE575" s="24" t="s">
        <v>2144</v>
      </c>
      <c r="AF575" s="24" t="s">
        <v>1616</v>
      </c>
      <c r="AG575" s="18" t="s">
        <v>17</v>
      </c>
      <c r="AK575" s="18" t="s">
        <v>2381</v>
      </c>
    </row>
    <row r="576" spans="1:37">
      <c r="A576" s="18">
        <v>434</v>
      </c>
      <c r="B576" s="23" t="s">
        <v>1114</v>
      </c>
      <c r="C576" s="24" t="s">
        <v>1115</v>
      </c>
      <c r="D576" s="24" t="s">
        <v>1116</v>
      </c>
      <c r="E576" s="24" t="s">
        <v>2143</v>
      </c>
      <c r="F576" s="25">
        <v>41523</v>
      </c>
      <c r="G576" s="21">
        <v>20701</v>
      </c>
      <c r="H576" s="26" t="s">
        <v>2390</v>
      </c>
      <c r="I576" s="24" t="s">
        <v>2178</v>
      </c>
      <c r="J576" s="24" t="s">
        <v>212</v>
      </c>
      <c r="K576" s="24"/>
      <c r="L576" s="27"/>
      <c r="M576" s="28"/>
      <c r="N576" s="28"/>
      <c r="O576" s="28"/>
      <c r="P576" s="26" t="s">
        <v>2150</v>
      </c>
      <c r="Q576" s="29">
        <v>41274</v>
      </c>
      <c r="R576" s="39">
        <v>16311238</v>
      </c>
      <c r="S576" s="24" t="s">
        <v>1117</v>
      </c>
      <c r="T576" s="30" t="s">
        <v>2316</v>
      </c>
      <c r="U576" s="24" t="s">
        <v>283</v>
      </c>
      <c r="V576" s="24" t="s">
        <v>2396</v>
      </c>
      <c r="W576" s="55">
        <v>306423</v>
      </c>
      <c r="X576" s="57"/>
      <c r="Y576" s="55">
        <v>306423</v>
      </c>
      <c r="Z576" s="57"/>
      <c r="AA576" s="56">
        <v>306423</v>
      </c>
      <c r="AB576" s="56">
        <v>33094</v>
      </c>
      <c r="AC576" s="56">
        <v>30433</v>
      </c>
      <c r="AD576" s="56">
        <f>SUM(AA576:AC576)</f>
        <v>369950</v>
      </c>
      <c r="AE576" s="24" t="s">
        <v>2156</v>
      </c>
      <c r="AG576" s="18" t="s">
        <v>17</v>
      </c>
      <c r="AK576" s="18" t="s">
        <v>2381</v>
      </c>
    </row>
    <row r="577" spans="1:37">
      <c r="A577" s="18">
        <v>476</v>
      </c>
      <c r="B577" s="23" t="s">
        <v>1072</v>
      </c>
      <c r="C577" s="24" t="s">
        <v>1073</v>
      </c>
      <c r="D577" s="24" t="s">
        <v>927</v>
      </c>
      <c r="E577" s="24" t="s">
        <v>2143</v>
      </c>
      <c r="F577" s="25">
        <v>41229</v>
      </c>
      <c r="G577" s="21">
        <v>20005</v>
      </c>
      <c r="H577" s="26" t="s">
        <v>2390</v>
      </c>
      <c r="I577" s="24" t="s">
        <v>2178</v>
      </c>
      <c r="J577" s="24" t="s">
        <v>212</v>
      </c>
      <c r="K577" s="24"/>
      <c r="L577" s="27"/>
      <c r="M577" s="28"/>
      <c r="N577" s="28"/>
      <c r="O577" s="28"/>
      <c r="P577" s="26" t="s">
        <v>2150</v>
      </c>
      <c r="Q577" s="29">
        <v>41274</v>
      </c>
      <c r="R577" s="39">
        <v>33358233</v>
      </c>
      <c r="S577" s="24" t="s">
        <v>928</v>
      </c>
      <c r="T577" s="30" t="s">
        <v>2234</v>
      </c>
      <c r="U577" s="24" t="s">
        <v>283</v>
      </c>
      <c r="V577" s="24" t="s">
        <v>2396</v>
      </c>
      <c r="W577" s="55">
        <v>71057</v>
      </c>
      <c r="X577" s="57"/>
      <c r="Y577" s="55">
        <v>71057</v>
      </c>
      <c r="Z577" s="55">
        <v>233896</v>
      </c>
      <c r="AA577" s="56">
        <v>304953</v>
      </c>
      <c r="AB577" s="56">
        <v>1495</v>
      </c>
      <c r="AC577" s="56">
        <v>347</v>
      </c>
      <c r="AD577" s="56">
        <f>SUM(AA577:AC577)</f>
        <v>306795</v>
      </c>
      <c r="AE577" s="24" t="s">
        <v>2144</v>
      </c>
      <c r="AF577" s="24" t="s">
        <v>929</v>
      </c>
      <c r="AG577" s="18" t="s">
        <v>21</v>
      </c>
      <c r="AK577" s="18" t="s">
        <v>2381</v>
      </c>
    </row>
    <row r="578" spans="1:37">
      <c r="A578" s="18">
        <v>88</v>
      </c>
      <c r="B578" s="23" t="s">
        <v>2167</v>
      </c>
      <c r="C578" s="24" t="s">
        <v>2168</v>
      </c>
      <c r="D578" s="24" t="s">
        <v>2169</v>
      </c>
      <c r="E578" s="24"/>
      <c r="F578" s="25">
        <v>40833</v>
      </c>
      <c r="G578" s="21">
        <v>22314</v>
      </c>
      <c r="H578" s="26" t="s">
        <v>2151</v>
      </c>
      <c r="I578" s="24" t="s">
        <v>2152</v>
      </c>
      <c r="J578" s="24" t="s">
        <v>67</v>
      </c>
      <c r="K578" s="24"/>
      <c r="L578" s="27"/>
      <c r="M578" s="28"/>
      <c r="N578" s="28"/>
      <c r="O578" s="28"/>
      <c r="P578" s="26" t="s">
        <v>208</v>
      </c>
      <c r="Q578" s="29">
        <v>41090</v>
      </c>
      <c r="R578" s="39">
        <v>12633674</v>
      </c>
      <c r="S578" s="24" t="s">
        <v>2170</v>
      </c>
      <c r="T578" s="30" t="s">
        <v>2235</v>
      </c>
      <c r="U578" s="24" t="s">
        <v>283</v>
      </c>
      <c r="V578" s="24"/>
      <c r="W578" s="57"/>
      <c r="X578" s="57"/>
      <c r="Y578" s="55">
        <v>0</v>
      </c>
      <c r="Z578" s="55">
        <v>304638</v>
      </c>
      <c r="AA578" s="56">
        <v>304638</v>
      </c>
      <c r="AD578" s="56">
        <f>SUM(AA578:AC578)</f>
        <v>304638</v>
      </c>
      <c r="AE578" s="24" t="s">
        <v>2144</v>
      </c>
      <c r="AF578" s="24" t="s">
        <v>142</v>
      </c>
      <c r="AG578" s="18" t="s">
        <v>17</v>
      </c>
      <c r="AK578" s="18" t="s">
        <v>2381</v>
      </c>
    </row>
    <row r="579" spans="1:37">
      <c r="A579" s="18">
        <v>626</v>
      </c>
      <c r="B579" s="23" t="s">
        <v>102</v>
      </c>
      <c r="C579" s="24" t="s">
        <v>147</v>
      </c>
      <c r="D579" s="24" t="s">
        <v>148</v>
      </c>
      <c r="E579" s="24" t="s">
        <v>2143</v>
      </c>
      <c r="F579" s="25">
        <v>41548</v>
      </c>
      <c r="G579" s="21">
        <v>44107</v>
      </c>
      <c r="H579" s="26" t="s">
        <v>2414</v>
      </c>
      <c r="I579" s="24" t="s">
        <v>2415</v>
      </c>
      <c r="J579" s="24" t="s">
        <v>2415</v>
      </c>
      <c r="K579" s="24"/>
      <c r="L579" s="27"/>
      <c r="M579" s="28"/>
      <c r="N579" s="28"/>
      <c r="O579" s="28"/>
      <c r="P579" s="26"/>
      <c r="Q579" s="29">
        <v>41274</v>
      </c>
      <c r="R579" s="37">
        <v>84324547</v>
      </c>
      <c r="S579" s="18" t="s">
        <v>2331</v>
      </c>
      <c r="T579" s="30" t="s">
        <v>2332</v>
      </c>
      <c r="U579" s="24"/>
      <c r="V579" s="18" t="s">
        <v>2330</v>
      </c>
      <c r="W579" s="57"/>
      <c r="X579" s="57"/>
      <c r="Y579" s="55"/>
      <c r="Z579" s="57"/>
      <c r="AA579" s="62">
        <v>296311</v>
      </c>
      <c r="AD579" s="56">
        <f>SUM(AA579:AC579)</f>
        <v>296311</v>
      </c>
      <c r="AE579" s="24" t="s">
        <v>2156</v>
      </c>
      <c r="AG579" s="18" t="s">
        <v>23</v>
      </c>
      <c r="AK579" s="18" t="s">
        <v>2381</v>
      </c>
    </row>
    <row r="580" spans="1:37">
      <c r="A580" s="18">
        <v>253</v>
      </c>
      <c r="B580" s="23" t="s">
        <v>575</v>
      </c>
      <c r="C580" s="24" t="s">
        <v>576</v>
      </c>
      <c r="D580" s="24" t="s">
        <v>215</v>
      </c>
      <c r="E580" s="24" t="s">
        <v>2143</v>
      </c>
      <c r="F580" s="25">
        <v>41090</v>
      </c>
      <c r="G580" s="21">
        <v>20772</v>
      </c>
      <c r="H580" s="26" t="s">
        <v>2151</v>
      </c>
      <c r="I580" s="24" t="s">
        <v>2178</v>
      </c>
      <c r="J580" s="24" t="s">
        <v>212</v>
      </c>
      <c r="K580" s="24"/>
      <c r="L580" s="27" t="s">
        <v>2440</v>
      </c>
      <c r="M580" s="28"/>
      <c r="N580" s="28"/>
      <c r="O580" s="28"/>
      <c r="P580" s="26" t="s">
        <v>2150</v>
      </c>
      <c r="Q580" s="29">
        <v>41213</v>
      </c>
      <c r="R580" s="39">
        <v>15672082</v>
      </c>
      <c r="S580" s="24" t="s">
        <v>577</v>
      </c>
      <c r="T580" s="30" t="s">
        <v>2159</v>
      </c>
      <c r="U580" s="24" t="s">
        <v>283</v>
      </c>
      <c r="V580" s="24" t="s">
        <v>2253</v>
      </c>
      <c r="W580" s="55">
        <v>294800</v>
      </c>
      <c r="X580" s="57"/>
      <c r="Y580" s="55">
        <v>294800</v>
      </c>
      <c r="Z580" s="57"/>
      <c r="AA580" s="56">
        <v>294800</v>
      </c>
      <c r="AB580" s="56">
        <v>9580</v>
      </c>
      <c r="AC580" s="56">
        <v>10429</v>
      </c>
      <c r="AD580" s="56">
        <f>SUM(AA580:AC580)</f>
        <v>314809</v>
      </c>
      <c r="AE580" s="24" t="s">
        <v>2156</v>
      </c>
      <c r="AG580" s="18" t="s">
        <v>17</v>
      </c>
      <c r="AK580" s="18" t="s">
        <v>2381</v>
      </c>
    </row>
    <row r="581" spans="1:37">
      <c r="A581" s="18">
        <v>400</v>
      </c>
      <c r="B581" s="23" t="s">
        <v>1354</v>
      </c>
      <c r="C581" s="24" t="s">
        <v>1355</v>
      </c>
      <c r="D581" s="24" t="s">
        <v>1356</v>
      </c>
      <c r="E581" s="24" t="s">
        <v>2143</v>
      </c>
      <c r="F581" s="25">
        <v>41022</v>
      </c>
      <c r="G581" s="21">
        <v>60015</v>
      </c>
      <c r="H581" s="26" t="s">
        <v>2390</v>
      </c>
      <c r="I581" s="24" t="s">
        <v>2385</v>
      </c>
      <c r="J581" s="24" t="s">
        <v>65</v>
      </c>
      <c r="K581" s="24"/>
      <c r="L581" s="27"/>
      <c r="M581" s="28"/>
      <c r="N581" s="28"/>
      <c r="O581" s="28"/>
      <c r="P581" s="26" t="s">
        <v>2150</v>
      </c>
      <c r="Q581" s="29">
        <v>41274</v>
      </c>
      <c r="R581" s="39">
        <v>15646992</v>
      </c>
      <c r="S581" s="24" t="s">
        <v>1356</v>
      </c>
      <c r="T581" s="30" t="str">
        <f>IF(S581=D581, E581, "")</f>
        <v>male</v>
      </c>
      <c r="U581" s="24" t="s">
        <v>284</v>
      </c>
      <c r="V581" s="24" t="s">
        <v>2162</v>
      </c>
      <c r="W581" s="55">
        <v>207692</v>
      </c>
      <c r="X581" s="55">
        <v>71885</v>
      </c>
      <c r="Y581" s="55">
        <v>279577</v>
      </c>
      <c r="Z581" s="55">
        <v>12718</v>
      </c>
      <c r="AA581" s="56">
        <v>292295</v>
      </c>
      <c r="AB581" s="56">
        <v>19966</v>
      </c>
      <c r="AC581" s="56">
        <v>55871</v>
      </c>
      <c r="AD581" s="56">
        <f>SUM(AA581:AC581)</f>
        <v>368132</v>
      </c>
      <c r="AE581" s="24" t="s">
        <v>2144</v>
      </c>
      <c r="AF581" s="24" t="s">
        <v>1930</v>
      </c>
      <c r="AG581" s="18" t="s">
        <v>17</v>
      </c>
      <c r="AK581" s="18" t="s">
        <v>2381</v>
      </c>
    </row>
    <row r="582" spans="1:37">
      <c r="A582" s="18">
        <v>328</v>
      </c>
      <c r="B582" s="23" t="s">
        <v>2059</v>
      </c>
      <c r="C582" s="24" t="s">
        <v>2060</v>
      </c>
      <c r="D582" s="24" t="s">
        <v>2061</v>
      </c>
      <c r="E582" s="24"/>
      <c r="F582" s="25">
        <v>40969</v>
      </c>
      <c r="G582" s="21">
        <v>20006</v>
      </c>
      <c r="H582" s="26" t="s">
        <v>2390</v>
      </c>
      <c r="I582" s="24" t="s">
        <v>2391</v>
      </c>
      <c r="J582" s="24" t="s">
        <v>2391</v>
      </c>
      <c r="K582" s="24"/>
      <c r="L582" s="27"/>
      <c r="M582" s="28"/>
      <c r="N582" s="28"/>
      <c r="O582" s="28"/>
      <c r="P582" s="26" t="s">
        <v>208</v>
      </c>
      <c r="Q582" s="29">
        <v>41274</v>
      </c>
      <c r="R582" s="39">
        <v>16312338</v>
      </c>
      <c r="S582" s="24" t="s">
        <v>2064</v>
      </c>
      <c r="T582" s="30" t="s">
        <v>2235</v>
      </c>
      <c r="U582" s="24" t="s">
        <v>283</v>
      </c>
      <c r="V582" s="24" t="s">
        <v>209</v>
      </c>
      <c r="W582" s="55">
        <v>82393</v>
      </c>
      <c r="X582" s="55"/>
      <c r="Y582" s="55">
        <v>82393</v>
      </c>
      <c r="Z582" s="55">
        <v>207390</v>
      </c>
      <c r="AA582" s="56">
        <v>289783</v>
      </c>
      <c r="AB582" s="56">
        <v>9000</v>
      </c>
      <c r="AC582" s="56">
        <v>2397</v>
      </c>
      <c r="AD582" s="56">
        <f>SUM(AA582:AC582)</f>
        <v>301180</v>
      </c>
      <c r="AE582" s="24" t="s">
        <v>2144</v>
      </c>
      <c r="AF582" s="24" t="s">
        <v>210</v>
      </c>
      <c r="AG582" s="18" t="s">
        <v>17</v>
      </c>
      <c r="AK582" s="18" t="s">
        <v>2381</v>
      </c>
    </row>
    <row r="583" spans="1:37">
      <c r="A583" s="18">
        <v>321</v>
      </c>
      <c r="B583" s="23" t="s">
        <v>2214</v>
      </c>
      <c r="C583" s="24" t="s">
        <v>2055</v>
      </c>
      <c r="D583" s="24" t="s">
        <v>2056</v>
      </c>
      <c r="E583" s="24" t="s">
        <v>2143</v>
      </c>
      <c r="F583" s="25">
        <v>41214</v>
      </c>
      <c r="G583" s="21">
        <v>20004</v>
      </c>
      <c r="H583" s="26" t="s">
        <v>2390</v>
      </c>
      <c r="I583" s="24" t="s">
        <v>2391</v>
      </c>
      <c r="J583" s="24" t="s">
        <v>2391</v>
      </c>
      <c r="K583" s="24"/>
      <c r="L583" s="27"/>
      <c r="M583" s="28"/>
      <c r="N583" s="28"/>
      <c r="O583" s="28"/>
      <c r="P583" s="26" t="s">
        <v>2139</v>
      </c>
      <c r="Q583" s="29">
        <v>41274</v>
      </c>
      <c r="R583" s="39">
        <v>22734111</v>
      </c>
      <c r="S583" s="24" t="s">
        <v>2056</v>
      </c>
      <c r="T583" s="30" t="str">
        <f>IF(S583=D583, E583, "")</f>
        <v>male</v>
      </c>
      <c r="U583" s="24" t="s">
        <v>284</v>
      </c>
      <c r="V583" s="24" t="s">
        <v>2396</v>
      </c>
      <c r="W583" s="55">
        <v>266667</v>
      </c>
      <c r="X583" s="57"/>
      <c r="Y583" s="55">
        <v>266667</v>
      </c>
      <c r="Z583" s="55">
        <v>23038</v>
      </c>
      <c r="AA583" s="56">
        <v>289705</v>
      </c>
      <c r="AD583" s="56">
        <f>SUM(AA583:AC583)</f>
        <v>289705</v>
      </c>
      <c r="AE583" s="24" t="s">
        <v>2144</v>
      </c>
      <c r="AF583" s="24" t="s">
        <v>2057</v>
      </c>
      <c r="AG583" s="18" t="s">
        <v>19</v>
      </c>
      <c r="AK583" s="18" t="s">
        <v>2381</v>
      </c>
    </row>
    <row r="584" spans="1:37">
      <c r="A584" s="18">
        <v>515</v>
      </c>
      <c r="B584" s="23" t="s">
        <v>2200</v>
      </c>
      <c r="C584" s="24" t="s">
        <v>2201</v>
      </c>
      <c r="D584" s="24" t="s">
        <v>2202</v>
      </c>
      <c r="E584" s="24" t="s">
        <v>1997</v>
      </c>
      <c r="F584" s="25">
        <v>40817</v>
      </c>
      <c r="G584" s="21">
        <v>10017</v>
      </c>
      <c r="H584" s="26" t="s">
        <v>2362</v>
      </c>
      <c r="I584" s="24" t="s">
        <v>2363</v>
      </c>
      <c r="J584" s="24" t="s">
        <v>2363</v>
      </c>
      <c r="K584" s="24"/>
      <c r="L584" s="27"/>
      <c r="M584" s="28"/>
      <c r="N584" s="28"/>
      <c r="O584" s="28"/>
      <c r="P584" s="26" t="s">
        <v>2139</v>
      </c>
      <c r="Q584" s="29">
        <v>41182</v>
      </c>
      <c r="R584" s="39">
        <v>99506786</v>
      </c>
      <c r="S584" s="24" t="s">
        <v>2203</v>
      </c>
      <c r="T584" s="30" t="s">
        <v>2302</v>
      </c>
      <c r="U584" s="24" t="s">
        <v>284</v>
      </c>
      <c r="V584" s="24" t="s">
        <v>2396</v>
      </c>
      <c r="W584" s="55">
        <v>286430</v>
      </c>
      <c r="X584" s="57"/>
      <c r="Y584" s="55">
        <v>286430</v>
      </c>
      <c r="Z584" s="57"/>
      <c r="AA584" s="56">
        <v>286430</v>
      </c>
      <c r="AB584" s="56">
        <v>7350</v>
      </c>
      <c r="AC584" s="56">
        <v>1030</v>
      </c>
      <c r="AD584" s="56">
        <f>SUM(AA584:AC584)</f>
        <v>294810</v>
      </c>
      <c r="AE584" s="24" t="s">
        <v>2144</v>
      </c>
      <c r="AF584" s="24" t="s">
        <v>2204</v>
      </c>
      <c r="AG584" s="18" t="s">
        <v>23</v>
      </c>
      <c r="AK584" s="18" t="s">
        <v>2381</v>
      </c>
    </row>
    <row r="585" spans="1:37">
      <c r="A585" s="18">
        <v>216</v>
      </c>
      <c r="B585" s="23" t="s">
        <v>1668</v>
      </c>
      <c r="C585" s="24" t="s">
        <v>1669</v>
      </c>
      <c r="D585" s="24" t="s">
        <v>1670</v>
      </c>
      <c r="E585" s="24" t="s">
        <v>2143</v>
      </c>
      <c r="F585" s="25">
        <v>40625</v>
      </c>
      <c r="G585" s="21">
        <v>22203</v>
      </c>
      <c r="H585" s="26" t="s">
        <v>2151</v>
      </c>
      <c r="I585" s="24" t="s">
        <v>2178</v>
      </c>
      <c r="J585" s="24" t="s">
        <v>60</v>
      </c>
      <c r="K585" s="24"/>
      <c r="L585" s="27"/>
      <c r="M585" s="28"/>
      <c r="N585" s="28"/>
      <c r="O585" s="28"/>
      <c r="P585" s="26" t="s">
        <v>2150</v>
      </c>
      <c r="Q585" s="29">
        <v>41274</v>
      </c>
      <c r="R585" s="39">
        <v>10952372</v>
      </c>
      <c r="S585" s="24" t="s">
        <v>1670</v>
      </c>
      <c r="T585" s="30" t="str">
        <f>IF(S585=D585, E585, "")</f>
        <v>male</v>
      </c>
      <c r="U585" s="24" t="s">
        <v>284</v>
      </c>
      <c r="V585" s="24" t="s">
        <v>2396</v>
      </c>
      <c r="W585" s="55">
        <v>238972</v>
      </c>
      <c r="X585" s="55">
        <v>45160</v>
      </c>
      <c r="Y585" s="55">
        <v>284132</v>
      </c>
      <c r="Z585" s="55">
        <v>719</v>
      </c>
      <c r="AA585" s="56">
        <v>284851</v>
      </c>
      <c r="AC585" s="56">
        <v>24199</v>
      </c>
      <c r="AD585" s="56">
        <f>SUM(AA585:AC585)</f>
        <v>309050</v>
      </c>
      <c r="AE585" s="24" t="s">
        <v>2156</v>
      </c>
      <c r="AG585" s="18" t="s">
        <v>17</v>
      </c>
      <c r="AK585" s="18" t="s">
        <v>2381</v>
      </c>
    </row>
    <row r="586" spans="1:37">
      <c r="A586" s="18">
        <v>295</v>
      </c>
      <c r="B586" s="23" t="s">
        <v>2344</v>
      </c>
      <c r="C586" s="24" t="s">
        <v>2345</v>
      </c>
      <c r="D586" s="24" t="s">
        <v>2346</v>
      </c>
      <c r="E586" s="24" t="s">
        <v>1997</v>
      </c>
      <c r="F586" s="25">
        <v>40817</v>
      </c>
      <c r="G586" s="21">
        <v>20036</v>
      </c>
      <c r="H586" s="26" t="s">
        <v>2362</v>
      </c>
      <c r="I586" s="24" t="s">
        <v>2363</v>
      </c>
      <c r="J586" s="24" t="s">
        <v>2363</v>
      </c>
      <c r="K586" s="24"/>
      <c r="L586" s="27"/>
      <c r="M586" s="28"/>
      <c r="N586" s="28"/>
      <c r="O586" s="28"/>
      <c r="P586" s="26" t="s">
        <v>2139</v>
      </c>
      <c r="Q586" s="29">
        <v>41182</v>
      </c>
      <c r="R586" s="39">
        <v>24838978</v>
      </c>
      <c r="S586" s="24" t="s">
        <v>2347</v>
      </c>
      <c r="T586" s="30" t="s">
        <v>2302</v>
      </c>
      <c r="U586" s="24" t="s">
        <v>284</v>
      </c>
      <c r="V586" s="24" t="s">
        <v>2162</v>
      </c>
      <c r="W586" s="55">
        <v>275888</v>
      </c>
      <c r="X586" s="57"/>
      <c r="Y586" s="55">
        <v>275888</v>
      </c>
      <c r="Z586" s="57"/>
      <c r="AA586" s="56">
        <v>275888</v>
      </c>
      <c r="AB586" s="56">
        <v>18089</v>
      </c>
      <c r="AC586" s="56">
        <v>36111</v>
      </c>
      <c r="AD586" s="56">
        <f>SUM(AA586:AC586)</f>
        <v>330088</v>
      </c>
      <c r="AE586" s="24" t="s">
        <v>2144</v>
      </c>
      <c r="AF586" s="24" t="s">
        <v>2191</v>
      </c>
      <c r="AG586" s="18" t="s">
        <v>19</v>
      </c>
      <c r="AK586" s="18" t="s">
        <v>2381</v>
      </c>
    </row>
    <row r="587" spans="1:37">
      <c r="A587" s="18">
        <v>287</v>
      </c>
      <c r="B587" s="23" t="s">
        <v>2179</v>
      </c>
      <c r="C587" s="24" t="s">
        <v>2180</v>
      </c>
      <c r="D587" s="24" t="s">
        <v>2181</v>
      </c>
      <c r="E587" s="24" t="s">
        <v>1997</v>
      </c>
      <c r="F587" s="25">
        <v>41091</v>
      </c>
      <c r="G587" s="21">
        <v>22202</v>
      </c>
      <c r="H587" s="26" t="s">
        <v>2390</v>
      </c>
      <c r="I587" s="24" t="s">
        <v>2178</v>
      </c>
      <c r="J587" s="24" t="s">
        <v>212</v>
      </c>
      <c r="K587" s="24"/>
      <c r="L587" s="27"/>
      <c r="M587" s="28"/>
      <c r="N587" s="28"/>
      <c r="O587" s="28"/>
      <c r="P587" s="26" t="s">
        <v>2139</v>
      </c>
      <c r="Q587" s="29">
        <v>41274</v>
      </c>
      <c r="R587" s="39">
        <v>17316798</v>
      </c>
      <c r="S587" s="24" t="s">
        <v>2182</v>
      </c>
      <c r="T587" s="30" t="s">
        <v>2303</v>
      </c>
      <c r="U587" s="24" t="s">
        <v>283</v>
      </c>
      <c r="V587" s="24" t="s">
        <v>2396</v>
      </c>
      <c r="W587" s="55">
        <v>272622</v>
      </c>
      <c r="X587" s="57"/>
      <c r="Y587" s="55">
        <v>272622</v>
      </c>
      <c r="Z587" s="55">
        <v>1415</v>
      </c>
      <c r="AA587" s="56">
        <v>274037</v>
      </c>
      <c r="AC587" s="56">
        <v>11560</v>
      </c>
      <c r="AD587" s="56">
        <f>SUM(AA587:AC587)</f>
        <v>285597</v>
      </c>
      <c r="AE587" s="24" t="s">
        <v>2144</v>
      </c>
      <c r="AF587" s="24" t="s">
        <v>2341</v>
      </c>
      <c r="AG587" s="18" t="s">
        <v>17</v>
      </c>
      <c r="AK587" s="18" t="s">
        <v>2381</v>
      </c>
    </row>
    <row r="588" spans="1:37">
      <c r="A588" s="18">
        <v>378</v>
      </c>
      <c r="B588" s="23" t="s">
        <v>1434</v>
      </c>
      <c r="C588" s="24" t="s">
        <v>1435</v>
      </c>
      <c r="D588" s="24" t="s">
        <v>1436</v>
      </c>
      <c r="E588" s="24" t="s">
        <v>2143</v>
      </c>
      <c r="G588" s="21">
        <v>20772</v>
      </c>
      <c r="H588" s="26" t="s">
        <v>2414</v>
      </c>
      <c r="I588" s="24" t="s">
        <v>2415</v>
      </c>
      <c r="J588" s="24" t="s">
        <v>2415</v>
      </c>
      <c r="K588" s="24"/>
      <c r="L588" s="27"/>
      <c r="M588" s="28"/>
      <c r="N588" s="28"/>
      <c r="O588" s="28"/>
      <c r="P588" s="26" t="s">
        <v>2150</v>
      </c>
      <c r="Q588" s="29">
        <v>41274</v>
      </c>
      <c r="R588" s="39">
        <v>132787899</v>
      </c>
      <c r="S588" s="24" t="s">
        <v>1436</v>
      </c>
      <c r="T588" s="30" t="str">
        <f>IF(S588=D588, E588, "")</f>
        <v>male</v>
      </c>
      <c r="U588" s="24" t="s">
        <v>284</v>
      </c>
      <c r="V588" s="24" t="s">
        <v>2125</v>
      </c>
      <c r="W588" s="55">
        <v>267948</v>
      </c>
      <c r="X588" s="57"/>
      <c r="Y588" s="55">
        <v>267948</v>
      </c>
      <c r="Z588" s="57"/>
      <c r="AA588" s="56">
        <v>267948</v>
      </c>
      <c r="AB588" s="56">
        <v>5078</v>
      </c>
      <c r="AC588" s="56">
        <v>28962</v>
      </c>
      <c r="AD588" s="56">
        <f>SUM(AA588:AC588)</f>
        <v>301988</v>
      </c>
      <c r="AE588" s="24" t="s">
        <v>2156</v>
      </c>
      <c r="AG588" s="18" t="s">
        <v>25</v>
      </c>
      <c r="AK588" s="18" t="s">
        <v>2381</v>
      </c>
    </row>
    <row r="589" spans="1:37">
      <c r="A589" s="18">
        <v>427</v>
      </c>
      <c r="B589" s="23" t="s">
        <v>955</v>
      </c>
      <c r="C589" s="24" t="s">
        <v>1106</v>
      </c>
      <c r="D589" s="24" t="s">
        <v>1107</v>
      </c>
      <c r="E589" s="24" t="s">
        <v>2143</v>
      </c>
      <c r="F589" s="25">
        <v>40087</v>
      </c>
      <c r="G589" s="21">
        <v>20591</v>
      </c>
      <c r="H589" s="26" t="s">
        <v>2414</v>
      </c>
      <c r="I589" s="24" t="s">
        <v>2415</v>
      </c>
      <c r="J589" s="24" t="s">
        <v>2415</v>
      </c>
      <c r="K589" s="24"/>
      <c r="L589" s="27"/>
      <c r="M589" s="28"/>
      <c r="N589" s="28"/>
      <c r="O589" s="28"/>
      <c r="P589" s="26" t="s">
        <v>2150</v>
      </c>
      <c r="Q589" s="29">
        <v>41274</v>
      </c>
      <c r="R589" s="39">
        <v>24360139</v>
      </c>
      <c r="S589" s="24" t="s">
        <v>1107</v>
      </c>
      <c r="T589" s="30" t="str">
        <f>IF(S589=D589, E589, "")</f>
        <v>male</v>
      </c>
      <c r="U589" s="24" t="s">
        <v>284</v>
      </c>
      <c r="V589" s="24" t="s">
        <v>2162</v>
      </c>
      <c r="W589" s="55">
        <v>262838</v>
      </c>
      <c r="X589" s="57"/>
      <c r="Y589" s="55">
        <v>262838</v>
      </c>
      <c r="Z589" s="57"/>
      <c r="AA589" s="56">
        <v>262838</v>
      </c>
      <c r="AB589" s="58">
        <v>114708</v>
      </c>
      <c r="AC589" s="56">
        <v>15001</v>
      </c>
      <c r="AD589" s="56">
        <f>SUM(AA589:AC589)</f>
        <v>392547</v>
      </c>
      <c r="AE589" s="24" t="s">
        <v>2156</v>
      </c>
      <c r="AF589" s="24"/>
      <c r="AG589" s="18" t="s">
        <v>19</v>
      </c>
      <c r="AK589" s="18" t="s">
        <v>2381</v>
      </c>
    </row>
    <row r="590" spans="1:37">
      <c r="A590" s="18">
        <v>239</v>
      </c>
      <c r="B590" s="23" t="s">
        <v>1564</v>
      </c>
      <c r="C590" s="24" t="s">
        <v>1565</v>
      </c>
      <c r="D590" s="24" t="s">
        <v>1566</v>
      </c>
      <c r="E590" s="24" t="s">
        <v>2143</v>
      </c>
      <c r="F590" s="25">
        <v>36510</v>
      </c>
      <c r="G590" s="21">
        <v>20005</v>
      </c>
      <c r="H590" s="26" t="s">
        <v>2362</v>
      </c>
      <c r="I590" s="24" t="s">
        <v>2363</v>
      </c>
      <c r="J590" s="24" t="s">
        <v>2363</v>
      </c>
      <c r="K590" s="24"/>
      <c r="L590" s="27"/>
      <c r="M590" s="28"/>
      <c r="N590" s="28"/>
      <c r="O590" s="28"/>
      <c r="P590" s="26" t="s">
        <v>2150</v>
      </c>
      <c r="Q590" s="29">
        <v>41364</v>
      </c>
      <c r="R590" s="39">
        <v>31468292</v>
      </c>
      <c r="S590" s="24" t="s">
        <v>1566</v>
      </c>
      <c r="T590" s="30" t="str">
        <f>IF(S590=D590, E590, "")</f>
        <v>male</v>
      </c>
      <c r="U590" s="24" t="s">
        <v>284</v>
      </c>
      <c r="V590" s="24" t="s">
        <v>2162</v>
      </c>
      <c r="W590" s="55">
        <v>255646</v>
      </c>
      <c r="X590" s="57"/>
      <c r="Y590" s="55">
        <v>255646</v>
      </c>
      <c r="Z590" s="55">
        <v>5334</v>
      </c>
      <c r="AA590" s="56">
        <v>260980</v>
      </c>
      <c r="AB590" s="56">
        <v>23999</v>
      </c>
      <c r="AC590" s="56">
        <v>19592</v>
      </c>
      <c r="AD590" s="56">
        <f>SUM(AA590:AC590)</f>
        <v>304571</v>
      </c>
      <c r="AE590" s="24" t="s">
        <v>2156</v>
      </c>
      <c r="AG590" s="18" t="s">
        <v>21</v>
      </c>
      <c r="AK590" s="18" t="s">
        <v>2381</v>
      </c>
    </row>
    <row r="591" spans="1:37">
      <c r="A591" s="18">
        <v>566</v>
      </c>
      <c r="B591" s="23" t="s">
        <v>814</v>
      </c>
      <c r="C591" s="24" t="s">
        <v>815</v>
      </c>
      <c r="D591" s="24" t="s">
        <v>816</v>
      </c>
      <c r="E591" s="24" t="s">
        <v>2143</v>
      </c>
      <c r="F591" s="25">
        <v>40725</v>
      </c>
      <c r="G591" s="21">
        <v>75038</v>
      </c>
      <c r="H591" s="26" t="s">
        <v>2390</v>
      </c>
      <c r="I591" s="24" t="s">
        <v>1690</v>
      </c>
      <c r="J591" s="24" t="s">
        <v>1690</v>
      </c>
      <c r="K591" s="24"/>
      <c r="L591" s="27" t="s">
        <v>2440</v>
      </c>
      <c r="M591" s="28"/>
      <c r="N591" s="28"/>
      <c r="O591" s="28"/>
      <c r="P591" s="26" t="s">
        <v>2150</v>
      </c>
      <c r="Q591" s="29">
        <v>41274</v>
      </c>
      <c r="R591" s="39">
        <v>17217544</v>
      </c>
      <c r="S591" s="24" t="s">
        <v>816</v>
      </c>
      <c r="T591" s="30" t="str">
        <f>IF(S591=D591, E591, "")</f>
        <v>male</v>
      </c>
      <c r="U591" s="24" t="s">
        <v>284</v>
      </c>
      <c r="V591" s="24" t="s">
        <v>2162</v>
      </c>
      <c r="W591" s="55">
        <v>259604</v>
      </c>
      <c r="X591" s="57"/>
      <c r="Y591" s="55">
        <v>259604</v>
      </c>
      <c r="Z591" s="57"/>
      <c r="AA591" s="56">
        <v>259604</v>
      </c>
      <c r="AB591" s="56">
        <v>13750</v>
      </c>
      <c r="AC591" s="56">
        <v>7308</v>
      </c>
      <c r="AD591" s="56">
        <f>SUM(AA591:AC591)</f>
        <v>280662</v>
      </c>
      <c r="AE591" s="24" t="s">
        <v>2156</v>
      </c>
      <c r="AG591" s="18" t="s">
        <v>17</v>
      </c>
      <c r="AK591" s="18" t="s">
        <v>2381</v>
      </c>
    </row>
    <row r="592" spans="1:37">
      <c r="A592" s="18">
        <v>522</v>
      </c>
      <c r="B592" s="23" t="s">
        <v>105</v>
      </c>
      <c r="C592" s="24" t="s">
        <v>106</v>
      </c>
      <c r="D592" s="24" t="s">
        <v>107</v>
      </c>
      <c r="E592" s="24" t="s">
        <v>1997</v>
      </c>
      <c r="F592" s="25">
        <v>41456</v>
      </c>
      <c r="G592" s="21">
        <v>20005</v>
      </c>
      <c r="H592" s="26" t="s">
        <v>2151</v>
      </c>
      <c r="I592" s="24" t="s">
        <v>2403</v>
      </c>
      <c r="J592" s="24" t="s">
        <v>2403</v>
      </c>
      <c r="K592" s="24"/>
      <c r="L592" s="27"/>
      <c r="M592" s="28"/>
      <c r="N592" s="28"/>
      <c r="O592" s="28"/>
      <c r="P592" s="26" t="s">
        <v>2150</v>
      </c>
      <c r="Q592" s="29">
        <v>41274</v>
      </c>
      <c r="R592" s="39">
        <v>26293813</v>
      </c>
      <c r="S592" s="24" t="s">
        <v>108</v>
      </c>
      <c r="T592" s="30" t="s">
        <v>2308</v>
      </c>
      <c r="U592" s="24" t="s">
        <v>283</v>
      </c>
      <c r="V592" s="24" t="s">
        <v>2396</v>
      </c>
      <c r="W592" s="55">
        <v>259307</v>
      </c>
      <c r="X592" s="57"/>
      <c r="Y592" s="55">
        <v>259307</v>
      </c>
      <c r="Z592" s="57"/>
      <c r="AA592" s="56">
        <v>259307</v>
      </c>
      <c r="AB592" s="56">
        <v>11379</v>
      </c>
      <c r="AC592" s="56">
        <v>14664</v>
      </c>
      <c r="AD592" s="56">
        <f>SUM(AA592:AC592)</f>
        <v>285350</v>
      </c>
      <c r="AE592" s="24" t="s">
        <v>2144</v>
      </c>
      <c r="AF592" s="24" t="s">
        <v>2265</v>
      </c>
      <c r="AG592" s="18" t="s">
        <v>19</v>
      </c>
      <c r="AK592" s="18" t="s">
        <v>2381</v>
      </c>
    </row>
    <row r="593" spans="1:37">
      <c r="A593" s="18">
        <v>637</v>
      </c>
      <c r="B593" s="23" t="s">
        <v>191</v>
      </c>
      <c r="C593" s="24" t="s">
        <v>192</v>
      </c>
      <c r="D593" s="24" t="s">
        <v>193</v>
      </c>
      <c r="E593" s="24" t="s">
        <v>1997</v>
      </c>
      <c r="F593" s="25">
        <v>41673</v>
      </c>
      <c r="G593" s="21">
        <v>22314</v>
      </c>
      <c r="H593" s="26" t="s">
        <v>2362</v>
      </c>
      <c r="I593" s="24" t="s">
        <v>2363</v>
      </c>
      <c r="J593" s="24" t="s">
        <v>2363</v>
      </c>
      <c r="K593" s="24"/>
      <c r="L593" s="27" t="s">
        <v>2440</v>
      </c>
      <c r="M593" s="28"/>
      <c r="N593" s="28"/>
      <c r="O593" s="28"/>
      <c r="P593" s="26" t="s">
        <v>2150</v>
      </c>
      <c r="Q593" s="29">
        <v>41152</v>
      </c>
      <c r="R593" s="39">
        <v>22125548</v>
      </c>
      <c r="S593" s="24" t="s">
        <v>194</v>
      </c>
      <c r="T593" s="30" t="s">
        <v>2323</v>
      </c>
      <c r="U593" s="24" t="s">
        <v>283</v>
      </c>
      <c r="V593" s="24" t="s">
        <v>2253</v>
      </c>
      <c r="W593" s="55">
        <v>219958</v>
      </c>
      <c r="X593" s="55">
        <v>39000</v>
      </c>
      <c r="Y593" s="55">
        <v>258958</v>
      </c>
      <c r="Z593" s="57"/>
      <c r="AA593" s="56">
        <v>258958</v>
      </c>
      <c r="AB593" s="56">
        <v>23370</v>
      </c>
      <c r="AC593" s="56">
        <v>14506</v>
      </c>
      <c r="AD593" s="56">
        <f>SUM(AA593:AC593)</f>
        <v>296834</v>
      </c>
      <c r="AE593" s="24" t="s">
        <v>2156</v>
      </c>
      <c r="AG593" s="18" t="s">
        <v>19</v>
      </c>
      <c r="AK593" s="18" t="s">
        <v>2381</v>
      </c>
    </row>
    <row r="594" spans="1:37">
      <c r="A594" s="18">
        <v>296</v>
      </c>
      <c r="B594" s="23" t="s">
        <v>2344</v>
      </c>
      <c r="C594" s="24" t="s">
        <v>2345</v>
      </c>
      <c r="D594" s="24" t="s">
        <v>2346</v>
      </c>
      <c r="F594" s="25">
        <v>40817</v>
      </c>
      <c r="G594" s="21">
        <v>20036</v>
      </c>
      <c r="H594" s="26" t="s">
        <v>2362</v>
      </c>
      <c r="I594" s="24" t="s">
        <v>2363</v>
      </c>
      <c r="J594" s="24" t="s">
        <v>2363</v>
      </c>
      <c r="K594" s="24"/>
      <c r="L594" s="27"/>
      <c r="M594" s="28"/>
      <c r="N594" s="28"/>
      <c r="O594" s="28"/>
      <c r="P594" s="26" t="s">
        <v>208</v>
      </c>
      <c r="Q594" s="29">
        <v>41182</v>
      </c>
      <c r="R594" s="39">
        <v>24838978</v>
      </c>
      <c r="S594" s="24" t="s">
        <v>2192</v>
      </c>
      <c r="T594" s="30" t="s">
        <v>2235</v>
      </c>
      <c r="U594" s="24" t="s">
        <v>283</v>
      </c>
      <c r="V594" s="24"/>
      <c r="W594" s="55">
        <v>257899</v>
      </c>
      <c r="X594" s="57"/>
      <c r="Y594" s="55">
        <v>257899</v>
      </c>
      <c r="Z594" s="57"/>
      <c r="AA594" s="56">
        <v>257899</v>
      </c>
      <c r="AB594" s="56">
        <v>16910</v>
      </c>
      <c r="AC594" s="56">
        <v>33756</v>
      </c>
      <c r="AD594" s="56">
        <f>SUM(AA594:AC594)</f>
        <v>308565</v>
      </c>
      <c r="AE594" s="24" t="s">
        <v>2144</v>
      </c>
      <c r="AF594" s="24" t="s">
        <v>2193</v>
      </c>
      <c r="AG594" s="18" t="s">
        <v>19</v>
      </c>
      <c r="AK594" s="18" t="s">
        <v>2381</v>
      </c>
    </row>
    <row r="595" spans="1:37">
      <c r="A595" s="18">
        <v>519</v>
      </c>
      <c r="B595" s="23" t="s">
        <v>878</v>
      </c>
      <c r="C595" s="24" t="s">
        <v>879</v>
      </c>
      <c r="D595" s="24" t="s">
        <v>880</v>
      </c>
      <c r="E595" s="24" t="s">
        <v>2143</v>
      </c>
      <c r="F595" s="25">
        <v>40729</v>
      </c>
      <c r="G595" s="21">
        <v>60611</v>
      </c>
      <c r="H595" s="26" t="s">
        <v>2362</v>
      </c>
      <c r="I595" s="24" t="s">
        <v>2363</v>
      </c>
      <c r="J595" s="24" t="s">
        <v>2363</v>
      </c>
      <c r="K595" s="24"/>
      <c r="L595" s="27"/>
      <c r="M595" s="28"/>
      <c r="N595" s="28"/>
      <c r="O595" s="28"/>
      <c r="P595" s="26" t="s">
        <v>2150</v>
      </c>
      <c r="Q595" s="29">
        <v>41274</v>
      </c>
      <c r="R595" s="39">
        <v>11667312</v>
      </c>
      <c r="S595" s="24" t="s">
        <v>1424</v>
      </c>
      <c r="T595" s="30" t="s">
        <v>2299</v>
      </c>
      <c r="U595" s="24" t="s">
        <v>284</v>
      </c>
      <c r="V595" s="24" t="s">
        <v>2253</v>
      </c>
      <c r="W595" s="55">
        <v>247224</v>
      </c>
      <c r="X595" s="55">
        <v>10000</v>
      </c>
      <c r="Y595" s="55">
        <v>257224</v>
      </c>
      <c r="Z595" s="57"/>
      <c r="AA595" s="56">
        <v>257224</v>
      </c>
      <c r="AB595" s="56">
        <v>12500</v>
      </c>
      <c r="AC595" s="56">
        <v>11050</v>
      </c>
      <c r="AD595" s="56">
        <f>SUM(AA595:AC595)</f>
        <v>280774</v>
      </c>
      <c r="AE595" s="24" t="s">
        <v>2156</v>
      </c>
      <c r="AG595" s="18" t="s">
        <v>17</v>
      </c>
      <c r="AK595" s="18" t="s">
        <v>2381</v>
      </c>
    </row>
    <row r="596" spans="1:37">
      <c r="A596" s="18">
        <v>244</v>
      </c>
      <c r="B596" s="23" t="s">
        <v>421</v>
      </c>
      <c r="C596" s="24" t="s">
        <v>422</v>
      </c>
      <c r="D596" s="24" t="s">
        <v>423</v>
      </c>
      <c r="E596" s="24" t="s">
        <v>1997</v>
      </c>
      <c r="F596" s="25">
        <v>40840</v>
      </c>
      <c r="G596" s="21">
        <v>20005</v>
      </c>
      <c r="H596" s="26" t="s">
        <v>2287</v>
      </c>
      <c r="I596" s="24" t="s">
        <v>2287</v>
      </c>
      <c r="J596" s="24" t="s">
        <v>2287</v>
      </c>
      <c r="K596" s="24"/>
      <c r="L596" s="27"/>
      <c r="M596" s="28"/>
      <c r="N596" s="28"/>
      <c r="O596" s="28"/>
      <c r="P596" s="26" t="s">
        <v>2150</v>
      </c>
      <c r="Q596" s="29">
        <v>41274</v>
      </c>
      <c r="R596" s="39">
        <v>39201517</v>
      </c>
      <c r="S596" s="24" t="s">
        <v>423</v>
      </c>
      <c r="T596" s="30" t="str">
        <f>IF(S596=D596, E596, "")</f>
        <v>female</v>
      </c>
      <c r="U596" s="24" t="s">
        <v>284</v>
      </c>
      <c r="V596" s="24" t="s">
        <v>2162</v>
      </c>
      <c r="W596" s="55">
        <v>254739</v>
      </c>
      <c r="X596" s="57"/>
      <c r="Y596" s="55">
        <v>254739</v>
      </c>
      <c r="Z596" s="57"/>
      <c r="AA596" s="56">
        <v>254739</v>
      </c>
      <c r="AB596" s="56">
        <v>22913</v>
      </c>
      <c r="AC596" s="56">
        <v>10019</v>
      </c>
      <c r="AD596" s="56">
        <f>SUM(AA596:AC596)</f>
        <v>287671</v>
      </c>
      <c r="AE596" s="24" t="s">
        <v>2156</v>
      </c>
      <c r="AG596" s="18" t="s">
        <v>21</v>
      </c>
      <c r="AK596" s="18" t="s">
        <v>2381</v>
      </c>
    </row>
    <row r="597" spans="1:37">
      <c r="A597" s="18">
        <v>642</v>
      </c>
      <c r="B597" s="23" t="s">
        <v>667</v>
      </c>
      <c r="C597" s="24" t="s">
        <v>668</v>
      </c>
      <c r="D597" s="24" t="s">
        <v>669</v>
      </c>
      <c r="E597" s="24" t="s">
        <v>2143</v>
      </c>
      <c r="F597" s="25">
        <v>41122</v>
      </c>
      <c r="G597" s="21">
        <v>20002</v>
      </c>
      <c r="H597" s="26" t="s">
        <v>2362</v>
      </c>
      <c r="I597" s="24" t="s">
        <v>2363</v>
      </c>
      <c r="J597" s="24" t="s">
        <v>2363</v>
      </c>
      <c r="K597" s="24"/>
      <c r="L597" s="27"/>
      <c r="M597" s="28"/>
      <c r="N597" s="28"/>
      <c r="O597" s="28"/>
      <c r="P597" s="26" t="s">
        <v>2150</v>
      </c>
      <c r="Q597" s="29">
        <v>41182</v>
      </c>
      <c r="R597" s="39">
        <v>45502243</v>
      </c>
      <c r="S597" s="24" t="s">
        <v>670</v>
      </c>
      <c r="T597" s="30" t="s">
        <v>2299</v>
      </c>
      <c r="U597" s="24" t="s">
        <v>283</v>
      </c>
      <c r="V597" s="24" t="s">
        <v>2162</v>
      </c>
      <c r="W597" s="55">
        <v>216791</v>
      </c>
      <c r="X597" s="57"/>
      <c r="Y597" s="55">
        <v>216791</v>
      </c>
      <c r="Z597" s="55">
        <v>37745</v>
      </c>
      <c r="AA597" s="56">
        <v>254536</v>
      </c>
      <c r="AB597" s="56">
        <v>11917</v>
      </c>
      <c r="AC597" s="56">
        <v>15095</v>
      </c>
      <c r="AD597" s="56">
        <f>SUM(AA597:AC597)</f>
        <v>281548</v>
      </c>
      <c r="AE597" s="24" t="s">
        <v>2144</v>
      </c>
      <c r="AF597" s="24" t="s">
        <v>2265</v>
      </c>
      <c r="AG597" s="18" t="s">
        <v>21</v>
      </c>
      <c r="AK597" s="18" t="s">
        <v>2381</v>
      </c>
    </row>
    <row r="598" spans="1:37">
      <c r="A598" s="18">
        <v>36</v>
      </c>
      <c r="B598" s="23" t="s">
        <v>1841</v>
      </c>
      <c r="C598" s="24" t="s">
        <v>1842</v>
      </c>
      <c r="D598" s="24" t="s">
        <v>1995</v>
      </c>
      <c r="E598" s="24" t="s">
        <v>2143</v>
      </c>
      <c r="F598" s="25">
        <v>40422</v>
      </c>
      <c r="G598" s="21">
        <v>20191</v>
      </c>
      <c r="H598" s="26" t="s">
        <v>2151</v>
      </c>
      <c r="I598" s="24" t="s">
        <v>2152</v>
      </c>
      <c r="J598" s="24" t="s">
        <v>67</v>
      </c>
      <c r="K598" s="24"/>
      <c r="L598" s="27"/>
      <c r="M598" s="28"/>
      <c r="N598" s="28"/>
      <c r="O598" s="28"/>
      <c r="P598" s="26" t="s">
        <v>2150</v>
      </c>
      <c r="Q598" s="29">
        <v>41152</v>
      </c>
      <c r="R598" s="39">
        <v>11511297</v>
      </c>
      <c r="S598" s="24" t="s">
        <v>1995</v>
      </c>
      <c r="T598" s="30" t="str">
        <f>IF(S598=D598, E598, "")</f>
        <v>male</v>
      </c>
      <c r="U598" s="24" t="s">
        <v>284</v>
      </c>
      <c r="V598" s="24" t="s">
        <v>2271</v>
      </c>
      <c r="W598" s="55">
        <v>254277</v>
      </c>
      <c r="X598" s="57"/>
      <c r="Y598" s="55">
        <v>254277</v>
      </c>
      <c r="Z598" s="57"/>
      <c r="AA598" s="56">
        <v>254277</v>
      </c>
      <c r="AC598" s="56">
        <v>8646</v>
      </c>
      <c r="AD598" s="56">
        <f>SUM(AA598:AC598)</f>
        <v>262923</v>
      </c>
      <c r="AE598" s="24" t="s">
        <v>2156</v>
      </c>
      <c r="AG598" s="18" t="s">
        <v>17</v>
      </c>
      <c r="AK598" s="18" t="s">
        <v>2381</v>
      </c>
    </row>
    <row r="599" spans="1:37">
      <c r="A599" s="18">
        <v>23</v>
      </c>
      <c r="B599" s="23" t="s">
        <v>2120</v>
      </c>
      <c r="C599" s="24" t="s">
        <v>2122</v>
      </c>
      <c r="D599" s="24" t="s">
        <v>2123</v>
      </c>
      <c r="E599" s="24" t="s">
        <v>2143</v>
      </c>
      <c r="F599" s="25">
        <v>40451</v>
      </c>
      <c r="G599" s="21">
        <v>20016</v>
      </c>
      <c r="H599" s="26" t="s">
        <v>2414</v>
      </c>
      <c r="I599" s="24" t="s">
        <v>2415</v>
      </c>
      <c r="J599" s="24" t="s">
        <v>2415</v>
      </c>
      <c r="K599" s="24"/>
      <c r="L599" s="27" t="s">
        <v>2440</v>
      </c>
      <c r="M599" s="28"/>
      <c r="N599" s="28"/>
      <c r="O599" s="28"/>
      <c r="P599" s="26" t="s">
        <v>2150</v>
      </c>
      <c r="Q599" s="29">
        <v>41090</v>
      </c>
      <c r="R599" s="39">
        <v>27233417</v>
      </c>
      <c r="S599" s="24" t="s">
        <v>2124</v>
      </c>
      <c r="T599" s="30" t="s">
        <v>2158</v>
      </c>
      <c r="U599" s="24" t="s">
        <v>284</v>
      </c>
      <c r="V599" s="24" t="s">
        <v>2125</v>
      </c>
      <c r="W599" s="55">
        <v>226171</v>
      </c>
      <c r="X599" s="57"/>
      <c r="Y599" s="55">
        <v>226171</v>
      </c>
      <c r="Z599" s="55">
        <v>26669</v>
      </c>
      <c r="AA599" s="56">
        <v>252840</v>
      </c>
      <c r="AB599" s="56">
        <v>97853</v>
      </c>
      <c r="AC599" s="56">
        <v>44013</v>
      </c>
      <c r="AD599" s="56">
        <f>SUM(AA599:AC599)</f>
        <v>394706</v>
      </c>
      <c r="AE599" s="24" t="s">
        <v>2156</v>
      </c>
      <c r="AG599" s="18" t="s">
        <v>19</v>
      </c>
      <c r="AK599" s="18" t="s">
        <v>2381</v>
      </c>
    </row>
    <row r="600" spans="1:37">
      <c r="A600" s="18">
        <v>34</v>
      </c>
      <c r="B600" s="23" t="s">
        <v>1998</v>
      </c>
      <c r="C600" s="24" t="s">
        <v>1999</v>
      </c>
      <c r="D600" s="24" t="s">
        <v>2000</v>
      </c>
      <c r="E600" s="24" t="s">
        <v>1997</v>
      </c>
      <c r="F600" s="25">
        <v>40847</v>
      </c>
      <c r="G600" s="21">
        <v>22314</v>
      </c>
      <c r="H600" s="26" t="s">
        <v>2151</v>
      </c>
      <c r="I600" s="24" t="s">
        <v>2403</v>
      </c>
      <c r="J600" s="24" t="s">
        <v>2403</v>
      </c>
      <c r="K600" s="24"/>
      <c r="L600" s="27"/>
      <c r="M600" s="28"/>
      <c r="N600" s="28"/>
      <c r="O600" s="28"/>
      <c r="P600" s="26" t="s">
        <v>2139</v>
      </c>
      <c r="Q600" s="29">
        <v>41029</v>
      </c>
      <c r="R600" s="39">
        <v>19484006</v>
      </c>
      <c r="S600" s="24" t="s">
        <v>2001</v>
      </c>
      <c r="T600" s="30" t="s">
        <v>2303</v>
      </c>
      <c r="U600" s="24" t="s">
        <v>283</v>
      </c>
      <c r="V600" s="24" t="s">
        <v>2002</v>
      </c>
      <c r="W600" s="55">
        <v>233943</v>
      </c>
      <c r="X600" s="55">
        <v>15000</v>
      </c>
      <c r="Y600" s="55">
        <v>248943</v>
      </c>
      <c r="Z600" s="55">
        <v>690</v>
      </c>
      <c r="AA600" s="56">
        <v>249633</v>
      </c>
      <c r="AB600" s="56">
        <v>9546</v>
      </c>
      <c r="AC600" s="56">
        <v>26526</v>
      </c>
      <c r="AD600" s="56">
        <f>SUM(AA600:AC600)</f>
        <v>285705</v>
      </c>
      <c r="AE600" s="24" t="s">
        <v>2144</v>
      </c>
      <c r="AF600" s="24" t="s">
        <v>2003</v>
      </c>
      <c r="AG600" s="18" t="s">
        <v>17</v>
      </c>
      <c r="AK600" s="18" t="s">
        <v>2381</v>
      </c>
    </row>
    <row r="601" spans="1:37">
      <c r="A601" s="18">
        <v>433</v>
      </c>
      <c r="B601" s="23" t="s">
        <v>234</v>
      </c>
      <c r="C601" s="24" t="s">
        <v>235</v>
      </c>
      <c r="D601" s="24" t="s">
        <v>236</v>
      </c>
      <c r="E601" s="24" t="s">
        <v>1997</v>
      </c>
      <c r="F601" s="25">
        <v>41498</v>
      </c>
      <c r="G601" s="21">
        <v>20005</v>
      </c>
      <c r="H601" s="26" t="s">
        <v>2151</v>
      </c>
      <c r="I601" s="24" t="s">
        <v>2152</v>
      </c>
      <c r="J601" s="24" t="s">
        <v>67</v>
      </c>
      <c r="K601" s="24"/>
      <c r="L601" s="27"/>
      <c r="M601" s="28"/>
      <c r="N601" s="28"/>
      <c r="O601" s="28"/>
      <c r="P601" s="26" t="s">
        <v>2150</v>
      </c>
      <c r="Q601" s="29">
        <v>41152</v>
      </c>
      <c r="R601" s="39">
        <v>18328290</v>
      </c>
      <c r="S601" s="24" t="s">
        <v>237</v>
      </c>
      <c r="T601" s="30" t="s">
        <v>2157</v>
      </c>
      <c r="U601" s="24" t="s">
        <v>283</v>
      </c>
      <c r="V601" s="24" t="s">
        <v>2253</v>
      </c>
      <c r="W601" s="55">
        <v>246979</v>
      </c>
      <c r="X601" s="57"/>
      <c r="Y601" s="55">
        <v>246979</v>
      </c>
      <c r="Z601" s="57"/>
      <c r="AA601" s="56">
        <v>246979</v>
      </c>
      <c r="AB601" s="56">
        <v>24519</v>
      </c>
      <c r="AC601" s="56">
        <v>5319</v>
      </c>
      <c r="AD601" s="56">
        <f>SUM(AA601:AC601)</f>
        <v>276817</v>
      </c>
      <c r="AE601" s="24" t="s">
        <v>2156</v>
      </c>
      <c r="AG601" s="18" t="s">
        <v>17</v>
      </c>
      <c r="AK601" s="18" t="s">
        <v>2381</v>
      </c>
    </row>
    <row r="602" spans="1:37">
      <c r="A602" s="18">
        <v>507</v>
      </c>
      <c r="B602" s="23" t="s">
        <v>2276</v>
      </c>
      <c r="C602" s="24" t="s">
        <v>2277</v>
      </c>
      <c r="D602" s="24" t="s">
        <v>2278</v>
      </c>
      <c r="E602" s="24"/>
      <c r="F602" s="25">
        <v>40840</v>
      </c>
      <c r="G602" s="21">
        <v>10016</v>
      </c>
      <c r="H602" s="26" t="s">
        <v>2362</v>
      </c>
      <c r="I602" s="24" t="s">
        <v>2363</v>
      </c>
      <c r="J602" s="24" t="s">
        <v>2363</v>
      </c>
      <c r="K602" s="24"/>
      <c r="L602" s="27"/>
      <c r="M602" s="28"/>
      <c r="N602" s="28"/>
      <c r="O602" s="28"/>
      <c r="P602" s="26" t="s">
        <v>208</v>
      </c>
      <c r="Q602" s="29">
        <v>41090</v>
      </c>
      <c r="R602" s="39">
        <v>46556654</v>
      </c>
      <c r="S602" s="24" t="s">
        <v>2278</v>
      </c>
      <c r="T602" s="30" t="s">
        <v>2235</v>
      </c>
      <c r="U602" s="24" t="s">
        <v>284</v>
      </c>
      <c r="V602" s="24"/>
      <c r="W602" s="55">
        <v>218913</v>
      </c>
      <c r="X602" s="55">
        <v>25000</v>
      </c>
      <c r="Y602" s="55">
        <v>243913</v>
      </c>
      <c r="Z602" s="57"/>
      <c r="AA602" s="56">
        <v>243913</v>
      </c>
      <c r="AB602" s="56">
        <v>12800</v>
      </c>
      <c r="AC602" s="56">
        <v>18284</v>
      </c>
      <c r="AD602" s="56">
        <f>SUM(AA602:AC602)</f>
        <v>274997</v>
      </c>
      <c r="AE602" s="24" t="s">
        <v>2144</v>
      </c>
      <c r="AF602" s="24" t="s">
        <v>218</v>
      </c>
      <c r="AG602" s="18" t="s">
        <v>21</v>
      </c>
      <c r="AK602" s="18" t="s">
        <v>2381</v>
      </c>
    </row>
    <row r="603" spans="1:37">
      <c r="A603" s="18">
        <v>352</v>
      </c>
      <c r="B603" s="23" t="s">
        <v>2065</v>
      </c>
      <c r="C603" s="24" t="s">
        <v>2066</v>
      </c>
      <c r="D603" s="24" t="s">
        <v>2067</v>
      </c>
      <c r="E603" s="24" t="s">
        <v>2143</v>
      </c>
      <c r="F603" s="25">
        <v>41071</v>
      </c>
      <c r="G603" s="21">
        <v>20036</v>
      </c>
      <c r="H603" s="26" t="s">
        <v>2362</v>
      </c>
      <c r="I603" s="24" t="s">
        <v>2363</v>
      </c>
      <c r="J603" s="24" t="s">
        <v>2363</v>
      </c>
      <c r="K603" s="24"/>
      <c r="L603" s="27"/>
      <c r="M603" s="28"/>
      <c r="N603" s="28"/>
      <c r="O603" s="28"/>
      <c r="P603" s="26" t="s">
        <v>2139</v>
      </c>
      <c r="Q603" s="29">
        <v>41364</v>
      </c>
      <c r="R603" s="39">
        <v>36537048</v>
      </c>
      <c r="S603" s="24" t="s">
        <v>2068</v>
      </c>
      <c r="T603" s="30" t="s">
        <v>2303</v>
      </c>
      <c r="U603" s="24" t="s">
        <v>284</v>
      </c>
      <c r="V603" s="24" t="s">
        <v>2162</v>
      </c>
      <c r="W603" s="55">
        <v>221857</v>
      </c>
      <c r="X603" s="55">
        <v>20000</v>
      </c>
      <c r="Y603" s="55">
        <v>241857</v>
      </c>
      <c r="Z603" s="57"/>
      <c r="AA603" s="56">
        <v>241857</v>
      </c>
      <c r="AB603" s="56">
        <v>5502</v>
      </c>
      <c r="AC603" s="56">
        <v>2702</v>
      </c>
      <c r="AD603" s="56">
        <f>SUM(AA603:AC603)</f>
        <v>250061</v>
      </c>
      <c r="AE603" s="24" t="s">
        <v>2144</v>
      </c>
      <c r="AF603" s="24" t="s">
        <v>2069</v>
      </c>
      <c r="AG603" s="18" t="s">
        <v>21</v>
      </c>
      <c r="AK603" s="18" t="s">
        <v>2381</v>
      </c>
    </row>
    <row r="604" spans="1:37">
      <c r="A604" s="18">
        <v>281</v>
      </c>
      <c r="B604" s="23" t="s">
        <v>2171</v>
      </c>
      <c r="C604" s="24" t="s">
        <v>2172</v>
      </c>
      <c r="D604" s="24" t="s">
        <v>2173</v>
      </c>
      <c r="E604" s="24" t="s">
        <v>1997</v>
      </c>
      <c r="F604" s="25">
        <v>41639</v>
      </c>
      <c r="G604" s="21">
        <v>22203</v>
      </c>
      <c r="H604" s="26" t="s">
        <v>2390</v>
      </c>
      <c r="I604" s="24" t="s">
        <v>2178</v>
      </c>
      <c r="J604" s="24" t="s">
        <v>212</v>
      </c>
      <c r="K604" s="24"/>
      <c r="L604" s="27"/>
      <c r="M604" s="28"/>
      <c r="N604" s="28"/>
      <c r="O604" s="28"/>
      <c r="P604" s="26" t="s">
        <v>2139</v>
      </c>
      <c r="Q604" s="29">
        <v>41274</v>
      </c>
      <c r="R604" s="39">
        <v>17830268</v>
      </c>
      <c r="S604" s="24" t="s">
        <v>2174</v>
      </c>
      <c r="T604" s="30" t="s">
        <v>2302</v>
      </c>
      <c r="U604" s="24" t="s">
        <v>283</v>
      </c>
      <c r="V604" s="24" t="s">
        <v>2175</v>
      </c>
      <c r="W604" s="55">
        <v>241000</v>
      </c>
      <c r="X604" s="57"/>
      <c r="Y604" s="55">
        <v>241000</v>
      </c>
      <c r="Z604" s="57"/>
      <c r="AA604" s="56">
        <v>241000</v>
      </c>
      <c r="AD604" s="56">
        <f>SUM(AA604:AC604)</f>
        <v>241000</v>
      </c>
      <c r="AE604" s="24" t="s">
        <v>2144</v>
      </c>
      <c r="AF604" s="24" t="s">
        <v>2176</v>
      </c>
      <c r="AG604" s="18" t="s">
        <v>17</v>
      </c>
      <c r="AK604" s="18" t="s">
        <v>2381</v>
      </c>
    </row>
    <row r="605" spans="1:37">
      <c r="A605" s="18">
        <v>115</v>
      </c>
      <c r="B605" s="23" t="s">
        <v>330</v>
      </c>
      <c r="C605" s="24" t="s">
        <v>331</v>
      </c>
      <c r="D605" s="24" t="s">
        <v>332</v>
      </c>
      <c r="E605" s="24" t="s">
        <v>1997</v>
      </c>
      <c r="F605" s="25">
        <v>40452</v>
      </c>
      <c r="G605" s="21">
        <v>20036</v>
      </c>
      <c r="H605" s="26" t="s">
        <v>2362</v>
      </c>
      <c r="I605" s="24" t="s">
        <v>2363</v>
      </c>
      <c r="J605" s="24" t="s">
        <v>2363</v>
      </c>
      <c r="K605" s="24"/>
      <c r="L605" s="27"/>
      <c r="M605" s="28"/>
      <c r="N605" s="28"/>
      <c r="O605" s="28"/>
      <c r="P605" s="26" t="s">
        <v>2150</v>
      </c>
      <c r="Q605" s="29">
        <v>41090</v>
      </c>
      <c r="R605" s="39">
        <v>17518564</v>
      </c>
      <c r="S605" s="24" t="s">
        <v>333</v>
      </c>
      <c r="T605" s="30" t="s">
        <v>2309</v>
      </c>
      <c r="U605" s="24" t="s">
        <v>284</v>
      </c>
      <c r="V605" s="24" t="s">
        <v>2396</v>
      </c>
      <c r="W605" s="55">
        <v>224996</v>
      </c>
      <c r="X605" s="57"/>
      <c r="Y605" s="55">
        <v>224996</v>
      </c>
      <c r="Z605" s="55">
        <v>14700</v>
      </c>
      <c r="AA605" s="56">
        <v>239696</v>
      </c>
      <c r="AB605" s="56">
        <v>2105</v>
      </c>
      <c r="AC605" s="56">
        <v>12300</v>
      </c>
      <c r="AD605" s="56">
        <f>SUM(AA605:AC605)</f>
        <v>254101</v>
      </c>
      <c r="AE605" s="24" t="s">
        <v>2156</v>
      </c>
      <c r="AG605" s="18" t="s">
        <v>17</v>
      </c>
      <c r="AK605" s="18" t="s">
        <v>2381</v>
      </c>
    </row>
    <row r="606" spans="1:37">
      <c r="A606" s="18">
        <v>581</v>
      </c>
      <c r="B606" s="23" t="s">
        <v>2288</v>
      </c>
      <c r="C606" s="24" t="s">
        <v>2132</v>
      </c>
      <c r="D606" s="24" t="s">
        <v>2133</v>
      </c>
      <c r="E606" s="24"/>
      <c r="F606" s="25">
        <v>40725</v>
      </c>
      <c r="G606" s="21">
        <v>60201</v>
      </c>
      <c r="H606" s="26" t="s">
        <v>2362</v>
      </c>
      <c r="I606" s="24" t="s">
        <v>2363</v>
      </c>
      <c r="J606" s="24" t="s">
        <v>2363</v>
      </c>
      <c r="K606" s="24"/>
      <c r="L606" s="27"/>
      <c r="M606" s="28"/>
      <c r="N606" s="28"/>
      <c r="O606" s="28"/>
      <c r="P606" s="26" t="s">
        <v>208</v>
      </c>
      <c r="Q606" s="29">
        <v>41090</v>
      </c>
      <c r="R606" s="39">
        <v>90621190</v>
      </c>
      <c r="S606" s="24" t="s">
        <v>2133</v>
      </c>
      <c r="T606" s="30" t="s">
        <v>2235</v>
      </c>
      <c r="U606" s="24" t="s">
        <v>284</v>
      </c>
      <c r="V606" s="24" t="s">
        <v>1984</v>
      </c>
      <c r="W606" s="55">
        <v>239133</v>
      </c>
      <c r="X606" s="57"/>
      <c r="Y606" s="55">
        <v>239133</v>
      </c>
      <c r="Z606" s="55">
        <v>159</v>
      </c>
      <c r="AA606" s="56">
        <v>239292</v>
      </c>
      <c r="AB606" s="56">
        <v>5183</v>
      </c>
      <c r="AC606" s="56">
        <v>13539</v>
      </c>
      <c r="AD606" s="56">
        <f>SUM(AA606:AC606)</f>
        <v>258014</v>
      </c>
      <c r="AE606" s="24" t="s">
        <v>2144</v>
      </c>
      <c r="AF606" s="24" t="s">
        <v>1985</v>
      </c>
      <c r="AG606" s="18" t="s">
        <v>23</v>
      </c>
      <c r="AK606" s="18" t="s">
        <v>2381</v>
      </c>
    </row>
    <row r="607" spans="1:37">
      <c r="A607" s="18">
        <v>470</v>
      </c>
      <c r="B607" s="23" t="s">
        <v>2429</v>
      </c>
      <c r="C607" s="24" t="s">
        <v>2430</v>
      </c>
      <c r="D607" s="24" t="s">
        <v>2431</v>
      </c>
      <c r="E607" s="24" t="s">
        <v>2143</v>
      </c>
      <c r="F607" s="25">
        <v>41091</v>
      </c>
      <c r="G607" s="21">
        <v>22314</v>
      </c>
      <c r="H607" s="26" t="s">
        <v>2362</v>
      </c>
      <c r="I607" s="24" t="s">
        <v>2363</v>
      </c>
      <c r="J607" s="24" t="s">
        <v>2363</v>
      </c>
      <c r="K607" s="24"/>
      <c r="L607" s="27"/>
      <c r="M607" s="28"/>
      <c r="N607" s="28"/>
      <c r="O607" s="28"/>
      <c r="P607" s="26" t="s">
        <v>2139</v>
      </c>
      <c r="Q607" s="29">
        <v>41274</v>
      </c>
      <c r="R607" s="39">
        <v>48006661</v>
      </c>
      <c r="S607" s="24" t="s">
        <v>2431</v>
      </c>
      <c r="T607" s="30" t="str">
        <f>IF(S607=D607, E607, "")</f>
        <v>male</v>
      </c>
      <c r="U607" s="24" t="s">
        <v>284</v>
      </c>
      <c r="V607" s="24" t="s">
        <v>2396</v>
      </c>
      <c r="W607" s="55">
        <v>227763</v>
      </c>
      <c r="X607" s="57"/>
      <c r="Y607" s="55">
        <v>227763</v>
      </c>
      <c r="Z607" s="57"/>
      <c r="AA607" s="56">
        <v>227763</v>
      </c>
      <c r="AC607" s="56">
        <v>546</v>
      </c>
      <c r="AD607" s="56">
        <f>SUM(AA607:AC607)</f>
        <v>228309</v>
      </c>
      <c r="AE607" s="24" t="s">
        <v>2144</v>
      </c>
      <c r="AF607" s="24" t="s">
        <v>2265</v>
      </c>
      <c r="AG607" s="18" t="s">
        <v>21</v>
      </c>
      <c r="AK607" s="18" t="s">
        <v>2381</v>
      </c>
    </row>
    <row r="608" spans="1:37">
      <c r="A608" s="18">
        <v>362</v>
      </c>
      <c r="B608" s="23" t="s">
        <v>342</v>
      </c>
      <c r="C608" s="24" t="s">
        <v>343</v>
      </c>
      <c r="D608" s="24" t="s">
        <v>344</v>
      </c>
      <c r="E608" s="24" t="s">
        <v>1997</v>
      </c>
      <c r="F608" s="25">
        <v>40597</v>
      </c>
      <c r="G608" s="21">
        <v>21228</v>
      </c>
      <c r="H608" s="26" t="s">
        <v>2151</v>
      </c>
      <c r="I608" s="24" t="s">
        <v>2178</v>
      </c>
      <c r="J608" s="24" t="s">
        <v>212</v>
      </c>
      <c r="K608" s="24"/>
      <c r="L608" s="27"/>
      <c r="M608" s="28"/>
      <c r="N608" s="28"/>
      <c r="O608" s="28"/>
      <c r="P608" s="26" t="s">
        <v>2150</v>
      </c>
      <c r="Q608" s="29">
        <v>41274</v>
      </c>
      <c r="R608" s="39">
        <v>10819218</v>
      </c>
      <c r="S608" s="24" t="s">
        <v>344</v>
      </c>
      <c r="T608" s="30" t="str">
        <f>IF(S608=D608, E608, "")</f>
        <v>female</v>
      </c>
      <c r="U608" s="24" t="s">
        <v>284</v>
      </c>
      <c r="V608" s="24" t="s">
        <v>2253</v>
      </c>
      <c r="W608" s="55">
        <v>227660</v>
      </c>
      <c r="X608" s="57"/>
      <c r="Y608" s="55">
        <v>227660</v>
      </c>
      <c r="Z608" s="57"/>
      <c r="AA608" s="56">
        <v>227660</v>
      </c>
      <c r="AB608" s="56">
        <v>21814</v>
      </c>
      <c r="AC608" s="56">
        <v>7530</v>
      </c>
      <c r="AD608" s="56">
        <f>SUM(AA608:AC608)</f>
        <v>257004</v>
      </c>
      <c r="AE608" s="24" t="s">
        <v>2156</v>
      </c>
      <c r="AF608" s="24" t="s">
        <v>2226</v>
      </c>
      <c r="AG608" s="18" t="s">
        <v>17</v>
      </c>
      <c r="AK608" s="18" t="s">
        <v>2381</v>
      </c>
    </row>
    <row r="609" spans="1:37">
      <c r="A609" s="18">
        <v>480</v>
      </c>
      <c r="B609" s="23" t="s">
        <v>2267</v>
      </c>
      <c r="C609" s="24" t="s">
        <v>2268</v>
      </c>
      <c r="D609" s="24" t="s">
        <v>2269</v>
      </c>
      <c r="E609" s="24"/>
      <c r="F609" s="25">
        <v>40695</v>
      </c>
      <c r="G609" s="21">
        <v>20006</v>
      </c>
      <c r="H609" s="26" t="s">
        <v>2151</v>
      </c>
      <c r="I609" s="24" t="s">
        <v>2273</v>
      </c>
      <c r="J609" s="24" t="s">
        <v>60</v>
      </c>
      <c r="K609" s="24"/>
      <c r="L609" s="27"/>
      <c r="M609" s="28"/>
      <c r="N609" s="28"/>
      <c r="O609" s="28"/>
      <c r="P609" s="26" t="s">
        <v>208</v>
      </c>
      <c r="Q609" s="29">
        <v>41090</v>
      </c>
      <c r="R609" s="39">
        <v>22576883</v>
      </c>
      <c r="S609" s="24" t="s">
        <v>2272</v>
      </c>
      <c r="T609" s="30" t="s">
        <v>2310</v>
      </c>
      <c r="U609" s="24" t="s">
        <v>283</v>
      </c>
      <c r="V609" s="24"/>
      <c r="W609" s="55">
        <v>184664</v>
      </c>
      <c r="X609" s="55">
        <v>25000</v>
      </c>
      <c r="Y609" s="55">
        <v>209664</v>
      </c>
      <c r="Z609" s="55">
        <v>16500</v>
      </c>
      <c r="AA609" s="56">
        <v>226164</v>
      </c>
      <c r="AD609" s="56">
        <f>SUM(AA609:AC609)</f>
        <v>226164</v>
      </c>
      <c r="AE609" s="24" t="s">
        <v>2144</v>
      </c>
      <c r="AF609" s="24" t="s">
        <v>295</v>
      </c>
      <c r="AG609" s="18" t="s">
        <v>19</v>
      </c>
      <c r="AK609" s="18" t="s">
        <v>2381</v>
      </c>
    </row>
    <row r="610" spans="1:37">
      <c r="A610" s="18">
        <v>353</v>
      </c>
      <c r="B610" s="23" t="s">
        <v>2065</v>
      </c>
      <c r="C610" s="24" t="s">
        <v>2066</v>
      </c>
      <c r="D610" s="24" t="s">
        <v>2067</v>
      </c>
      <c r="E610" s="24"/>
      <c r="F610" s="25">
        <v>41071</v>
      </c>
      <c r="G610" s="21">
        <v>20036</v>
      </c>
      <c r="H610" s="26" t="s">
        <v>2362</v>
      </c>
      <c r="I610" s="24" t="s">
        <v>2363</v>
      </c>
      <c r="J610" s="24" t="s">
        <v>2363</v>
      </c>
      <c r="K610" s="24"/>
      <c r="L610" s="27"/>
      <c r="M610" s="28"/>
      <c r="N610" s="28"/>
      <c r="O610" s="28"/>
      <c r="P610" s="26" t="s">
        <v>208</v>
      </c>
      <c r="Q610" s="29">
        <v>41364</v>
      </c>
      <c r="R610" s="39">
        <v>36537048</v>
      </c>
      <c r="S610" s="24" t="s">
        <v>2070</v>
      </c>
      <c r="T610" s="30" t="s">
        <v>2235</v>
      </c>
      <c r="U610" s="24" t="s">
        <v>283</v>
      </c>
      <c r="V610" s="24"/>
      <c r="W610" s="55">
        <v>224998</v>
      </c>
      <c r="X610" s="57"/>
      <c r="Y610" s="55">
        <v>224998</v>
      </c>
      <c r="Z610" s="57"/>
      <c r="AA610" s="56">
        <v>224998</v>
      </c>
      <c r="AB610" s="56">
        <v>10548</v>
      </c>
      <c r="AC610" s="56">
        <v>2783</v>
      </c>
      <c r="AD610" s="56">
        <f>SUM(AA610:AC610)</f>
        <v>238329</v>
      </c>
      <c r="AE610" s="24" t="s">
        <v>2144</v>
      </c>
      <c r="AF610" s="24" t="s">
        <v>2071</v>
      </c>
      <c r="AG610" s="18" t="s">
        <v>21</v>
      </c>
      <c r="AK610" s="18" t="s">
        <v>2381</v>
      </c>
    </row>
    <row r="611" spans="1:37">
      <c r="A611" s="18">
        <v>499</v>
      </c>
      <c r="B611" s="23" t="s">
        <v>2274</v>
      </c>
      <c r="C611" s="24" t="s">
        <v>2432</v>
      </c>
      <c r="D611" s="24" t="s">
        <v>2433</v>
      </c>
      <c r="E611" s="24" t="s">
        <v>2143</v>
      </c>
      <c r="F611" s="25">
        <v>40634</v>
      </c>
      <c r="G611" s="21">
        <v>20003</v>
      </c>
      <c r="H611" s="26" t="s">
        <v>2151</v>
      </c>
      <c r="I611" s="24" t="s">
        <v>2152</v>
      </c>
      <c r="J611" s="24" t="s">
        <v>68</v>
      </c>
      <c r="K611" s="24"/>
      <c r="L611" s="27"/>
      <c r="M611" s="28"/>
      <c r="N611" s="28"/>
      <c r="O611" s="28"/>
      <c r="P611" s="26" t="s">
        <v>2139</v>
      </c>
      <c r="Q611" s="29">
        <v>41090</v>
      </c>
      <c r="R611" s="39">
        <v>11458210</v>
      </c>
      <c r="S611" s="24" t="s">
        <v>2433</v>
      </c>
      <c r="T611" s="30" t="str">
        <f>IF(S611=D611, E611, "")</f>
        <v>male</v>
      </c>
      <c r="U611" s="24" t="s">
        <v>284</v>
      </c>
      <c r="V611" s="24" t="s">
        <v>2434</v>
      </c>
      <c r="W611" s="55">
        <v>224069</v>
      </c>
      <c r="X611" s="57"/>
      <c r="Y611" s="55">
        <v>224069</v>
      </c>
      <c r="Z611" s="57"/>
      <c r="AA611" s="56">
        <v>224069</v>
      </c>
      <c r="AC611" s="56">
        <v>4821</v>
      </c>
      <c r="AD611" s="56">
        <f>SUM(AA611:AC611)</f>
        <v>228890</v>
      </c>
      <c r="AE611" s="24" t="s">
        <v>2144</v>
      </c>
      <c r="AF611" s="24" t="s">
        <v>2435</v>
      </c>
      <c r="AG611" s="18" t="s">
        <v>17</v>
      </c>
      <c r="AK611" s="18" t="s">
        <v>2381</v>
      </c>
    </row>
    <row r="612" spans="1:37">
      <c r="A612" s="18">
        <v>375</v>
      </c>
      <c r="B612" s="23" t="s">
        <v>1264</v>
      </c>
      <c r="C612" s="24" t="s">
        <v>1265</v>
      </c>
      <c r="D612" s="24" t="s">
        <v>1266</v>
      </c>
      <c r="E612" s="24" t="s">
        <v>2143</v>
      </c>
      <c r="F612" s="25">
        <v>40882</v>
      </c>
      <c r="G612" s="21">
        <v>22314</v>
      </c>
      <c r="H612" s="26" t="s">
        <v>2151</v>
      </c>
      <c r="I612" s="24" t="s">
        <v>2152</v>
      </c>
      <c r="J612" s="24" t="s">
        <v>68</v>
      </c>
      <c r="K612" s="24"/>
      <c r="L612" s="27"/>
      <c r="M612" s="28"/>
      <c r="N612" s="28"/>
      <c r="O612" s="28"/>
      <c r="P612" s="26" t="s">
        <v>2150</v>
      </c>
      <c r="Q612" s="29">
        <v>41182</v>
      </c>
      <c r="R612" s="39">
        <v>26305440</v>
      </c>
      <c r="S612" s="24" t="s">
        <v>1267</v>
      </c>
      <c r="T612" s="30" t="s">
        <v>2238</v>
      </c>
      <c r="U612" s="24" t="s">
        <v>283</v>
      </c>
      <c r="V612" s="24" t="s">
        <v>2253</v>
      </c>
      <c r="W612" s="55">
        <v>221456</v>
      </c>
      <c r="X612" s="57"/>
      <c r="Y612" s="55">
        <v>221456</v>
      </c>
      <c r="Z612" s="57"/>
      <c r="AA612" s="56">
        <v>221456</v>
      </c>
      <c r="AB612" s="56">
        <v>3542</v>
      </c>
      <c r="AC612" s="56">
        <v>21526</v>
      </c>
      <c r="AD612" s="56">
        <f>SUM(AA612:AC612)</f>
        <v>246524</v>
      </c>
      <c r="AE612" s="24" t="s">
        <v>2144</v>
      </c>
      <c r="AF612" s="24" t="s">
        <v>1268</v>
      </c>
      <c r="AG612" s="18" t="s">
        <v>19</v>
      </c>
      <c r="AK612" s="18" t="s">
        <v>2381</v>
      </c>
    </row>
    <row r="613" spans="1:37">
      <c r="A613" s="18">
        <v>13</v>
      </c>
      <c r="B613" s="23" t="s">
        <v>2140</v>
      </c>
      <c r="C613" s="24" t="s">
        <v>2141</v>
      </c>
      <c r="D613" s="24" t="s">
        <v>2142</v>
      </c>
      <c r="E613" s="24" t="s">
        <v>2143</v>
      </c>
      <c r="F613" s="25">
        <v>41164</v>
      </c>
      <c r="G613" s="21">
        <v>22209</v>
      </c>
      <c r="H613" s="26" t="s">
        <v>2151</v>
      </c>
      <c r="I613" s="24" t="s">
        <v>2152</v>
      </c>
      <c r="J613" s="24" t="s">
        <v>68</v>
      </c>
      <c r="K613" s="24"/>
      <c r="L613" s="27"/>
      <c r="M613" s="28"/>
      <c r="N613" s="28"/>
      <c r="O613" s="28"/>
      <c r="P613" s="26" t="s">
        <v>2139</v>
      </c>
      <c r="Q613" s="29">
        <v>41274</v>
      </c>
      <c r="R613" s="39">
        <v>11870964</v>
      </c>
      <c r="S613" s="24" t="s">
        <v>2145</v>
      </c>
      <c r="T613" s="30" t="s">
        <v>2303</v>
      </c>
      <c r="U613" s="24" t="s">
        <v>283</v>
      </c>
      <c r="V613" s="24" t="s">
        <v>2146</v>
      </c>
      <c r="W613" s="55">
        <v>156895</v>
      </c>
      <c r="X613" s="55">
        <v>33991</v>
      </c>
      <c r="Y613" s="55">
        <v>190886</v>
      </c>
      <c r="Z613" s="55">
        <v>27264</v>
      </c>
      <c r="AA613" s="56">
        <v>218150</v>
      </c>
      <c r="AB613" s="56">
        <v>300</v>
      </c>
      <c r="AC613" s="56">
        <v>1763</v>
      </c>
      <c r="AD613" s="56">
        <f>SUM(AA613:AC613)</f>
        <v>220213</v>
      </c>
      <c r="AE613" s="24" t="s">
        <v>2144</v>
      </c>
      <c r="AF613" s="24" t="s">
        <v>2147</v>
      </c>
      <c r="AG613" s="18" t="s">
        <v>17</v>
      </c>
      <c r="AK613" s="18" t="s">
        <v>2381</v>
      </c>
    </row>
    <row r="614" spans="1:37">
      <c r="A614" s="18">
        <v>308</v>
      </c>
      <c r="B614" s="23" t="s">
        <v>1420</v>
      </c>
      <c r="C614" s="24" t="s">
        <v>1421</v>
      </c>
      <c r="D614" s="24" t="s">
        <v>1422</v>
      </c>
      <c r="E614" s="24" t="s">
        <v>2143</v>
      </c>
      <c r="F614" s="25">
        <v>41099</v>
      </c>
      <c r="G614" s="21">
        <v>20785</v>
      </c>
      <c r="H614" s="26" t="s">
        <v>2362</v>
      </c>
      <c r="I614" s="24" t="s">
        <v>2363</v>
      </c>
      <c r="J614" s="24" t="s">
        <v>2363</v>
      </c>
      <c r="K614" s="24"/>
      <c r="L614" s="27"/>
      <c r="M614" s="28"/>
      <c r="N614" s="28"/>
      <c r="O614" s="28"/>
      <c r="P614" s="26" t="s">
        <v>2150</v>
      </c>
      <c r="Q614" s="29">
        <v>41090</v>
      </c>
      <c r="R614" s="39">
        <v>10053381</v>
      </c>
      <c r="S614" s="24" t="s">
        <v>1423</v>
      </c>
      <c r="T614" s="30" t="s">
        <v>2299</v>
      </c>
      <c r="U614" s="24" t="s">
        <v>283</v>
      </c>
      <c r="V614" s="24" t="s">
        <v>2271</v>
      </c>
      <c r="W614" s="55">
        <v>210376</v>
      </c>
      <c r="X614" s="57"/>
      <c r="Y614" s="55">
        <v>210376</v>
      </c>
      <c r="Z614" s="57"/>
      <c r="AA614" s="56">
        <v>210376</v>
      </c>
      <c r="AC614" s="56">
        <v>3487</v>
      </c>
      <c r="AD614" s="56">
        <f>SUM(AA614:AC614)</f>
        <v>213863</v>
      </c>
      <c r="AE614" s="24" t="s">
        <v>2156</v>
      </c>
      <c r="AG614" s="18" t="s">
        <v>17</v>
      </c>
      <c r="AK614" s="18" t="s">
        <v>2381</v>
      </c>
    </row>
    <row r="615" spans="1:37">
      <c r="A615" s="18">
        <v>457</v>
      </c>
      <c r="B615" s="23" t="s">
        <v>2198</v>
      </c>
      <c r="C615" s="24" t="s">
        <v>2199</v>
      </c>
      <c r="D615" s="24" t="s">
        <v>2358</v>
      </c>
      <c r="E615" s="24"/>
      <c r="F615" s="25">
        <v>40756</v>
      </c>
      <c r="G615" s="21">
        <v>20191</v>
      </c>
      <c r="H615" s="26" t="s">
        <v>2151</v>
      </c>
      <c r="I615" s="24" t="s">
        <v>2152</v>
      </c>
      <c r="J615" s="24" t="s">
        <v>67</v>
      </c>
      <c r="K615" s="24"/>
      <c r="L615" s="27"/>
      <c r="M615" s="28"/>
      <c r="N615" s="28"/>
      <c r="O615" s="28"/>
      <c r="P615" s="26" t="s">
        <v>208</v>
      </c>
      <c r="Q615" s="29">
        <v>41090</v>
      </c>
      <c r="R615" s="39">
        <v>19987988</v>
      </c>
      <c r="S615" s="24" t="s">
        <v>2358</v>
      </c>
      <c r="T615" s="30" t="s">
        <v>2310</v>
      </c>
      <c r="U615" s="24" t="s">
        <v>284</v>
      </c>
      <c r="V615" s="24"/>
      <c r="W615" s="55">
        <v>129248</v>
      </c>
      <c r="X615" s="55">
        <v>80000</v>
      </c>
      <c r="Y615" s="55">
        <v>209248</v>
      </c>
      <c r="Z615" s="57"/>
      <c r="AA615" s="56">
        <v>209248</v>
      </c>
      <c r="AB615" s="56">
        <v>35596</v>
      </c>
      <c r="AC615" s="56">
        <v>2796</v>
      </c>
      <c r="AD615" s="56">
        <f>SUM(AA615:AC615)</f>
        <v>247640</v>
      </c>
      <c r="AE615" s="24" t="s">
        <v>2144</v>
      </c>
      <c r="AF615" s="24" t="s">
        <v>220</v>
      </c>
      <c r="AG615" s="18" t="s">
        <v>17</v>
      </c>
      <c r="AK615" s="18" t="s">
        <v>2381</v>
      </c>
    </row>
    <row r="616" spans="1:37">
      <c r="A616" s="18">
        <v>262</v>
      </c>
      <c r="B616" s="23" t="s">
        <v>1308</v>
      </c>
      <c r="C616" s="24" t="s">
        <v>1309</v>
      </c>
      <c r="D616" s="24" t="s">
        <v>1310</v>
      </c>
      <c r="E616" s="24" t="s">
        <v>2143</v>
      </c>
      <c r="F616" s="25">
        <v>38593</v>
      </c>
      <c r="G616" s="21">
        <v>20001</v>
      </c>
      <c r="H616" s="26" t="s">
        <v>2414</v>
      </c>
      <c r="I616" s="24" t="s">
        <v>2415</v>
      </c>
      <c r="J616" s="24" t="s">
        <v>2415</v>
      </c>
      <c r="K616" s="24"/>
      <c r="L616" s="27"/>
      <c r="M616" s="28"/>
      <c r="N616" s="28"/>
      <c r="O616" s="28"/>
      <c r="P616" s="26" t="s">
        <v>2150</v>
      </c>
      <c r="Q616" s="29">
        <v>41060</v>
      </c>
      <c r="R616" s="39">
        <v>70735921</v>
      </c>
      <c r="S616" s="24" t="s">
        <v>1310</v>
      </c>
      <c r="T616" s="30" t="str">
        <f>IF(S616=D616, E616, "")</f>
        <v>male</v>
      </c>
      <c r="U616" s="24" t="s">
        <v>284</v>
      </c>
      <c r="V616" s="24" t="s">
        <v>2162</v>
      </c>
      <c r="W616" s="55">
        <v>202872</v>
      </c>
      <c r="X616" s="57"/>
      <c r="Y616" s="55">
        <v>202872</v>
      </c>
      <c r="Z616" s="57"/>
      <c r="AA616" s="56">
        <v>202872</v>
      </c>
      <c r="AB616" s="56">
        <v>3600</v>
      </c>
      <c r="AC616" s="56">
        <v>16343</v>
      </c>
      <c r="AD616" s="56">
        <f>SUM(AA616:AC616)</f>
        <v>222815</v>
      </c>
      <c r="AE616" s="24" t="s">
        <v>2156</v>
      </c>
      <c r="AG616" s="18" t="s">
        <v>23</v>
      </c>
      <c r="AK616" s="18" t="s">
        <v>2381</v>
      </c>
    </row>
    <row r="617" spans="1:37" ht="16">
      <c r="A617" s="18">
        <v>449</v>
      </c>
      <c r="B617" s="23" t="s">
        <v>144</v>
      </c>
      <c r="C617" s="24" t="s">
        <v>145</v>
      </c>
      <c r="D617" s="24" t="s">
        <v>146</v>
      </c>
      <c r="E617" s="24" t="s">
        <v>2143</v>
      </c>
      <c r="G617" s="21">
        <v>20001</v>
      </c>
      <c r="H617" s="26" t="s">
        <v>2414</v>
      </c>
      <c r="I617" s="24" t="s">
        <v>2415</v>
      </c>
      <c r="J617" s="24" t="s">
        <v>2415</v>
      </c>
      <c r="K617" s="24"/>
      <c r="L617" s="27"/>
      <c r="M617" s="28"/>
      <c r="N617" s="28"/>
      <c r="O617" s="28"/>
      <c r="P617" s="31"/>
      <c r="Q617" s="29">
        <v>40999</v>
      </c>
      <c r="R617" s="39">
        <v>145622881</v>
      </c>
      <c r="S617" s="54" t="s">
        <v>146</v>
      </c>
      <c r="T617" s="30" t="s">
        <v>2313</v>
      </c>
      <c r="U617" s="24" t="s">
        <v>2325</v>
      </c>
      <c r="V617" s="24" t="s">
        <v>2326</v>
      </c>
      <c r="X617" s="57"/>
      <c r="Y617" s="55"/>
      <c r="Z617" s="55"/>
      <c r="AA617" s="56">
        <v>215768</v>
      </c>
      <c r="AB617" s="60">
        <v>129063</v>
      </c>
      <c r="AC617" s="60">
        <v>11952</v>
      </c>
      <c r="AD617" s="56">
        <f>SUM(AA617:AC617)</f>
        <v>356783</v>
      </c>
      <c r="AE617" s="24" t="s">
        <v>2232</v>
      </c>
      <c r="AF617" s="18" t="s">
        <v>79</v>
      </c>
      <c r="AG617" s="18" t="s">
        <v>25</v>
      </c>
      <c r="AK617" s="18" t="s">
        <v>2381</v>
      </c>
    </row>
    <row r="618" spans="1:37">
      <c r="A618" s="18">
        <v>584</v>
      </c>
      <c r="B618" s="23" t="s">
        <v>2208</v>
      </c>
      <c r="C618" s="24" t="s">
        <v>2209</v>
      </c>
      <c r="D618" s="24" t="s">
        <v>2210</v>
      </c>
      <c r="E618" s="24"/>
      <c r="F618" s="25">
        <v>41381</v>
      </c>
      <c r="G618" s="21">
        <v>22314</v>
      </c>
      <c r="H618" s="26" t="s">
        <v>2390</v>
      </c>
      <c r="I618" s="24" t="s">
        <v>1908</v>
      </c>
      <c r="J618" s="24" t="s">
        <v>70</v>
      </c>
      <c r="K618" s="24"/>
      <c r="L618" s="27"/>
      <c r="M618" s="28"/>
      <c r="N618" s="28"/>
      <c r="O618" s="28"/>
      <c r="P618" s="26" t="s">
        <v>208</v>
      </c>
      <c r="Q618" s="29">
        <v>41121</v>
      </c>
      <c r="R618" s="39">
        <v>10535209</v>
      </c>
      <c r="S618" s="24" t="s">
        <v>2054</v>
      </c>
      <c r="T618" s="30" t="s">
        <v>2310</v>
      </c>
      <c r="U618" s="24" t="s">
        <v>283</v>
      </c>
      <c r="V618" s="24"/>
      <c r="W618" s="55">
        <v>147162</v>
      </c>
      <c r="X618" s="55">
        <v>15000</v>
      </c>
      <c r="Y618" s="55">
        <v>162162</v>
      </c>
      <c r="Z618" s="55">
        <v>36829</v>
      </c>
      <c r="AA618" s="56">
        <v>198991</v>
      </c>
      <c r="AB618" s="56">
        <v>59580</v>
      </c>
      <c r="AD618" s="56">
        <f>SUM(AA618:AC618)</f>
        <v>258571</v>
      </c>
      <c r="AE618" s="24" t="s">
        <v>2144</v>
      </c>
      <c r="AF618" s="24" t="s">
        <v>2147</v>
      </c>
      <c r="AG618" s="18" t="s">
        <v>17</v>
      </c>
      <c r="AK618" s="18" t="s">
        <v>2381</v>
      </c>
    </row>
    <row r="619" spans="1:37">
      <c r="A619" s="18">
        <v>277</v>
      </c>
      <c r="B619" s="23" t="s">
        <v>1658</v>
      </c>
      <c r="C619" s="24" t="s">
        <v>1659</v>
      </c>
      <c r="D619" s="24" t="s">
        <v>1660</v>
      </c>
      <c r="E619" s="24" t="s">
        <v>2143</v>
      </c>
      <c r="F619" s="25">
        <v>40878</v>
      </c>
      <c r="G619" s="21">
        <v>20036</v>
      </c>
      <c r="H619" s="26" t="s">
        <v>2390</v>
      </c>
      <c r="I619" s="24" t="s">
        <v>1908</v>
      </c>
      <c r="J619" s="24" t="s">
        <v>64</v>
      </c>
      <c r="K619" s="24"/>
      <c r="L619" s="27" t="s">
        <v>2440</v>
      </c>
      <c r="M619" s="28"/>
      <c r="N619" s="28"/>
      <c r="O619" s="28"/>
      <c r="P619" s="26" t="s">
        <v>2150</v>
      </c>
      <c r="Q619" s="29">
        <v>41274</v>
      </c>
      <c r="R619" s="39">
        <v>30160673</v>
      </c>
      <c r="S619" s="24" t="s">
        <v>1660</v>
      </c>
      <c r="T619" s="30" t="str">
        <f>IF(S619=D619, E619, "")</f>
        <v>male</v>
      </c>
      <c r="U619" s="24" t="s">
        <v>284</v>
      </c>
      <c r="V619" s="24" t="s">
        <v>2253</v>
      </c>
      <c r="W619" s="55">
        <v>195803</v>
      </c>
      <c r="X619" s="57"/>
      <c r="Y619" s="55">
        <v>195803</v>
      </c>
      <c r="Z619" s="57"/>
      <c r="AA619" s="56">
        <v>195803</v>
      </c>
      <c r="AB619" s="56">
        <v>18466</v>
      </c>
      <c r="AC619" s="56">
        <v>12885</v>
      </c>
      <c r="AD619" s="56">
        <f>SUM(AA619:AC619)</f>
        <v>227154</v>
      </c>
      <c r="AE619" s="24" t="s">
        <v>2156</v>
      </c>
      <c r="AG619" s="18" t="s">
        <v>21</v>
      </c>
      <c r="AK619" s="18" t="s">
        <v>2381</v>
      </c>
    </row>
    <row r="620" spans="1:37">
      <c r="A620" s="18">
        <v>631</v>
      </c>
      <c r="B620" s="23" t="s">
        <v>1909</v>
      </c>
      <c r="C620" s="24" t="s">
        <v>1910</v>
      </c>
      <c r="D620" s="24" t="s">
        <v>1911</v>
      </c>
      <c r="E620" s="24"/>
      <c r="F620" s="25">
        <v>40967</v>
      </c>
      <c r="G620" s="21">
        <v>20007</v>
      </c>
      <c r="H620" s="26" t="s">
        <v>2362</v>
      </c>
      <c r="I620" s="24" t="s">
        <v>2363</v>
      </c>
      <c r="J620" s="24" t="s">
        <v>2287</v>
      </c>
      <c r="K620" s="24"/>
      <c r="L620" s="27"/>
      <c r="M620" s="28"/>
      <c r="N620" s="28"/>
      <c r="O620" s="28"/>
      <c r="P620" s="26" t="s">
        <v>208</v>
      </c>
      <c r="Q620" s="29">
        <v>41274</v>
      </c>
      <c r="R620" s="39">
        <v>85862039</v>
      </c>
      <c r="S620" s="24" t="s">
        <v>1912</v>
      </c>
      <c r="T620" s="30" t="s">
        <v>2235</v>
      </c>
      <c r="U620" s="24" t="s">
        <v>283</v>
      </c>
      <c r="V620" s="24"/>
      <c r="W620" s="55">
        <v>194253</v>
      </c>
      <c r="X620" s="57"/>
      <c r="Y620" s="55">
        <v>194253</v>
      </c>
      <c r="Z620" s="57"/>
      <c r="AA620" s="56">
        <v>194253</v>
      </c>
      <c r="AB620" s="56">
        <v>17212</v>
      </c>
      <c r="AC620" s="56">
        <v>9571</v>
      </c>
      <c r="AD620" s="56">
        <f>SUM(AA620:AC620)</f>
        <v>221036</v>
      </c>
      <c r="AE620" s="24" t="s">
        <v>2144</v>
      </c>
      <c r="AF620" s="24" t="s">
        <v>2057</v>
      </c>
      <c r="AG620" s="18" t="s">
        <v>23</v>
      </c>
      <c r="AK620" s="18" t="s">
        <v>2381</v>
      </c>
    </row>
    <row r="621" spans="1:37">
      <c r="A621" s="18">
        <v>139</v>
      </c>
      <c r="B621" s="23" t="s">
        <v>1761</v>
      </c>
      <c r="C621" s="24" t="s">
        <v>1614</v>
      </c>
      <c r="D621" s="24" t="s">
        <v>1615</v>
      </c>
      <c r="E621" s="24" t="s">
        <v>2143</v>
      </c>
      <c r="F621" s="25">
        <v>40945</v>
      </c>
      <c r="G621" s="21">
        <v>60526</v>
      </c>
      <c r="H621" s="26" t="s">
        <v>2151</v>
      </c>
      <c r="I621" s="24" t="s">
        <v>2152</v>
      </c>
      <c r="J621" s="24" t="s">
        <v>67</v>
      </c>
      <c r="K621" s="24"/>
      <c r="L621" s="27"/>
      <c r="M621" s="28"/>
      <c r="N621" s="28"/>
      <c r="O621" s="28"/>
      <c r="P621" s="26" t="s">
        <v>2150</v>
      </c>
      <c r="Q621" s="29">
        <v>41274</v>
      </c>
      <c r="R621" s="39">
        <v>12189315</v>
      </c>
      <c r="S621" s="24" t="s">
        <v>1615</v>
      </c>
      <c r="T621" s="30" t="str">
        <f>IF(S621=D621, E621, "")</f>
        <v>male</v>
      </c>
      <c r="U621" s="24" t="s">
        <v>284</v>
      </c>
      <c r="V621" s="24" t="s">
        <v>2253</v>
      </c>
      <c r="W621" s="55">
        <v>193428</v>
      </c>
      <c r="X621" s="57"/>
      <c r="Y621" s="55">
        <v>193428</v>
      </c>
      <c r="Z621" s="55">
        <v>581</v>
      </c>
      <c r="AA621" s="56">
        <v>194009</v>
      </c>
      <c r="AB621" s="56">
        <v>3000</v>
      </c>
      <c r="AC621" s="56">
        <v>10670</v>
      </c>
      <c r="AD621" s="56">
        <f>SUM(AA621:AC621)</f>
        <v>207679</v>
      </c>
      <c r="AE621" s="24" t="s">
        <v>2144</v>
      </c>
      <c r="AF621" s="24" t="s">
        <v>1616</v>
      </c>
      <c r="AG621" s="18" t="s">
        <v>17</v>
      </c>
      <c r="AK621" s="18" t="s">
        <v>2381</v>
      </c>
    </row>
    <row r="622" spans="1:37">
      <c r="A622" s="18">
        <v>288</v>
      </c>
      <c r="B622" s="23" t="s">
        <v>2179</v>
      </c>
      <c r="C622" s="24" t="s">
        <v>2180</v>
      </c>
      <c r="D622" s="24" t="s">
        <v>2181</v>
      </c>
      <c r="E622" s="24"/>
      <c r="F622" s="25">
        <v>41091</v>
      </c>
      <c r="G622" s="21">
        <v>22202</v>
      </c>
      <c r="H622" s="26" t="s">
        <v>2390</v>
      </c>
      <c r="I622" s="24" t="s">
        <v>2178</v>
      </c>
      <c r="J622" s="24" t="s">
        <v>212</v>
      </c>
      <c r="K622" s="24"/>
      <c r="L622" s="27"/>
      <c r="M622" s="28"/>
      <c r="N622" s="28"/>
      <c r="O622" s="28"/>
      <c r="P622" s="26" t="s">
        <v>208</v>
      </c>
      <c r="Q622" s="29">
        <v>41274</v>
      </c>
      <c r="R622" s="39">
        <v>17316798</v>
      </c>
      <c r="S622" s="24" t="s">
        <v>2343</v>
      </c>
      <c r="T622" s="30" t="s">
        <v>2310</v>
      </c>
      <c r="U622" s="24" t="s">
        <v>284</v>
      </c>
      <c r="V622" s="24"/>
      <c r="W622" s="55">
        <v>191236</v>
      </c>
      <c r="X622" s="57"/>
      <c r="Y622" s="55">
        <v>191236</v>
      </c>
      <c r="Z622" s="55">
        <v>1806</v>
      </c>
      <c r="AA622" s="56">
        <v>193042</v>
      </c>
      <c r="AC622" s="56">
        <v>10200</v>
      </c>
      <c r="AD622" s="56">
        <f>SUM(AA622:AC622)</f>
        <v>203242</v>
      </c>
      <c r="AE622" s="24" t="s">
        <v>2144</v>
      </c>
      <c r="AF622" s="24" t="s">
        <v>2265</v>
      </c>
      <c r="AG622" s="18" t="s">
        <v>17</v>
      </c>
      <c r="AK622" s="18" t="s">
        <v>2381</v>
      </c>
    </row>
    <row r="623" spans="1:37">
      <c r="A623" s="18">
        <v>540</v>
      </c>
      <c r="B623" s="23" t="s">
        <v>277</v>
      </c>
      <c r="C623" s="24" t="s">
        <v>278</v>
      </c>
      <c r="D623" s="24" t="s">
        <v>279</v>
      </c>
      <c r="E623" s="24" t="s">
        <v>1997</v>
      </c>
      <c r="F623" s="25">
        <v>40695</v>
      </c>
      <c r="G623" s="21">
        <v>20005</v>
      </c>
      <c r="H623" s="26" t="s">
        <v>2362</v>
      </c>
      <c r="I623" s="24" t="s">
        <v>2363</v>
      </c>
      <c r="J623" s="24" t="s">
        <v>2363</v>
      </c>
      <c r="K623" s="24"/>
      <c r="L623" s="27"/>
      <c r="M623" s="28"/>
      <c r="N623" s="28"/>
      <c r="O623" s="28"/>
      <c r="P623" s="26" t="s">
        <v>2150</v>
      </c>
      <c r="Q623" s="29">
        <v>41182</v>
      </c>
      <c r="R623" s="39">
        <v>244359925</v>
      </c>
      <c r="S623" s="24" t="s">
        <v>279</v>
      </c>
      <c r="T623" s="30" t="str">
        <f>IF(S623=D623, E623, "")</f>
        <v>female</v>
      </c>
      <c r="U623" s="24" t="s">
        <v>284</v>
      </c>
      <c r="V623" s="24" t="s">
        <v>2062</v>
      </c>
      <c r="W623" s="55">
        <v>165358</v>
      </c>
      <c r="X623" s="55">
        <v>23000</v>
      </c>
      <c r="Y623" s="55">
        <v>188358</v>
      </c>
      <c r="Z623" s="55">
        <v>1005</v>
      </c>
      <c r="AA623" s="56">
        <v>189363</v>
      </c>
      <c r="AB623" s="56">
        <v>26633</v>
      </c>
      <c r="AC623" s="56">
        <v>41983</v>
      </c>
      <c r="AD623" s="56">
        <f>SUM(AA623:AC623)</f>
        <v>257979</v>
      </c>
      <c r="AE623" s="24" t="s">
        <v>2144</v>
      </c>
      <c r="AF623" s="24" t="s">
        <v>424</v>
      </c>
      <c r="AG623" s="18" t="s">
        <v>25</v>
      </c>
      <c r="AK623" s="18" t="s">
        <v>2381</v>
      </c>
    </row>
    <row r="624" spans="1:37">
      <c r="A624" s="18">
        <v>98</v>
      </c>
      <c r="B624" s="23" t="s">
        <v>2408</v>
      </c>
      <c r="C624" s="24" t="s">
        <v>2409</v>
      </c>
      <c r="D624" s="24" t="s">
        <v>2410</v>
      </c>
      <c r="E624" s="24"/>
      <c r="F624" s="25">
        <v>41136</v>
      </c>
      <c r="G624" s="21">
        <v>20001</v>
      </c>
      <c r="H624" s="26" t="s">
        <v>2414</v>
      </c>
      <c r="I624" s="24" t="s">
        <v>2415</v>
      </c>
      <c r="J624" s="24" t="s">
        <v>2415</v>
      </c>
      <c r="K624" s="24"/>
      <c r="L624" s="27"/>
      <c r="M624" s="28"/>
      <c r="N624" s="28"/>
      <c r="O624" s="28"/>
      <c r="P624" s="26" t="s">
        <v>208</v>
      </c>
      <c r="Q624" s="29">
        <v>41274</v>
      </c>
      <c r="R624" s="39">
        <v>70721340</v>
      </c>
      <c r="S624" s="24" t="s">
        <v>2412</v>
      </c>
      <c r="T624" s="30" t="s">
        <v>2327</v>
      </c>
      <c r="U624" s="24" t="s">
        <v>283</v>
      </c>
      <c r="V624" s="24"/>
      <c r="W624" s="55">
        <v>125274</v>
      </c>
      <c r="X624" s="55">
        <v>1438</v>
      </c>
      <c r="Y624" s="55">
        <v>126712</v>
      </c>
      <c r="Z624" s="55">
        <v>55154</v>
      </c>
      <c r="AA624" s="56">
        <v>181866</v>
      </c>
      <c r="AB624" s="56">
        <v>50685</v>
      </c>
      <c r="AC624" s="56">
        <v>17039</v>
      </c>
      <c r="AD624" s="56">
        <f>SUM(AA624:AC624)</f>
        <v>249590</v>
      </c>
      <c r="AE624" s="24" t="s">
        <v>2144</v>
      </c>
      <c r="AF624" s="24" t="s">
        <v>2413</v>
      </c>
      <c r="AG624" s="18" t="s">
        <v>23</v>
      </c>
      <c r="AK624" s="18" t="s">
        <v>2381</v>
      </c>
    </row>
    <row r="625" spans="1:37">
      <c r="A625" s="18">
        <v>325</v>
      </c>
      <c r="B625" s="23" t="s">
        <v>1298</v>
      </c>
      <c r="C625" s="24" t="s">
        <v>1299</v>
      </c>
      <c r="D625" s="24" t="s">
        <v>1300</v>
      </c>
      <c r="E625" s="24" t="s">
        <v>2143</v>
      </c>
      <c r="F625" s="25">
        <v>40452</v>
      </c>
      <c r="G625" s="21">
        <v>20036</v>
      </c>
      <c r="H625" s="26" t="s">
        <v>2287</v>
      </c>
      <c r="I625" s="24" t="s">
        <v>2287</v>
      </c>
      <c r="J625" s="24" t="s">
        <v>2287</v>
      </c>
      <c r="K625" s="24"/>
      <c r="L625" s="27" t="s">
        <v>2440</v>
      </c>
      <c r="M625" s="28"/>
      <c r="N625" s="28"/>
      <c r="O625" s="28"/>
      <c r="P625" s="26" t="s">
        <v>2150</v>
      </c>
      <c r="Q625" s="29">
        <v>41090</v>
      </c>
      <c r="R625" s="39">
        <v>45249648</v>
      </c>
      <c r="S625" s="24" t="s">
        <v>1301</v>
      </c>
      <c r="T625" s="30" t="s">
        <v>2158</v>
      </c>
      <c r="U625" s="24" t="s">
        <v>284</v>
      </c>
      <c r="V625" s="24" t="s">
        <v>2162</v>
      </c>
      <c r="W625" s="55">
        <v>175000</v>
      </c>
      <c r="X625" s="57"/>
      <c r="Y625" s="55">
        <v>175000</v>
      </c>
      <c r="Z625" s="55">
        <v>90</v>
      </c>
      <c r="AA625" s="56">
        <v>175090</v>
      </c>
      <c r="AC625" s="56">
        <v>5614</v>
      </c>
      <c r="AD625" s="56">
        <f>SUM(AA625:AC625)</f>
        <v>180704</v>
      </c>
      <c r="AE625" s="24" t="s">
        <v>2156</v>
      </c>
      <c r="AG625" s="18" t="s">
        <v>21</v>
      </c>
      <c r="AK625" s="18" t="s">
        <v>2381</v>
      </c>
    </row>
    <row r="626" spans="1:37">
      <c r="A626" s="18">
        <v>558</v>
      </c>
      <c r="B626" s="23" t="s">
        <v>297</v>
      </c>
      <c r="C626" s="24" t="s">
        <v>298</v>
      </c>
      <c r="D626" s="24" t="s">
        <v>299</v>
      </c>
      <c r="E626" s="24" t="s">
        <v>1997</v>
      </c>
      <c r="F626" s="25">
        <v>40973</v>
      </c>
      <c r="G626" s="21">
        <v>20037</v>
      </c>
      <c r="H626" s="26" t="s">
        <v>2151</v>
      </c>
      <c r="I626" s="24" t="s">
        <v>2403</v>
      </c>
      <c r="J626" s="24" t="s">
        <v>2403</v>
      </c>
      <c r="K626" s="24"/>
      <c r="L626" s="27"/>
      <c r="M626" s="28"/>
      <c r="N626" s="28"/>
      <c r="O626" s="28"/>
      <c r="P626" s="26" t="s">
        <v>2150</v>
      </c>
      <c r="Q626" s="29">
        <v>41274</v>
      </c>
      <c r="R626" s="39">
        <v>12632325</v>
      </c>
      <c r="S626" s="24" t="s">
        <v>299</v>
      </c>
      <c r="T626" s="30" t="str">
        <f>IF(S626=D626, E626, "")</f>
        <v>female</v>
      </c>
      <c r="U626" s="24" t="s">
        <v>284</v>
      </c>
      <c r="V626" s="24" t="s">
        <v>2253</v>
      </c>
      <c r="W626" s="55">
        <v>169912</v>
      </c>
      <c r="X626" s="57"/>
      <c r="Y626" s="55">
        <v>169912</v>
      </c>
      <c r="Z626" s="55">
        <v>372</v>
      </c>
      <c r="AA626" s="56">
        <v>170284</v>
      </c>
      <c r="AB626" s="56">
        <v>5803</v>
      </c>
      <c r="AC626" s="56">
        <v>3917</v>
      </c>
      <c r="AD626" s="56">
        <f>SUM(AA626:AC626)</f>
        <v>180004</v>
      </c>
      <c r="AE626" s="24" t="s">
        <v>2144</v>
      </c>
      <c r="AF626" s="24" t="s">
        <v>2226</v>
      </c>
      <c r="AG626" s="18" t="s">
        <v>17</v>
      </c>
      <c r="AK626" s="18" t="s">
        <v>2381</v>
      </c>
    </row>
    <row r="627" spans="1:37">
      <c r="A627" s="18">
        <v>214</v>
      </c>
      <c r="B627" s="23" t="s">
        <v>392</v>
      </c>
      <c r="C627" s="24" t="s">
        <v>252</v>
      </c>
      <c r="D627" s="24" t="s">
        <v>253</v>
      </c>
      <c r="E627" s="24" t="s">
        <v>1997</v>
      </c>
      <c r="F627" s="25">
        <v>40725</v>
      </c>
      <c r="G627" s="21">
        <v>20036</v>
      </c>
      <c r="H627" s="26" t="s">
        <v>2151</v>
      </c>
      <c r="I627" s="24" t="s">
        <v>1763</v>
      </c>
      <c r="J627" s="24" t="s">
        <v>213</v>
      </c>
      <c r="K627" s="24"/>
      <c r="L627" s="27"/>
      <c r="M627" s="28"/>
      <c r="N627" s="28"/>
      <c r="O627" s="28"/>
      <c r="P627" s="26" t="s">
        <v>2150</v>
      </c>
      <c r="Q627" s="29">
        <v>41182</v>
      </c>
      <c r="R627" s="39">
        <v>18228818</v>
      </c>
      <c r="S627" s="24" t="s">
        <v>253</v>
      </c>
      <c r="T627" s="30" t="str">
        <f>IF(S627=D627, E627, "")</f>
        <v>female</v>
      </c>
      <c r="U627" s="24" t="s">
        <v>284</v>
      </c>
      <c r="V627" s="24" t="s">
        <v>2162</v>
      </c>
      <c r="W627" s="55">
        <v>163120</v>
      </c>
      <c r="X627" s="55">
        <v>6000</v>
      </c>
      <c r="Y627" s="55">
        <v>169120</v>
      </c>
      <c r="Z627" s="55">
        <v>225</v>
      </c>
      <c r="AA627" s="56">
        <v>169345</v>
      </c>
      <c r="AC627" s="56">
        <v>5044</v>
      </c>
      <c r="AD627" s="56">
        <f>SUM(AA627:AC627)</f>
        <v>174389</v>
      </c>
      <c r="AE627" s="24" t="s">
        <v>2144</v>
      </c>
      <c r="AF627" s="24" t="s">
        <v>2265</v>
      </c>
      <c r="AG627" s="18" t="s">
        <v>17</v>
      </c>
      <c r="AK627" s="18" t="s">
        <v>2381</v>
      </c>
    </row>
    <row r="628" spans="1:37">
      <c r="A628" s="18">
        <v>282</v>
      </c>
      <c r="B628" s="23" t="s">
        <v>2171</v>
      </c>
      <c r="C628" s="24" t="s">
        <v>2172</v>
      </c>
      <c r="D628" s="24" t="s">
        <v>2173</v>
      </c>
      <c r="E628" s="24"/>
      <c r="F628" s="25">
        <v>41639</v>
      </c>
      <c r="G628" s="21">
        <v>22203</v>
      </c>
      <c r="H628" s="26" t="s">
        <v>2390</v>
      </c>
      <c r="I628" s="24" t="s">
        <v>2178</v>
      </c>
      <c r="J628" s="24" t="s">
        <v>212</v>
      </c>
      <c r="K628" s="24"/>
      <c r="L628" s="27"/>
      <c r="M628" s="28"/>
      <c r="N628" s="28"/>
      <c r="O628" s="28"/>
      <c r="P628" s="26" t="s">
        <v>208</v>
      </c>
      <c r="Q628" s="29">
        <v>41274</v>
      </c>
      <c r="R628" s="39">
        <v>17830268</v>
      </c>
      <c r="S628" s="24" t="s">
        <v>2177</v>
      </c>
      <c r="T628" s="30" t="s">
        <v>2235</v>
      </c>
      <c r="U628" s="24" t="s">
        <v>283</v>
      </c>
      <c r="V628" s="24"/>
      <c r="W628" s="55">
        <v>169034</v>
      </c>
      <c r="X628" s="57"/>
      <c r="Y628" s="55">
        <v>169034</v>
      </c>
      <c r="Z628" s="57"/>
      <c r="AA628" s="56">
        <v>169034</v>
      </c>
      <c r="AD628" s="56">
        <f>SUM(AA628:AC628)</f>
        <v>169034</v>
      </c>
      <c r="AE628" s="24" t="s">
        <v>2144</v>
      </c>
      <c r="AF628" s="24" t="s">
        <v>219</v>
      </c>
      <c r="AG628" s="18" t="s">
        <v>17</v>
      </c>
      <c r="AK628" s="18" t="s">
        <v>2381</v>
      </c>
    </row>
    <row r="629" spans="1:37">
      <c r="A629" s="18">
        <v>164</v>
      </c>
      <c r="B629" s="23" t="s">
        <v>1817</v>
      </c>
      <c r="C629" s="24" t="s">
        <v>1818</v>
      </c>
      <c r="D629" s="24" t="s">
        <v>1819</v>
      </c>
      <c r="E629" s="24" t="s">
        <v>2143</v>
      </c>
      <c r="F629" s="25">
        <v>40664</v>
      </c>
      <c r="G629" s="21">
        <v>20036</v>
      </c>
      <c r="H629" s="26" t="s">
        <v>2151</v>
      </c>
      <c r="I629" s="24" t="s">
        <v>2152</v>
      </c>
      <c r="J629" s="24" t="s">
        <v>67</v>
      </c>
      <c r="K629" s="24"/>
      <c r="L629" s="27"/>
      <c r="M629" s="28"/>
      <c r="N629" s="28"/>
      <c r="O629" s="28"/>
      <c r="P629" s="26" t="s">
        <v>2150</v>
      </c>
      <c r="Q629" s="29">
        <v>41182</v>
      </c>
      <c r="R629" s="39">
        <v>87989622</v>
      </c>
      <c r="S629" s="24" t="s">
        <v>1819</v>
      </c>
      <c r="T629" s="30" t="str">
        <f>IF(S629=D629, E629, "")</f>
        <v>male</v>
      </c>
      <c r="U629" s="24" t="s">
        <v>284</v>
      </c>
      <c r="V629" s="24" t="s">
        <v>2253</v>
      </c>
      <c r="W629" s="55">
        <v>163707</v>
      </c>
      <c r="X629" s="55">
        <v>200</v>
      </c>
      <c r="Y629" s="55">
        <v>163907</v>
      </c>
      <c r="Z629" s="55">
        <v>276</v>
      </c>
      <c r="AA629" s="56">
        <v>164183</v>
      </c>
      <c r="AB629" s="56">
        <v>12279</v>
      </c>
      <c r="AC629" s="56">
        <v>7949</v>
      </c>
      <c r="AD629" s="56">
        <f>SUM(AA629:AC629)</f>
        <v>184411</v>
      </c>
      <c r="AE629" s="24" t="s">
        <v>2144</v>
      </c>
      <c r="AF629" s="24" t="s">
        <v>1930</v>
      </c>
      <c r="AG629" s="18" t="s">
        <v>23</v>
      </c>
      <c r="AK629" s="18" t="s">
        <v>2381</v>
      </c>
    </row>
    <row r="630" spans="1:37">
      <c r="A630" s="18">
        <v>89</v>
      </c>
      <c r="B630" s="23" t="s">
        <v>2167</v>
      </c>
      <c r="C630" s="24" t="s">
        <v>2168</v>
      </c>
      <c r="D630" s="24" t="s">
        <v>2169</v>
      </c>
      <c r="E630" s="24" t="s">
        <v>1997</v>
      </c>
      <c r="F630" s="25">
        <v>40833</v>
      </c>
      <c r="G630" s="21">
        <v>22314</v>
      </c>
      <c r="H630" s="26" t="s">
        <v>2151</v>
      </c>
      <c r="I630" s="24" t="s">
        <v>2152</v>
      </c>
      <c r="J630" s="24" t="s">
        <v>67</v>
      </c>
      <c r="K630" s="24"/>
      <c r="L630" s="27"/>
      <c r="M630" s="28"/>
      <c r="N630" s="28"/>
      <c r="O630" s="28"/>
      <c r="P630" s="26" t="s">
        <v>2139</v>
      </c>
      <c r="Q630" s="29">
        <v>41090</v>
      </c>
      <c r="R630" s="39">
        <v>12633674</v>
      </c>
      <c r="S630" s="24" t="s">
        <v>2169</v>
      </c>
      <c r="T630" s="30" t="str">
        <f>IF(S630=D630, E630, "")</f>
        <v>female</v>
      </c>
      <c r="U630" s="24" t="s">
        <v>284</v>
      </c>
      <c r="V630" s="24" t="s">
        <v>2253</v>
      </c>
      <c r="W630" s="55">
        <v>160146</v>
      </c>
      <c r="X630" s="55">
        <v>1015</v>
      </c>
      <c r="Y630" s="55">
        <v>161161</v>
      </c>
      <c r="Z630" s="57"/>
      <c r="AA630" s="56">
        <v>161161</v>
      </c>
      <c r="AB630" s="56">
        <v>6941</v>
      </c>
      <c r="AC630" s="56">
        <v>6907</v>
      </c>
      <c r="AD630" s="56">
        <f>SUM(AA630:AC630)</f>
        <v>175009</v>
      </c>
      <c r="AE630" s="24" t="s">
        <v>2144</v>
      </c>
      <c r="AF630" s="24" t="s">
        <v>296</v>
      </c>
      <c r="AG630" s="18" t="s">
        <v>17</v>
      </c>
      <c r="AK630" s="18" t="s">
        <v>2381</v>
      </c>
    </row>
    <row r="631" spans="1:37">
      <c r="A631" s="18">
        <v>481</v>
      </c>
      <c r="B631" s="23" t="s">
        <v>2267</v>
      </c>
      <c r="C631" s="24" t="s">
        <v>2268</v>
      </c>
      <c r="D631" s="24" t="s">
        <v>2269</v>
      </c>
      <c r="E631" s="24" t="s">
        <v>2143</v>
      </c>
      <c r="F631" s="25">
        <v>40695</v>
      </c>
      <c r="G631" s="21">
        <v>20006</v>
      </c>
      <c r="H631" s="26" t="s">
        <v>2151</v>
      </c>
      <c r="I631" s="24" t="s">
        <v>2273</v>
      </c>
      <c r="J631" s="24" t="s">
        <v>60</v>
      </c>
      <c r="K631" s="24"/>
      <c r="L631" s="27"/>
      <c r="M631" s="28"/>
      <c r="N631" s="28"/>
      <c r="O631" s="28"/>
      <c r="P631" s="26" t="s">
        <v>2139</v>
      </c>
      <c r="Q631" s="29">
        <v>41090</v>
      </c>
      <c r="R631" s="39">
        <v>22576883</v>
      </c>
      <c r="S631" s="24" t="s">
        <v>2270</v>
      </c>
      <c r="T631" s="30" t="s">
        <v>2303</v>
      </c>
      <c r="U631" s="24" t="s">
        <v>284</v>
      </c>
      <c r="V631" s="24" t="s">
        <v>2271</v>
      </c>
      <c r="W631" s="55">
        <v>156629</v>
      </c>
      <c r="X631" s="57"/>
      <c r="Y631" s="55">
        <v>156629</v>
      </c>
      <c r="Z631" s="57"/>
      <c r="AA631" s="56">
        <v>156629</v>
      </c>
      <c r="AB631" s="56">
        <v>4569</v>
      </c>
      <c r="AC631" s="56">
        <v>1909</v>
      </c>
      <c r="AD631" s="56">
        <f>SUM(AA631:AC631)</f>
        <v>163107</v>
      </c>
      <c r="AE631" s="24" t="s">
        <v>2144</v>
      </c>
      <c r="AF631" s="24" t="s">
        <v>143</v>
      </c>
      <c r="AG631" s="18" t="s">
        <v>19</v>
      </c>
      <c r="AK631" s="18" t="s">
        <v>2381</v>
      </c>
    </row>
    <row r="632" spans="1:37">
      <c r="A632" s="18">
        <v>99</v>
      </c>
      <c r="B632" s="23" t="s">
        <v>2408</v>
      </c>
      <c r="C632" s="24" t="s">
        <v>2409</v>
      </c>
      <c r="D632" s="24" t="s">
        <v>2410</v>
      </c>
      <c r="E632" s="24" t="s">
        <v>2143</v>
      </c>
      <c r="F632" s="25">
        <v>41136</v>
      </c>
      <c r="G632" s="21">
        <v>20001</v>
      </c>
      <c r="H632" s="26" t="s">
        <v>2414</v>
      </c>
      <c r="I632" s="24" t="s">
        <v>2415</v>
      </c>
      <c r="J632" s="24" t="s">
        <v>2415</v>
      </c>
      <c r="K632" s="24"/>
      <c r="L632" s="27"/>
      <c r="M632" s="28"/>
      <c r="N632" s="28"/>
      <c r="O632" s="28"/>
      <c r="P632" s="26" t="s">
        <v>2139</v>
      </c>
      <c r="Q632" s="29">
        <v>41274</v>
      </c>
      <c r="R632" s="39">
        <v>70721340</v>
      </c>
      <c r="S632" s="24" t="s">
        <v>2410</v>
      </c>
      <c r="T632" s="30" t="str">
        <f>IF(S632=D632, E632, "")</f>
        <v>male</v>
      </c>
      <c r="U632" s="24" t="s">
        <v>284</v>
      </c>
      <c r="V632" s="24" t="s">
        <v>2411</v>
      </c>
      <c r="W632" s="55">
        <v>145359</v>
      </c>
      <c r="X632" s="55">
        <v>2079</v>
      </c>
      <c r="Y632" s="55">
        <v>147438</v>
      </c>
      <c r="Z632" s="55">
        <v>7296</v>
      </c>
      <c r="AA632" s="56">
        <v>154734</v>
      </c>
      <c r="AB632" s="56">
        <v>43465</v>
      </c>
      <c r="AC632" s="56">
        <v>23522</v>
      </c>
      <c r="AD632" s="56">
        <f>SUM(AA632:AC632)</f>
        <v>221721</v>
      </c>
      <c r="AE632" s="24" t="s">
        <v>2144</v>
      </c>
      <c r="AF632" s="24" t="s">
        <v>33</v>
      </c>
      <c r="AG632" s="18" t="s">
        <v>23</v>
      </c>
      <c r="AK632" s="18" t="s">
        <v>2381</v>
      </c>
    </row>
    <row r="633" spans="1:37">
      <c r="A633" s="18">
        <v>3</v>
      </c>
      <c r="B633" s="23" t="s">
        <v>1926</v>
      </c>
      <c r="C633" s="24" t="s">
        <v>1927</v>
      </c>
      <c r="D633" s="24" t="s">
        <v>1928</v>
      </c>
      <c r="E633" s="24" t="s">
        <v>2143</v>
      </c>
      <c r="F633" s="25">
        <v>41318</v>
      </c>
      <c r="G633" s="21">
        <v>60661</v>
      </c>
      <c r="H633" s="26" t="s">
        <v>2151</v>
      </c>
      <c r="I633" s="24" t="s">
        <v>2403</v>
      </c>
      <c r="J633" s="24" t="s">
        <v>2403</v>
      </c>
      <c r="K633" s="24"/>
      <c r="L633" s="27"/>
      <c r="M633" s="28"/>
      <c r="N633" s="28"/>
      <c r="O633" s="28"/>
      <c r="P633" s="26" t="s">
        <v>2150</v>
      </c>
      <c r="Q633" s="29">
        <v>41274</v>
      </c>
      <c r="R633" s="39">
        <v>12929679</v>
      </c>
      <c r="S633" s="24" t="s">
        <v>1929</v>
      </c>
      <c r="T633" s="30" t="s">
        <v>2301</v>
      </c>
      <c r="U633" s="24" t="s">
        <v>283</v>
      </c>
      <c r="V633" s="24" t="s">
        <v>2253</v>
      </c>
      <c r="W633" s="55">
        <v>145138</v>
      </c>
      <c r="X633" s="55">
        <v>5000</v>
      </c>
      <c r="Y633" s="55">
        <v>150138</v>
      </c>
      <c r="Z633" s="57"/>
      <c r="AA633" s="56">
        <v>150138</v>
      </c>
      <c r="AC633" s="56">
        <v>40357</v>
      </c>
      <c r="AD633" s="56">
        <f>SUM(AA633:AC633)</f>
        <v>190495</v>
      </c>
      <c r="AE633" s="24" t="s">
        <v>2144</v>
      </c>
      <c r="AF633" s="24" t="s">
        <v>1930</v>
      </c>
      <c r="AG633" s="18" t="s">
        <v>17</v>
      </c>
      <c r="AK633" s="18" t="s">
        <v>2381</v>
      </c>
    </row>
    <row r="634" spans="1:37">
      <c r="A634" s="18">
        <v>585</v>
      </c>
      <c r="B634" s="23" t="s">
        <v>2208</v>
      </c>
      <c r="C634" s="24" t="s">
        <v>2209</v>
      </c>
      <c r="D634" s="24" t="s">
        <v>2210</v>
      </c>
      <c r="E634" s="24" t="s">
        <v>1997</v>
      </c>
      <c r="F634" s="25">
        <v>41381</v>
      </c>
      <c r="G634" s="21">
        <v>22314</v>
      </c>
      <c r="H634" s="26" t="s">
        <v>2390</v>
      </c>
      <c r="I634" s="24" t="s">
        <v>1908</v>
      </c>
      <c r="J634" s="24" t="s">
        <v>70</v>
      </c>
      <c r="K634" s="24"/>
      <c r="L634" s="27"/>
      <c r="M634" s="28"/>
      <c r="N634" s="28"/>
      <c r="O634" s="28"/>
      <c r="P634" s="26" t="s">
        <v>2139</v>
      </c>
      <c r="Q634" s="29">
        <v>41121</v>
      </c>
      <c r="R634" s="39">
        <v>10535209</v>
      </c>
      <c r="S634" s="24" t="s">
        <v>2328</v>
      </c>
      <c r="T634" s="30" t="s">
        <v>2303</v>
      </c>
      <c r="U634" s="24" t="s">
        <v>283</v>
      </c>
      <c r="V634" s="24" t="s">
        <v>2053</v>
      </c>
      <c r="W634" s="55">
        <v>149692</v>
      </c>
      <c r="X634" s="57"/>
      <c r="Y634" s="55">
        <v>149692</v>
      </c>
      <c r="Z634" s="57"/>
      <c r="AA634" s="56">
        <v>149692</v>
      </c>
      <c r="AB634" s="56">
        <v>4550</v>
      </c>
      <c r="AD634" s="56">
        <f>SUM(AA634:AC634)</f>
        <v>154242</v>
      </c>
      <c r="AE634" s="24" t="s">
        <v>2144</v>
      </c>
      <c r="AF634" s="24" t="s">
        <v>2042</v>
      </c>
      <c r="AG634" s="18" t="s">
        <v>17</v>
      </c>
      <c r="AK634" s="18" t="s">
        <v>2381</v>
      </c>
    </row>
    <row r="635" spans="1:37">
      <c r="A635" s="18">
        <v>70</v>
      </c>
      <c r="B635" s="23" t="s">
        <v>435</v>
      </c>
      <c r="C635" s="24" t="s">
        <v>436</v>
      </c>
      <c r="D635" s="24" t="s">
        <v>437</v>
      </c>
      <c r="E635" s="24" t="s">
        <v>1997</v>
      </c>
      <c r="F635" s="25">
        <v>40819</v>
      </c>
      <c r="G635" s="21">
        <v>20006</v>
      </c>
      <c r="H635" s="26" t="s">
        <v>2414</v>
      </c>
      <c r="I635" s="24" t="s">
        <v>2415</v>
      </c>
      <c r="J635" s="24" t="s">
        <v>2415</v>
      </c>
      <c r="K635" s="24"/>
      <c r="L635" s="27"/>
      <c r="M635" s="28"/>
      <c r="N635" s="28"/>
      <c r="O635" s="28"/>
      <c r="P635" s="26" t="s">
        <v>2150</v>
      </c>
      <c r="Q635" s="29">
        <v>41274</v>
      </c>
      <c r="R635" s="39">
        <v>31684508</v>
      </c>
      <c r="S635" s="24" t="s">
        <v>437</v>
      </c>
      <c r="T635" s="30" t="str">
        <f>IF(S635=D635, E635, "")</f>
        <v>female</v>
      </c>
      <c r="U635" s="24" t="s">
        <v>284</v>
      </c>
      <c r="V635" s="24" t="s">
        <v>2253</v>
      </c>
      <c r="W635" s="55">
        <v>138824</v>
      </c>
      <c r="X635" s="57"/>
      <c r="Y635" s="55">
        <v>138824</v>
      </c>
      <c r="Z635" s="57"/>
      <c r="AA635" s="56">
        <v>138824</v>
      </c>
      <c r="AB635" s="56">
        <v>36400</v>
      </c>
      <c r="AC635" s="56">
        <v>34479</v>
      </c>
      <c r="AD635" s="56">
        <f>SUM(AA635:AC635)</f>
        <v>209703</v>
      </c>
      <c r="AE635" s="24" t="s">
        <v>2156</v>
      </c>
      <c r="AG635" s="18" t="s">
        <v>21</v>
      </c>
      <c r="AK635" s="18" t="s">
        <v>2381</v>
      </c>
    </row>
    <row r="636" spans="1:37">
      <c r="A636" s="18">
        <v>57</v>
      </c>
      <c r="B636" s="23" t="s">
        <v>2189</v>
      </c>
      <c r="C636" s="24" t="s">
        <v>2190</v>
      </c>
      <c r="D636" s="24" t="s">
        <v>2033</v>
      </c>
      <c r="E636" s="24" t="s">
        <v>2143</v>
      </c>
      <c r="F636" s="25">
        <v>40778</v>
      </c>
      <c r="G636" s="21">
        <v>74119</v>
      </c>
      <c r="H636" s="26" t="s">
        <v>2151</v>
      </c>
      <c r="I636" s="24" t="s">
        <v>2398</v>
      </c>
      <c r="J636" s="24" t="s">
        <v>69</v>
      </c>
      <c r="K636" s="24"/>
      <c r="L636" s="27"/>
      <c r="M636" s="28"/>
      <c r="N636" s="28"/>
      <c r="O636" s="28"/>
      <c r="P636" s="26" t="s">
        <v>2150</v>
      </c>
      <c r="Q636" s="29">
        <v>41090</v>
      </c>
      <c r="R636" s="39">
        <v>17469502</v>
      </c>
      <c r="S636" s="24" t="s">
        <v>2034</v>
      </c>
      <c r="T636" s="30" t="s">
        <v>2158</v>
      </c>
      <c r="U636" s="24" t="s">
        <v>283</v>
      </c>
      <c r="V636" s="24" t="s">
        <v>2253</v>
      </c>
      <c r="W636" s="55">
        <v>45752</v>
      </c>
      <c r="X636" s="55">
        <v>90942</v>
      </c>
      <c r="Y636" s="55">
        <v>136694</v>
      </c>
      <c r="Z636" s="57"/>
      <c r="AA636" s="56">
        <v>136694</v>
      </c>
      <c r="AC636" s="56">
        <v>17589</v>
      </c>
      <c r="AD636" s="56">
        <f>SUM(AA636:AC636)</f>
        <v>154283</v>
      </c>
      <c r="AE636" s="24" t="s">
        <v>2144</v>
      </c>
      <c r="AF636" s="24" t="s">
        <v>2437</v>
      </c>
      <c r="AG636" s="18" t="s">
        <v>17</v>
      </c>
      <c r="AK636" s="18" t="s">
        <v>2381</v>
      </c>
    </row>
    <row r="637" spans="1:37">
      <c r="A637" s="18">
        <v>426</v>
      </c>
      <c r="B637" s="23" t="s">
        <v>952</v>
      </c>
      <c r="C637" s="24" t="s">
        <v>953</v>
      </c>
      <c r="D637" s="24" t="s">
        <v>954</v>
      </c>
      <c r="E637" s="24" t="s">
        <v>2143</v>
      </c>
      <c r="F637" s="25">
        <v>40554</v>
      </c>
      <c r="G637" s="21">
        <v>22314</v>
      </c>
      <c r="H637" s="26" t="s">
        <v>2414</v>
      </c>
      <c r="I637" s="24" t="s">
        <v>2415</v>
      </c>
      <c r="J637" s="24" t="s">
        <v>2415</v>
      </c>
      <c r="K637" s="24"/>
      <c r="L637" s="27"/>
      <c r="M637" s="28"/>
      <c r="N637" s="28"/>
      <c r="O637" s="28"/>
      <c r="P637" s="26" t="s">
        <v>2150</v>
      </c>
      <c r="Q637" s="29">
        <v>41274</v>
      </c>
      <c r="R637" s="39">
        <v>11851714</v>
      </c>
      <c r="S637" s="24" t="s">
        <v>954</v>
      </c>
      <c r="T637" s="30" t="str">
        <f>IF(S637=D637, E637, "")</f>
        <v>male</v>
      </c>
      <c r="U637" s="24" t="s">
        <v>284</v>
      </c>
      <c r="V637" s="24" t="s">
        <v>2411</v>
      </c>
      <c r="W637" s="55">
        <v>110969</v>
      </c>
      <c r="X637" s="57"/>
      <c r="Y637" s="55">
        <v>110969</v>
      </c>
      <c r="Z637" s="57"/>
      <c r="AA637" s="56">
        <v>110969</v>
      </c>
      <c r="AC637" s="56">
        <v>1760</v>
      </c>
      <c r="AD637" s="56">
        <f>SUM(AA637:AC637)</f>
        <v>112729</v>
      </c>
      <c r="AE637" s="24" t="s">
        <v>2156</v>
      </c>
      <c r="AG637" s="18" t="s">
        <v>17</v>
      </c>
      <c r="AK637" s="18" t="s">
        <v>2381</v>
      </c>
    </row>
    <row r="638" spans="1:37">
      <c r="A638" s="18">
        <v>157</v>
      </c>
      <c r="B638" s="23" t="s">
        <v>2222</v>
      </c>
      <c r="C638" s="24" t="s">
        <v>2223</v>
      </c>
      <c r="D638" s="24" t="s">
        <v>2224</v>
      </c>
      <c r="E638" s="24"/>
      <c r="F638" s="25">
        <v>40848</v>
      </c>
      <c r="G638" s="21">
        <v>20006</v>
      </c>
      <c r="H638" s="26" t="s">
        <v>2390</v>
      </c>
      <c r="I638" s="24" t="s">
        <v>2385</v>
      </c>
      <c r="J638" s="24" t="s">
        <v>58</v>
      </c>
      <c r="K638" s="24"/>
      <c r="L638" s="27"/>
      <c r="M638" s="28"/>
      <c r="N638" s="28"/>
      <c r="O638" s="28"/>
      <c r="P638" s="26" t="s">
        <v>208</v>
      </c>
      <c r="Q638" s="29">
        <v>41090</v>
      </c>
      <c r="R638" s="39">
        <v>27528232</v>
      </c>
      <c r="S638" s="24" t="s">
        <v>2224</v>
      </c>
      <c r="T638" s="30" t="s">
        <v>2235</v>
      </c>
      <c r="U638" s="24" t="s">
        <v>284</v>
      </c>
      <c r="V638" s="24"/>
      <c r="W638" s="55">
        <v>100613</v>
      </c>
      <c r="X638" s="57"/>
      <c r="Y638" s="55">
        <v>100613</v>
      </c>
      <c r="Z638" s="57"/>
      <c r="AA638" s="56">
        <v>100613</v>
      </c>
      <c r="AC638" s="56">
        <v>35214</v>
      </c>
      <c r="AD638" s="56">
        <f>SUM(AA638:AC638)</f>
        <v>135827</v>
      </c>
      <c r="AE638" s="24" t="s">
        <v>2144</v>
      </c>
      <c r="AF638" s="24" t="s">
        <v>2057</v>
      </c>
      <c r="AG638" s="18" t="s">
        <v>19</v>
      </c>
      <c r="AK638" s="18" t="s">
        <v>2381</v>
      </c>
    </row>
    <row r="639" spans="1:37">
      <c r="A639" s="18">
        <v>500</v>
      </c>
      <c r="B639" s="23" t="s">
        <v>2274</v>
      </c>
      <c r="C639" s="24" t="s">
        <v>2432</v>
      </c>
      <c r="D639" s="24" t="s">
        <v>2433</v>
      </c>
      <c r="E639" s="24"/>
      <c r="F639" s="25">
        <v>40634</v>
      </c>
      <c r="G639" s="21">
        <v>20003</v>
      </c>
      <c r="H639" s="26" t="s">
        <v>2151</v>
      </c>
      <c r="I639" s="24" t="s">
        <v>2152</v>
      </c>
      <c r="J639" s="24" t="s">
        <v>68</v>
      </c>
      <c r="K639" s="24"/>
      <c r="L639" s="27"/>
      <c r="M639" s="28"/>
      <c r="N639" s="28"/>
      <c r="O639" s="28"/>
      <c r="P639" s="26" t="s">
        <v>208</v>
      </c>
      <c r="Q639" s="29">
        <v>41090</v>
      </c>
      <c r="R639" s="39">
        <v>11458210</v>
      </c>
      <c r="S639" s="24" t="s">
        <v>2436</v>
      </c>
      <c r="T639" s="30" t="s">
        <v>2235</v>
      </c>
      <c r="U639" s="24" t="s">
        <v>283</v>
      </c>
      <c r="V639" s="24"/>
      <c r="W639" s="55">
        <v>98363</v>
      </c>
      <c r="X639" s="57"/>
      <c r="Y639" s="55">
        <v>98363</v>
      </c>
      <c r="Z639" s="57"/>
      <c r="AA639" s="56">
        <v>98363</v>
      </c>
      <c r="AC639" s="56">
        <v>6265</v>
      </c>
      <c r="AD639" s="56">
        <f>SUM(AA639:AC639)</f>
        <v>104628</v>
      </c>
      <c r="AE639" s="24" t="s">
        <v>2144</v>
      </c>
      <c r="AF639" s="24" t="s">
        <v>358</v>
      </c>
      <c r="AG639" s="18" t="s">
        <v>17</v>
      </c>
      <c r="AK639" s="18" t="s">
        <v>2381</v>
      </c>
    </row>
    <row r="640" spans="1:37">
      <c r="A640" s="18">
        <v>442</v>
      </c>
      <c r="B640" s="23" t="s">
        <v>2250</v>
      </c>
      <c r="C640" s="24" t="s">
        <v>2251</v>
      </c>
      <c r="D640" s="24" t="s">
        <v>2252</v>
      </c>
      <c r="E640" s="24" t="s">
        <v>2143</v>
      </c>
      <c r="F640" s="25">
        <v>41169</v>
      </c>
      <c r="G640" s="21">
        <v>20001</v>
      </c>
      <c r="H640" s="26" t="s">
        <v>2390</v>
      </c>
      <c r="I640" s="24" t="s">
        <v>2152</v>
      </c>
      <c r="J640" s="24" t="s">
        <v>68</v>
      </c>
      <c r="K640" s="24"/>
      <c r="L640" s="27"/>
      <c r="M640" s="28"/>
      <c r="N640" s="28"/>
      <c r="O640" s="28"/>
      <c r="P640" s="26" t="s">
        <v>2139</v>
      </c>
      <c r="Q640" s="29">
        <v>41274</v>
      </c>
      <c r="R640" s="39">
        <v>14126349</v>
      </c>
      <c r="S640" s="24" t="s">
        <v>2252</v>
      </c>
      <c r="T640" s="30" t="str">
        <f>IF(S640=D640, E640, "")</f>
        <v>male</v>
      </c>
      <c r="U640" s="24" t="s">
        <v>284</v>
      </c>
      <c r="V640" s="24" t="s">
        <v>2253</v>
      </c>
      <c r="W640" s="55">
        <v>75351</v>
      </c>
      <c r="X640" s="57"/>
      <c r="Y640" s="55">
        <v>75351</v>
      </c>
      <c r="Z640" s="55">
        <v>8372</v>
      </c>
      <c r="AA640" s="56">
        <v>83723</v>
      </c>
      <c r="AC640" s="56">
        <v>6687</v>
      </c>
      <c r="AD640" s="56">
        <f>SUM(AA640:AC640)</f>
        <v>90410</v>
      </c>
      <c r="AE640" s="24" t="s">
        <v>2144</v>
      </c>
      <c r="AF640" s="24" t="s">
        <v>2254</v>
      </c>
      <c r="AG640" s="18" t="s">
        <v>17</v>
      </c>
      <c r="AK640" s="18" t="s">
        <v>2381</v>
      </c>
    </row>
    <row r="641" spans="1:37">
      <c r="A641" s="18">
        <v>14</v>
      </c>
      <c r="B641" s="23" t="s">
        <v>2140</v>
      </c>
      <c r="C641" s="24" t="s">
        <v>2141</v>
      </c>
      <c r="D641" s="24" t="s">
        <v>2142</v>
      </c>
      <c r="E641" s="24"/>
      <c r="F641" s="25">
        <v>41164</v>
      </c>
      <c r="G641" s="21">
        <v>22209</v>
      </c>
      <c r="H641" s="26" t="s">
        <v>2151</v>
      </c>
      <c r="I641" s="24" t="s">
        <v>2152</v>
      </c>
      <c r="J641" s="24" t="s">
        <v>68</v>
      </c>
      <c r="K641" s="24"/>
      <c r="L641" s="27"/>
      <c r="M641" s="28"/>
      <c r="N641" s="28"/>
      <c r="O641" s="28"/>
      <c r="P641" s="26" t="s">
        <v>208</v>
      </c>
      <c r="Q641" s="29">
        <v>41274</v>
      </c>
      <c r="R641" s="39">
        <v>11870964</v>
      </c>
      <c r="S641" s="24" t="s">
        <v>2142</v>
      </c>
      <c r="T641" s="30" t="s">
        <v>2235</v>
      </c>
      <c r="U641" s="24" t="s">
        <v>284</v>
      </c>
      <c r="V641" s="24"/>
      <c r="W641" s="55">
        <v>78576</v>
      </c>
      <c r="X641" s="57"/>
      <c r="Y641" s="55">
        <v>78576</v>
      </c>
      <c r="Z641" s="57"/>
      <c r="AA641" s="56">
        <v>78576</v>
      </c>
      <c r="AC641" s="56">
        <v>395</v>
      </c>
      <c r="AD641" s="56">
        <f>SUM(AA641:AC641)</f>
        <v>78971</v>
      </c>
      <c r="AE641" s="24" t="s">
        <v>2144</v>
      </c>
      <c r="AF641" s="24" t="s">
        <v>2149</v>
      </c>
      <c r="AG641" s="18" t="s">
        <v>17</v>
      </c>
      <c r="AK641" s="18" t="s">
        <v>2381</v>
      </c>
    </row>
    <row r="642" spans="1:37">
      <c r="A642" s="18">
        <v>50</v>
      </c>
      <c r="B642" s="23" t="s">
        <v>2012</v>
      </c>
      <c r="C642" s="24" t="s">
        <v>2013</v>
      </c>
      <c r="D642" s="24" t="s">
        <v>2014</v>
      </c>
      <c r="E642" s="24" t="s">
        <v>2143</v>
      </c>
      <c r="F642" s="25">
        <v>41155</v>
      </c>
      <c r="G642" s="21">
        <v>60606</v>
      </c>
      <c r="H642" s="26" t="s">
        <v>2151</v>
      </c>
      <c r="I642" s="24" t="s">
        <v>2403</v>
      </c>
      <c r="J642" s="24" t="s">
        <v>2403</v>
      </c>
      <c r="K642" s="24"/>
      <c r="L642" s="27"/>
      <c r="M642" s="28"/>
      <c r="N642" s="28"/>
      <c r="O642" s="28"/>
      <c r="P642" s="26" t="s">
        <v>2150</v>
      </c>
      <c r="Q642" s="29">
        <v>41274</v>
      </c>
      <c r="R642" s="39">
        <v>12933627</v>
      </c>
      <c r="S642" s="24" t="s">
        <v>2015</v>
      </c>
      <c r="T642" s="30" t="str">
        <f>IF(S642=D642, E642, "")</f>
        <v>male</v>
      </c>
      <c r="U642" s="24" t="s">
        <v>284</v>
      </c>
      <c r="V642" s="24" t="s">
        <v>2253</v>
      </c>
      <c r="W642" s="55">
        <v>77655</v>
      </c>
      <c r="X642" s="57"/>
      <c r="Y642" s="55">
        <v>77655</v>
      </c>
      <c r="Z642" s="57"/>
      <c r="AA642" s="56">
        <v>77655</v>
      </c>
      <c r="AC642" s="56">
        <v>3245</v>
      </c>
      <c r="AD642" s="56">
        <f>SUM(AA642:AC642)</f>
        <v>80900</v>
      </c>
      <c r="AE642" s="24" t="s">
        <v>2144</v>
      </c>
      <c r="AF642" s="24" t="s">
        <v>2016</v>
      </c>
      <c r="AG642" s="18" t="s">
        <v>17</v>
      </c>
      <c r="AK642" s="18" t="s">
        <v>2381</v>
      </c>
    </row>
    <row r="643" spans="1:37">
      <c r="A643" s="18">
        <v>521</v>
      </c>
      <c r="B643" s="23" t="s">
        <v>1913</v>
      </c>
      <c r="C643" s="24" t="s">
        <v>1914</v>
      </c>
      <c r="D643" s="24" t="s">
        <v>1915</v>
      </c>
      <c r="G643" s="21">
        <v>20001</v>
      </c>
      <c r="H643" s="26" t="s">
        <v>2362</v>
      </c>
      <c r="I643" s="24" t="s">
        <v>2363</v>
      </c>
      <c r="J643" s="24" t="s">
        <v>2363</v>
      </c>
      <c r="K643" s="24"/>
      <c r="L643" s="27"/>
      <c r="M643" s="28"/>
      <c r="N643" s="28"/>
      <c r="O643" s="28"/>
      <c r="P643" s="26" t="s">
        <v>208</v>
      </c>
      <c r="Q643" s="29">
        <v>41182</v>
      </c>
      <c r="R643" s="39">
        <v>190468098</v>
      </c>
      <c r="S643" s="24" t="s">
        <v>1921</v>
      </c>
      <c r="T643" s="30" t="s">
        <v>2235</v>
      </c>
      <c r="U643" s="24" t="s">
        <v>283</v>
      </c>
      <c r="V643" s="24"/>
      <c r="W643" s="55">
        <v>75796</v>
      </c>
      <c r="X643" s="57"/>
      <c r="Y643" s="55">
        <v>75796</v>
      </c>
      <c r="Z643" s="57"/>
      <c r="AA643" s="56">
        <v>75796</v>
      </c>
      <c r="AC643" s="56">
        <v>52</v>
      </c>
      <c r="AD643" s="56">
        <f>SUM(AA643:AC643)</f>
        <v>75848</v>
      </c>
      <c r="AE643" s="24" t="s">
        <v>2144</v>
      </c>
      <c r="AF643" s="24" t="s">
        <v>1922</v>
      </c>
      <c r="AG643" s="18" t="s">
        <v>25</v>
      </c>
      <c r="AK643" s="18" t="s">
        <v>2381</v>
      </c>
    </row>
    <row r="644" spans="1:37">
      <c r="A644" s="18">
        <v>35</v>
      </c>
      <c r="B644" s="23" t="s">
        <v>1998</v>
      </c>
      <c r="C644" s="24" t="s">
        <v>1999</v>
      </c>
      <c r="D644" s="24" t="s">
        <v>2000</v>
      </c>
      <c r="E644" s="24"/>
      <c r="F644" s="25">
        <v>40847</v>
      </c>
      <c r="G644" s="21">
        <v>22314</v>
      </c>
      <c r="H644" s="26" t="s">
        <v>2151</v>
      </c>
      <c r="I644" s="24" t="s">
        <v>2403</v>
      </c>
      <c r="J644" s="24" t="s">
        <v>2403</v>
      </c>
      <c r="K644" s="24"/>
      <c r="L644" s="27"/>
      <c r="M644" s="28"/>
      <c r="N644" s="28"/>
      <c r="O644" s="28"/>
      <c r="P644" s="26" t="s">
        <v>207</v>
      </c>
      <c r="Q644" s="29">
        <v>41029</v>
      </c>
      <c r="R644" s="39">
        <v>19484006</v>
      </c>
      <c r="S644" s="24" t="s">
        <v>2000</v>
      </c>
      <c r="T644" s="30" t="s">
        <v>2310</v>
      </c>
      <c r="U644" s="24" t="s">
        <v>284</v>
      </c>
      <c r="V644" s="24" t="s">
        <v>2402</v>
      </c>
      <c r="W644" s="55">
        <v>49222</v>
      </c>
      <c r="X644" s="57"/>
      <c r="Y644" s="55">
        <v>49222</v>
      </c>
      <c r="Z644" s="57"/>
      <c r="AA644" s="56">
        <v>49222</v>
      </c>
      <c r="AC644" s="56">
        <v>2804</v>
      </c>
      <c r="AD644" s="56">
        <f>SUM(AA644:AC644)</f>
        <v>52026</v>
      </c>
      <c r="AE644" s="24" t="s">
        <v>2144</v>
      </c>
      <c r="AF644" s="24" t="s">
        <v>2057</v>
      </c>
      <c r="AG644" s="18" t="s">
        <v>17</v>
      </c>
      <c r="AK644" s="18" t="s">
        <v>2381</v>
      </c>
    </row>
    <row r="645" spans="1:37">
      <c r="A645" s="18">
        <v>419</v>
      </c>
      <c r="B645" s="23" t="s">
        <v>2247</v>
      </c>
      <c r="C645" s="24" t="s">
        <v>2248</v>
      </c>
      <c r="D645" s="24" t="s">
        <v>2249</v>
      </c>
      <c r="E645" s="24" t="s">
        <v>2143</v>
      </c>
      <c r="F645" s="25">
        <v>41246</v>
      </c>
      <c r="G645" s="21">
        <v>85718</v>
      </c>
      <c r="H645" s="26" t="s">
        <v>2362</v>
      </c>
      <c r="I645" s="24" t="s">
        <v>2363</v>
      </c>
      <c r="J645" s="24" t="s">
        <v>2363</v>
      </c>
      <c r="K645" s="24"/>
      <c r="L645" s="27"/>
      <c r="M645" s="28"/>
      <c r="N645" s="28"/>
      <c r="O645" s="28"/>
      <c r="P645" s="26" t="s">
        <v>2139</v>
      </c>
      <c r="Q645" s="29">
        <v>41274</v>
      </c>
      <c r="R645" s="39">
        <v>152115051</v>
      </c>
      <c r="S645" s="24" t="s">
        <v>2249</v>
      </c>
      <c r="T645" s="30" t="str">
        <f>IF(S645=D645, E645, "")</f>
        <v>male</v>
      </c>
      <c r="U645" s="24" t="s">
        <v>284</v>
      </c>
      <c r="V645" s="24" t="s">
        <v>2396</v>
      </c>
      <c r="W645" s="55">
        <v>17115</v>
      </c>
      <c r="X645" s="57"/>
      <c r="Y645" s="55">
        <v>17115</v>
      </c>
      <c r="Z645" s="57"/>
      <c r="AA645" s="56">
        <v>17115</v>
      </c>
      <c r="AC645" s="56">
        <v>10820</v>
      </c>
      <c r="AD645" s="56">
        <f>SUM(AA645:AC645)</f>
        <v>27935</v>
      </c>
      <c r="AE645" s="24" t="s">
        <v>2144</v>
      </c>
      <c r="AF645" s="24" t="s">
        <v>294</v>
      </c>
      <c r="AG645" s="18" t="s">
        <v>25</v>
      </c>
      <c r="AK645" s="18" t="s">
        <v>2381</v>
      </c>
    </row>
    <row r="647" spans="1:37">
      <c r="R647" s="37"/>
      <c r="S647" s="38"/>
    </row>
  </sheetData>
  <autoFilter ref="A1:AK647"/>
  <sortState ref="A2:AK647">
    <sortCondition descending="1" ref="N3:N647"/>
  </sortState>
  <phoneticPr fontId="4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E620"/>
  <sheetViews>
    <sheetView workbookViewId="0">
      <selection activeCell="H14" sqref="H14"/>
    </sheetView>
  </sheetViews>
  <sheetFormatPr baseColWidth="10" defaultRowHeight="15"/>
  <cols>
    <col min="1" max="1" width="72.83203125" bestFit="1" customWidth="1"/>
    <col min="2" max="4" width="10.6640625" bestFit="1" customWidth="1"/>
    <col min="5" max="5" width="10.5" bestFit="1" customWidth="1"/>
  </cols>
  <sheetData>
    <row r="3" spans="1:5">
      <c r="A3" s="1" t="s">
        <v>2416</v>
      </c>
      <c r="B3" s="2" t="s">
        <v>2292</v>
      </c>
      <c r="C3" s="3"/>
      <c r="D3" s="3"/>
      <c r="E3" s="4"/>
    </row>
    <row r="4" spans="1:5">
      <c r="A4" s="2" t="s">
        <v>224</v>
      </c>
      <c r="B4" s="1" t="s">
        <v>2156</v>
      </c>
      <c r="C4" s="3" t="s">
        <v>2144</v>
      </c>
      <c r="D4" s="3" t="s">
        <v>2417</v>
      </c>
      <c r="E4" s="5" t="s">
        <v>2231</v>
      </c>
    </row>
    <row r="5" spans="1:5">
      <c r="A5" s="1" t="s">
        <v>2141</v>
      </c>
      <c r="B5" s="41"/>
      <c r="C5" s="42">
        <v>2</v>
      </c>
      <c r="D5" s="42"/>
      <c r="E5" s="43">
        <v>2</v>
      </c>
    </row>
    <row r="6" spans="1:5">
      <c r="A6" s="6" t="s">
        <v>1999</v>
      </c>
      <c r="B6" s="44"/>
      <c r="C6" s="45">
        <v>2</v>
      </c>
      <c r="D6" s="45"/>
      <c r="E6" s="46">
        <v>2</v>
      </c>
    </row>
    <row r="7" spans="1:5">
      <c r="A7" s="6" t="s">
        <v>2394</v>
      </c>
      <c r="B7" s="44"/>
      <c r="C7" s="45">
        <v>2</v>
      </c>
      <c r="D7" s="45"/>
      <c r="E7" s="46">
        <v>2</v>
      </c>
    </row>
    <row r="8" spans="1:5">
      <c r="A8" s="6" t="s">
        <v>2168</v>
      </c>
      <c r="B8" s="44"/>
      <c r="C8" s="45">
        <v>2</v>
      </c>
      <c r="D8" s="45"/>
      <c r="E8" s="46">
        <v>2</v>
      </c>
    </row>
    <row r="9" spans="1:5">
      <c r="A9" s="6" t="s">
        <v>2409</v>
      </c>
      <c r="B9" s="44"/>
      <c r="C9" s="45">
        <v>2</v>
      </c>
      <c r="D9" s="45"/>
      <c r="E9" s="46">
        <v>2</v>
      </c>
    </row>
    <row r="10" spans="1:5">
      <c r="A10" s="6" t="s">
        <v>2216</v>
      </c>
      <c r="B10" s="44"/>
      <c r="C10" s="45">
        <v>2</v>
      </c>
      <c r="D10" s="45"/>
      <c r="E10" s="46">
        <v>2</v>
      </c>
    </row>
    <row r="11" spans="1:5">
      <c r="A11" s="6" t="s">
        <v>1987</v>
      </c>
      <c r="B11" s="44">
        <v>2</v>
      </c>
      <c r="C11" s="45"/>
      <c r="D11" s="45"/>
      <c r="E11" s="46">
        <v>2</v>
      </c>
    </row>
    <row r="12" spans="1:5">
      <c r="A12" s="6" t="s">
        <v>2223</v>
      </c>
      <c r="B12" s="44"/>
      <c r="C12" s="45">
        <v>2</v>
      </c>
      <c r="D12" s="45"/>
      <c r="E12" s="46">
        <v>2</v>
      </c>
    </row>
    <row r="13" spans="1:5">
      <c r="A13" s="6" t="s">
        <v>2228</v>
      </c>
      <c r="B13" s="44"/>
      <c r="C13" s="45">
        <v>2</v>
      </c>
      <c r="D13" s="45"/>
      <c r="E13" s="46">
        <v>2</v>
      </c>
    </row>
    <row r="14" spans="1:5">
      <c r="A14" s="6" t="s">
        <v>8</v>
      </c>
      <c r="B14" s="44"/>
      <c r="C14" s="45">
        <v>2</v>
      </c>
      <c r="D14" s="45"/>
      <c r="E14" s="46">
        <v>2</v>
      </c>
    </row>
    <row r="15" spans="1:5">
      <c r="A15" s="6" t="s">
        <v>2172</v>
      </c>
      <c r="B15" s="44"/>
      <c r="C15" s="45">
        <v>2</v>
      </c>
      <c r="D15" s="45"/>
      <c r="E15" s="46">
        <v>2</v>
      </c>
    </row>
    <row r="16" spans="1:5">
      <c r="A16" s="6" t="s">
        <v>2180</v>
      </c>
      <c r="B16" s="44"/>
      <c r="C16" s="45">
        <v>2</v>
      </c>
      <c r="D16" s="45"/>
      <c r="E16" s="46">
        <v>2</v>
      </c>
    </row>
    <row r="17" spans="1:5">
      <c r="A17" s="6" t="s">
        <v>2345</v>
      </c>
      <c r="B17" s="44"/>
      <c r="C17" s="45">
        <v>2</v>
      </c>
      <c r="D17" s="45"/>
      <c r="E17" s="46">
        <v>2</v>
      </c>
    </row>
    <row r="18" spans="1:5">
      <c r="A18" s="6" t="s">
        <v>2055</v>
      </c>
      <c r="B18" s="44"/>
      <c r="C18" s="45">
        <v>2</v>
      </c>
      <c r="D18" s="45"/>
      <c r="E18" s="46">
        <v>2</v>
      </c>
    </row>
    <row r="19" spans="1:5">
      <c r="A19" s="6" t="s">
        <v>2060</v>
      </c>
      <c r="B19" s="44"/>
      <c r="C19" s="45">
        <v>2</v>
      </c>
      <c r="D19" s="45"/>
      <c r="E19" s="46">
        <v>2</v>
      </c>
    </row>
    <row r="20" spans="1:5">
      <c r="A20" s="6" t="s">
        <v>1910</v>
      </c>
      <c r="B20" s="44"/>
      <c r="C20" s="45">
        <v>2</v>
      </c>
      <c r="D20" s="45"/>
      <c r="E20" s="46">
        <v>2</v>
      </c>
    </row>
    <row r="21" spans="1:5">
      <c r="A21" s="6" t="s">
        <v>2066</v>
      </c>
      <c r="B21" s="44"/>
      <c r="C21" s="45">
        <v>2</v>
      </c>
      <c r="D21" s="45"/>
      <c r="E21" s="46">
        <v>2</v>
      </c>
    </row>
    <row r="22" spans="1:5">
      <c r="A22" s="6" t="s">
        <v>2073</v>
      </c>
      <c r="B22" s="44"/>
      <c r="C22" s="45">
        <v>2</v>
      </c>
      <c r="D22" s="45"/>
      <c r="E22" s="46">
        <v>2</v>
      </c>
    </row>
    <row r="23" spans="1:5">
      <c r="A23" s="6" t="s">
        <v>2242</v>
      </c>
      <c r="B23" s="44"/>
      <c r="C23" s="45">
        <v>2</v>
      </c>
      <c r="D23" s="45"/>
      <c r="E23" s="46">
        <v>2</v>
      </c>
    </row>
    <row r="24" spans="1:5">
      <c r="A24" s="6" t="s">
        <v>2251</v>
      </c>
      <c r="B24" s="44"/>
      <c r="C24" s="45">
        <v>2</v>
      </c>
      <c r="D24" s="45"/>
      <c r="E24" s="46">
        <v>2</v>
      </c>
    </row>
    <row r="25" spans="1:5">
      <c r="A25" s="6" t="s">
        <v>2199</v>
      </c>
      <c r="B25" s="44"/>
      <c r="C25" s="45">
        <v>2</v>
      </c>
      <c r="D25" s="45"/>
      <c r="E25" s="46">
        <v>2</v>
      </c>
    </row>
    <row r="26" spans="1:5">
      <c r="A26" s="6" t="s">
        <v>2430</v>
      </c>
      <c r="B26" s="44"/>
      <c r="C26" s="45">
        <v>2</v>
      </c>
      <c r="D26" s="45"/>
      <c r="E26" s="46">
        <v>2</v>
      </c>
    </row>
    <row r="27" spans="1:5">
      <c r="A27" s="6" t="s">
        <v>2268</v>
      </c>
      <c r="B27" s="44"/>
      <c r="C27" s="45">
        <v>2</v>
      </c>
      <c r="D27" s="45"/>
      <c r="E27" s="46">
        <v>2</v>
      </c>
    </row>
    <row r="28" spans="1:5">
      <c r="A28" s="6" t="s">
        <v>2432</v>
      </c>
      <c r="B28" s="44"/>
      <c r="C28" s="45">
        <v>2</v>
      </c>
      <c r="D28" s="45"/>
      <c r="E28" s="46">
        <v>2</v>
      </c>
    </row>
    <row r="29" spans="1:5">
      <c r="A29" s="6" t="s">
        <v>2277</v>
      </c>
      <c r="B29" s="44"/>
      <c r="C29" s="45">
        <v>2</v>
      </c>
      <c r="D29" s="45"/>
      <c r="E29" s="46">
        <v>2</v>
      </c>
    </row>
    <row r="30" spans="1:5">
      <c r="A30" s="6" t="s">
        <v>2201</v>
      </c>
      <c r="B30" s="44"/>
      <c r="C30" s="45">
        <v>2</v>
      </c>
      <c r="D30" s="45"/>
      <c r="E30" s="46">
        <v>2</v>
      </c>
    </row>
    <row r="31" spans="1:5">
      <c r="A31" s="6" t="s">
        <v>1914</v>
      </c>
      <c r="B31" s="44"/>
      <c r="C31" s="45">
        <v>2</v>
      </c>
      <c r="D31" s="45"/>
      <c r="E31" s="46">
        <v>2</v>
      </c>
    </row>
    <row r="32" spans="1:5">
      <c r="A32" s="6" t="s">
        <v>2282</v>
      </c>
      <c r="B32" s="44"/>
      <c r="C32" s="45">
        <v>2</v>
      </c>
      <c r="D32" s="45"/>
      <c r="E32" s="46">
        <v>2</v>
      </c>
    </row>
    <row r="33" spans="1:5">
      <c r="A33" s="6" t="s">
        <v>2132</v>
      </c>
      <c r="B33" s="44"/>
      <c r="C33" s="45">
        <v>2</v>
      </c>
      <c r="D33" s="45"/>
      <c r="E33" s="46">
        <v>2</v>
      </c>
    </row>
    <row r="34" spans="1:5">
      <c r="A34" s="6" t="s">
        <v>2209</v>
      </c>
      <c r="B34" s="44"/>
      <c r="C34" s="45">
        <v>2</v>
      </c>
      <c r="D34" s="45"/>
      <c r="E34" s="46">
        <v>2</v>
      </c>
    </row>
    <row r="35" spans="1:5">
      <c r="A35" s="6" t="s">
        <v>514</v>
      </c>
      <c r="B35" s="44">
        <v>1</v>
      </c>
      <c r="C35" s="45"/>
      <c r="D35" s="45"/>
      <c r="E35" s="46">
        <v>1</v>
      </c>
    </row>
    <row r="36" spans="1:5">
      <c r="A36" s="6" t="s">
        <v>766</v>
      </c>
      <c r="B36" s="44">
        <v>1</v>
      </c>
      <c r="C36" s="45"/>
      <c r="D36" s="45"/>
      <c r="E36" s="46">
        <v>1</v>
      </c>
    </row>
    <row r="37" spans="1:5">
      <c r="A37" s="6" t="s">
        <v>762</v>
      </c>
      <c r="B37" s="44">
        <v>1</v>
      </c>
      <c r="C37" s="45"/>
      <c r="D37" s="45"/>
      <c r="E37" s="46">
        <v>1</v>
      </c>
    </row>
    <row r="38" spans="1:5">
      <c r="A38" s="6" t="s">
        <v>755</v>
      </c>
      <c r="B38" s="44">
        <v>1</v>
      </c>
      <c r="C38" s="45"/>
      <c r="D38" s="45"/>
      <c r="E38" s="46">
        <v>1</v>
      </c>
    </row>
    <row r="39" spans="1:5">
      <c r="A39" s="6" t="s">
        <v>751</v>
      </c>
      <c r="B39" s="44">
        <v>1</v>
      </c>
      <c r="C39" s="45"/>
      <c r="D39" s="45"/>
      <c r="E39" s="46">
        <v>1</v>
      </c>
    </row>
    <row r="40" spans="1:5">
      <c r="A40" s="6" t="s">
        <v>39</v>
      </c>
      <c r="B40" s="44">
        <v>1</v>
      </c>
      <c r="C40" s="45"/>
      <c r="D40" s="45"/>
      <c r="E40" s="46">
        <v>1</v>
      </c>
    </row>
    <row r="41" spans="1:5">
      <c r="A41" s="6" t="s">
        <v>748</v>
      </c>
      <c r="B41" s="44">
        <v>1</v>
      </c>
      <c r="C41" s="45"/>
      <c r="D41" s="45"/>
      <c r="E41" s="46">
        <v>1</v>
      </c>
    </row>
    <row r="42" spans="1:5">
      <c r="A42" s="6" t="s">
        <v>745</v>
      </c>
      <c r="B42" s="44">
        <v>1</v>
      </c>
      <c r="C42" s="45"/>
      <c r="D42" s="45"/>
      <c r="E42" s="46">
        <v>1</v>
      </c>
    </row>
    <row r="43" spans="1:5">
      <c r="A43" s="6" t="s">
        <v>902</v>
      </c>
      <c r="B43" s="44">
        <v>1</v>
      </c>
      <c r="C43" s="45"/>
      <c r="D43" s="45"/>
      <c r="E43" s="46">
        <v>1</v>
      </c>
    </row>
    <row r="44" spans="1:5">
      <c r="A44" s="6" t="s">
        <v>898</v>
      </c>
      <c r="B44" s="44">
        <v>1</v>
      </c>
      <c r="C44" s="45"/>
      <c r="D44" s="45"/>
      <c r="E44" s="46">
        <v>1</v>
      </c>
    </row>
    <row r="45" spans="1:5">
      <c r="A45" s="6" t="s">
        <v>738</v>
      </c>
      <c r="B45" s="44">
        <v>1</v>
      </c>
      <c r="C45" s="45"/>
      <c r="D45" s="45"/>
      <c r="E45" s="46">
        <v>1</v>
      </c>
    </row>
    <row r="46" spans="1:5">
      <c r="A46" s="6" t="s">
        <v>733</v>
      </c>
      <c r="B46" s="44">
        <v>1</v>
      </c>
      <c r="C46" s="45"/>
      <c r="D46" s="45"/>
      <c r="E46" s="46">
        <v>1</v>
      </c>
    </row>
    <row r="47" spans="1:5">
      <c r="A47" s="6" t="s">
        <v>730</v>
      </c>
      <c r="B47" s="44">
        <v>1</v>
      </c>
      <c r="C47" s="45"/>
      <c r="D47" s="45"/>
      <c r="E47" s="46">
        <v>1</v>
      </c>
    </row>
    <row r="48" spans="1:5">
      <c r="A48" s="6" t="s">
        <v>726</v>
      </c>
      <c r="B48" s="44"/>
      <c r="C48" s="45">
        <v>1</v>
      </c>
      <c r="D48" s="45"/>
      <c r="E48" s="46">
        <v>1</v>
      </c>
    </row>
    <row r="49" spans="1:5">
      <c r="A49" s="6" t="s">
        <v>722</v>
      </c>
      <c r="B49" s="44">
        <v>1</v>
      </c>
      <c r="C49" s="45"/>
      <c r="D49" s="45"/>
      <c r="E49" s="46">
        <v>1</v>
      </c>
    </row>
    <row r="50" spans="1:5">
      <c r="A50" s="6" t="s">
        <v>719</v>
      </c>
      <c r="B50" s="44">
        <v>1</v>
      </c>
      <c r="C50" s="45"/>
      <c r="D50" s="45"/>
      <c r="E50" s="46">
        <v>1</v>
      </c>
    </row>
    <row r="51" spans="1:5">
      <c r="A51" s="6" t="s">
        <v>716</v>
      </c>
      <c r="B51" s="44">
        <v>1</v>
      </c>
      <c r="C51" s="45"/>
      <c r="D51" s="45"/>
      <c r="E51" s="46">
        <v>1</v>
      </c>
    </row>
    <row r="52" spans="1:5">
      <c r="A52" s="6" t="s">
        <v>553</v>
      </c>
      <c r="B52" s="44">
        <v>1</v>
      </c>
      <c r="C52" s="45"/>
      <c r="D52" s="45"/>
      <c r="E52" s="46">
        <v>1</v>
      </c>
    </row>
    <row r="53" spans="1:5">
      <c r="A53" s="6" t="s">
        <v>550</v>
      </c>
      <c r="B53" s="44">
        <v>1</v>
      </c>
      <c r="C53" s="45"/>
      <c r="D53" s="45"/>
      <c r="E53" s="46">
        <v>1</v>
      </c>
    </row>
    <row r="54" spans="1:5">
      <c r="A54" s="6" t="s">
        <v>546</v>
      </c>
      <c r="B54" s="44">
        <v>1</v>
      </c>
      <c r="C54" s="45"/>
      <c r="D54" s="45"/>
      <c r="E54" s="46">
        <v>1</v>
      </c>
    </row>
    <row r="55" spans="1:5">
      <c r="A55" s="6" t="s">
        <v>36</v>
      </c>
      <c r="B55" s="44">
        <v>1</v>
      </c>
      <c r="C55" s="45"/>
      <c r="D55" s="45"/>
      <c r="E55" s="46">
        <v>1</v>
      </c>
    </row>
    <row r="56" spans="1:5">
      <c r="A56" s="6" t="s">
        <v>205</v>
      </c>
      <c r="B56" s="44">
        <v>1</v>
      </c>
      <c r="C56" s="45"/>
      <c r="D56" s="45"/>
      <c r="E56" s="46">
        <v>1</v>
      </c>
    </row>
    <row r="57" spans="1:5">
      <c r="A57" s="6" t="s">
        <v>543</v>
      </c>
      <c r="B57" s="44">
        <v>1</v>
      </c>
      <c r="C57" s="45"/>
      <c r="D57" s="45"/>
      <c r="E57" s="46">
        <v>1</v>
      </c>
    </row>
    <row r="58" spans="1:5">
      <c r="A58" s="6" t="s">
        <v>699</v>
      </c>
      <c r="B58" s="44">
        <v>1</v>
      </c>
      <c r="C58" s="45"/>
      <c r="D58" s="45"/>
      <c r="E58" s="46">
        <v>1</v>
      </c>
    </row>
    <row r="59" spans="1:5">
      <c r="A59" s="6" t="s">
        <v>539</v>
      </c>
      <c r="B59" s="44">
        <v>1</v>
      </c>
      <c r="C59" s="45"/>
      <c r="D59" s="45"/>
      <c r="E59" s="46">
        <v>1</v>
      </c>
    </row>
    <row r="60" spans="1:5">
      <c r="A60" s="6" t="s">
        <v>99</v>
      </c>
      <c r="B60" s="44">
        <v>1</v>
      </c>
      <c r="C60" s="45"/>
      <c r="D60" s="45"/>
      <c r="E60" s="46">
        <v>1</v>
      </c>
    </row>
    <row r="61" spans="1:5">
      <c r="A61" s="6" t="s">
        <v>536</v>
      </c>
      <c r="B61" s="44">
        <v>1</v>
      </c>
      <c r="C61" s="45"/>
      <c r="D61" s="45"/>
      <c r="E61" s="46">
        <v>1</v>
      </c>
    </row>
    <row r="62" spans="1:5">
      <c r="A62" s="6" t="s">
        <v>691</v>
      </c>
      <c r="B62" s="44">
        <v>1</v>
      </c>
      <c r="C62" s="45"/>
      <c r="D62" s="45"/>
      <c r="E62" s="46">
        <v>1</v>
      </c>
    </row>
    <row r="63" spans="1:5">
      <c r="A63" s="6" t="s">
        <v>688</v>
      </c>
      <c r="B63" s="44">
        <v>1</v>
      </c>
      <c r="C63" s="45"/>
      <c r="D63" s="45"/>
      <c r="E63" s="46">
        <v>1</v>
      </c>
    </row>
    <row r="64" spans="1:5">
      <c r="A64" s="6" t="s">
        <v>843</v>
      </c>
      <c r="B64" s="44">
        <v>1</v>
      </c>
      <c r="C64" s="45"/>
      <c r="D64" s="45"/>
      <c r="E64" s="46">
        <v>1</v>
      </c>
    </row>
    <row r="65" spans="1:5">
      <c r="A65" s="6" t="s">
        <v>604</v>
      </c>
      <c r="B65" s="44">
        <v>1</v>
      </c>
      <c r="C65" s="45"/>
      <c r="D65" s="45"/>
      <c r="E65" s="46">
        <v>1</v>
      </c>
    </row>
    <row r="66" spans="1:5">
      <c r="A66" s="6" t="s">
        <v>174</v>
      </c>
      <c r="B66" s="44">
        <v>1</v>
      </c>
      <c r="C66" s="45"/>
      <c r="D66" s="45"/>
      <c r="E66" s="46">
        <v>1</v>
      </c>
    </row>
    <row r="67" spans="1:5">
      <c r="A67" s="6" t="s">
        <v>840</v>
      </c>
      <c r="B67" s="44">
        <v>1</v>
      </c>
      <c r="C67" s="45"/>
      <c r="D67" s="45"/>
      <c r="E67" s="46">
        <v>1</v>
      </c>
    </row>
    <row r="68" spans="1:5">
      <c r="A68" s="6" t="s">
        <v>281</v>
      </c>
      <c r="B68" s="44">
        <v>1</v>
      </c>
      <c r="C68" s="45"/>
      <c r="D68" s="45"/>
      <c r="E68" s="46">
        <v>1</v>
      </c>
    </row>
    <row r="69" spans="1:5">
      <c r="A69" s="6" t="s">
        <v>171</v>
      </c>
      <c r="B69" s="44">
        <v>1</v>
      </c>
      <c r="C69" s="45"/>
      <c r="D69" s="45"/>
      <c r="E69" s="46">
        <v>1</v>
      </c>
    </row>
    <row r="70" spans="1:5">
      <c r="A70" s="6" t="s">
        <v>31</v>
      </c>
      <c r="B70" s="44">
        <v>1</v>
      </c>
      <c r="C70" s="45"/>
      <c r="D70" s="45"/>
      <c r="E70" s="46">
        <v>1</v>
      </c>
    </row>
    <row r="71" spans="1:5">
      <c r="A71" s="6" t="s">
        <v>837</v>
      </c>
      <c r="B71" s="44">
        <v>1</v>
      </c>
      <c r="C71" s="45"/>
      <c r="D71" s="45"/>
      <c r="E71" s="46">
        <v>1</v>
      </c>
    </row>
    <row r="72" spans="1:5">
      <c r="A72" s="6" t="s">
        <v>833</v>
      </c>
      <c r="B72" s="44">
        <v>1</v>
      </c>
      <c r="C72" s="45"/>
      <c r="D72" s="45"/>
      <c r="E72" s="46">
        <v>1</v>
      </c>
    </row>
    <row r="73" spans="1:5">
      <c r="A73" s="6" t="s">
        <v>829</v>
      </c>
      <c r="B73" s="44">
        <v>1</v>
      </c>
      <c r="C73" s="45"/>
      <c r="D73" s="45"/>
      <c r="E73" s="46">
        <v>1</v>
      </c>
    </row>
    <row r="74" spans="1:5">
      <c r="A74" s="6" t="s">
        <v>28</v>
      </c>
      <c r="B74" s="44">
        <v>1</v>
      </c>
      <c r="C74" s="45"/>
      <c r="D74" s="45"/>
      <c r="E74" s="46">
        <v>1</v>
      </c>
    </row>
    <row r="75" spans="1:5">
      <c r="A75" s="6" t="s">
        <v>161</v>
      </c>
      <c r="B75" s="44">
        <v>1</v>
      </c>
      <c r="C75" s="45"/>
      <c r="D75" s="45"/>
      <c r="E75" s="46">
        <v>1</v>
      </c>
    </row>
    <row r="76" spans="1:5">
      <c r="A76" s="6" t="s">
        <v>826</v>
      </c>
      <c r="B76" s="44">
        <v>1</v>
      </c>
      <c r="C76" s="45"/>
      <c r="D76" s="45"/>
      <c r="E76" s="46">
        <v>1</v>
      </c>
    </row>
    <row r="77" spans="1:5">
      <c r="A77" s="6" t="s">
        <v>42</v>
      </c>
      <c r="B77" s="44">
        <v>1</v>
      </c>
      <c r="C77" s="45"/>
      <c r="D77" s="45"/>
      <c r="E77" s="46">
        <v>1</v>
      </c>
    </row>
    <row r="78" spans="1:5">
      <c r="A78" s="6" t="s">
        <v>157</v>
      </c>
      <c r="B78" s="44">
        <v>1</v>
      </c>
      <c r="C78" s="45"/>
      <c r="D78" s="45"/>
      <c r="E78" s="46">
        <v>1</v>
      </c>
    </row>
    <row r="79" spans="1:5">
      <c r="A79" s="6" t="s">
        <v>981</v>
      </c>
      <c r="B79" s="44">
        <v>1</v>
      </c>
      <c r="C79" s="45"/>
      <c r="D79" s="45"/>
      <c r="E79" s="46">
        <v>1</v>
      </c>
    </row>
    <row r="80" spans="1:5">
      <c r="A80" s="6" t="s">
        <v>977</v>
      </c>
      <c r="B80" s="44">
        <v>1</v>
      </c>
      <c r="C80" s="45"/>
      <c r="D80" s="45"/>
      <c r="E80" s="46">
        <v>1</v>
      </c>
    </row>
    <row r="81" spans="1:5">
      <c r="A81" s="6" t="s">
        <v>815</v>
      </c>
      <c r="B81" s="44">
        <v>1</v>
      </c>
      <c r="C81" s="45"/>
      <c r="D81" s="45"/>
      <c r="E81" s="46">
        <v>1</v>
      </c>
    </row>
    <row r="82" spans="1:5">
      <c r="A82" s="6" t="s">
        <v>811</v>
      </c>
      <c r="B82" s="44">
        <v>1</v>
      </c>
      <c r="C82" s="45"/>
      <c r="D82" s="45"/>
      <c r="E82" s="46">
        <v>1</v>
      </c>
    </row>
    <row r="83" spans="1:5">
      <c r="A83" s="6" t="s">
        <v>806</v>
      </c>
      <c r="B83" s="44">
        <v>1</v>
      </c>
      <c r="C83" s="45"/>
      <c r="D83" s="45"/>
      <c r="E83" s="46">
        <v>1</v>
      </c>
    </row>
    <row r="84" spans="1:5">
      <c r="A84" s="6" t="s">
        <v>803</v>
      </c>
      <c r="B84" s="44">
        <v>1</v>
      </c>
      <c r="C84" s="45"/>
      <c r="D84" s="45"/>
      <c r="E84" s="46">
        <v>1</v>
      </c>
    </row>
    <row r="85" spans="1:5">
      <c r="A85" s="6" t="s">
        <v>152</v>
      </c>
      <c r="B85" s="44">
        <v>1</v>
      </c>
      <c r="C85" s="45"/>
      <c r="D85" s="45"/>
      <c r="E85" s="46">
        <v>1</v>
      </c>
    </row>
    <row r="86" spans="1:5">
      <c r="A86" s="6" t="s">
        <v>149</v>
      </c>
      <c r="B86" s="44">
        <v>1</v>
      </c>
      <c r="C86" s="45"/>
      <c r="D86" s="45"/>
      <c r="E86" s="46">
        <v>1</v>
      </c>
    </row>
    <row r="87" spans="1:5">
      <c r="A87" s="6" t="s">
        <v>799</v>
      </c>
      <c r="B87" s="44">
        <v>1</v>
      </c>
      <c r="C87" s="45"/>
      <c r="D87" s="45"/>
      <c r="E87" s="46">
        <v>1</v>
      </c>
    </row>
    <row r="88" spans="1:5">
      <c r="A88" s="6" t="s">
        <v>796</v>
      </c>
      <c r="B88" s="44">
        <v>1</v>
      </c>
      <c r="C88" s="45"/>
      <c r="D88" s="45"/>
      <c r="E88" s="46">
        <v>1</v>
      </c>
    </row>
    <row r="89" spans="1:5">
      <c r="A89" s="6" t="s">
        <v>298</v>
      </c>
      <c r="B89" s="44"/>
      <c r="C89" s="45">
        <v>1</v>
      </c>
      <c r="D89" s="45"/>
      <c r="E89" s="46">
        <v>1</v>
      </c>
    </row>
    <row r="90" spans="1:5">
      <c r="A90" s="6" t="s">
        <v>630</v>
      </c>
      <c r="B90" s="44">
        <v>1</v>
      </c>
      <c r="C90" s="45"/>
      <c r="D90" s="45"/>
      <c r="E90" s="46">
        <v>1</v>
      </c>
    </row>
    <row r="91" spans="1:5">
      <c r="A91" s="6" t="s">
        <v>627</v>
      </c>
      <c r="B91" s="44">
        <v>1</v>
      </c>
      <c r="C91" s="45"/>
      <c r="D91" s="45"/>
      <c r="E91" s="46">
        <v>1</v>
      </c>
    </row>
    <row r="92" spans="1:5">
      <c r="A92" s="6" t="s">
        <v>4</v>
      </c>
      <c r="B92" s="44">
        <v>1</v>
      </c>
      <c r="C92" s="45"/>
      <c r="D92" s="45"/>
      <c r="E92" s="46">
        <v>1</v>
      </c>
    </row>
    <row r="93" spans="1:5">
      <c r="A93" s="6" t="s">
        <v>439</v>
      </c>
      <c r="B93" s="44">
        <v>1</v>
      </c>
      <c r="C93" s="45"/>
      <c r="D93" s="45"/>
      <c r="E93" s="46">
        <v>1</v>
      </c>
    </row>
    <row r="94" spans="1:5">
      <c r="A94" s="6" t="s">
        <v>624</v>
      </c>
      <c r="B94" s="44">
        <v>1</v>
      </c>
      <c r="C94" s="45"/>
      <c r="D94" s="45"/>
      <c r="E94" s="46">
        <v>1</v>
      </c>
    </row>
    <row r="95" spans="1:5">
      <c r="A95" s="6" t="s">
        <v>621</v>
      </c>
      <c r="B95" s="44">
        <v>1</v>
      </c>
      <c r="C95" s="45"/>
      <c r="D95" s="45"/>
      <c r="E95" s="46">
        <v>1</v>
      </c>
    </row>
    <row r="96" spans="1:5">
      <c r="A96" s="6" t="s">
        <v>617</v>
      </c>
      <c r="B96" s="44">
        <v>1</v>
      </c>
      <c r="C96" s="45"/>
      <c r="D96" s="45"/>
      <c r="E96" s="46">
        <v>1</v>
      </c>
    </row>
    <row r="97" spans="1:5">
      <c r="A97" s="6" t="s">
        <v>614</v>
      </c>
      <c r="B97" s="44">
        <v>1</v>
      </c>
      <c r="C97" s="45"/>
      <c r="D97" s="45"/>
      <c r="E97" s="46">
        <v>1</v>
      </c>
    </row>
    <row r="98" spans="1:5">
      <c r="A98" s="6" t="s">
        <v>290</v>
      </c>
      <c r="B98" s="44">
        <v>1</v>
      </c>
      <c r="C98" s="45"/>
      <c r="D98" s="45"/>
      <c r="E98" s="46">
        <v>1</v>
      </c>
    </row>
    <row r="99" spans="1:5">
      <c r="A99" s="6" t="s">
        <v>611</v>
      </c>
      <c r="B99" s="44">
        <v>1</v>
      </c>
      <c r="C99" s="45"/>
      <c r="D99" s="45"/>
      <c r="E99" s="46">
        <v>1</v>
      </c>
    </row>
    <row r="100" spans="1:5">
      <c r="A100" s="6" t="s">
        <v>769</v>
      </c>
      <c r="B100" s="44">
        <v>1</v>
      </c>
      <c r="C100" s="45"/>
      <c r="D100" s="45"/>
      <c r="E100" s="46">
        <v>1</v>
      </c>
    </row>
    <row r="101" spans="1:5">
      <c r="A101" s="6" t="s">
        <v>926</v>
      </c>
      <c r="B101" s="44">
        <v>1</v>
      </c>
      <c r="C101" s="45"/>
      <c r="D101" s="45"/>
      <c r="E101" s="46">
        <v>1</v>
      </c>
    </row>
    <row r="102" spans="1:5">
      <c r="A102" s="6" t="s">
        <v>286</v>
      </c>
      <c r="B102" s="44">
        <v>1</v>
      </c>
      <c r="C102" s="45"/>
      <c r="D102" s="45"/>
      <c r="E102" s="46">
        <v>1</v>
      </c>
    </row>
    <row r="103" spans="1:5">
      <c r="A103" s="6" t="s">
        <v>922</v>
      </c>
      <c r="B103" s="44">
        <v>1</v>
      </c>
      <c r="C103" s="45"/>
      <c r="D103" s="45"/>
      <c r="E103" s="46">
        <v>1</v>
      </c>
    </row>
    <row r="104" spans="1:5">
      <c r="A104" s="6" t="s">
        <v>131</v>
      </c>
      <c r="B104" s="44">
        <v>1</v>
      </c>
      <c r="C104" s="45"/>
      <c r="D104" s="45"/>
      <c r="E104" s="46">
        <v>1</v>
      </c>
    </row>
    <row r="105" spans="1:5">
      <c r="A105" s="6" t="s">
        <v>919</v>
      </c>
      <c r="B105" s="44">
        <v>1</v>
      </c>
      <c r="C105" s="45"/>
      <c r="D105" s="45"/>
      <c r="E105" s="46">
        <v>1</v>
      </c>
    </row>
    <row r="106" spans="1:5">
      <c r="A106" s="6" t="s">
        <v>426</v>
      </c>
      <c r="B106" s="44">
        <v>1</v>
      </c>
      <c r="C106" s="45"/>
      <c r="D106" s="45"/>
      <c r="E106" s="46">
        <v>1</v>
      </c>
    </row>
    <row r="107" spans="1:5">
      <c r="A107" s="6" t="s">
        <v>278</v>
      </c>
      <c r="B107" s="44"/>
      <c r="C107" s="45">
        <v>1</v>
      </c>
      <c r="D107" s="45"/>
      <c r="E107" s="46">
        <v>1</v>
      </c>
    </row>
    <row r="108" spans="1:5">
      <c r="A108" s="6" t="s">
        <v>916</v>
      </c>
      <c r="B108" s="44">
        <v>1</v>
      </c>
      <c r="C108" s="45"/>
      <c r="D108" s="45"/>
      <c r="E108" s="46">
        <v>1</v>
      </c>
    </row>
    <row r="109" spans="1:5">
      <c r="A109" s="6" t="s">
        <v>274</v>
      </c>
      <c r="B109" s="44">
        <v>1</v>
      </c>
      <c r="C109" s="45"/>
      <c r="D109" s="45"/>
      <c r="E109" s="46">
        <v>1</v>
      </c>
    </row>
    <row r="110" spans="1:5">
      <c r="A110" s="6" t="s">
        <v>913</v>
      </c>
      <c r="B110" s="44">
        <v>1</v>
      </c>
      <c r="C110" s="45"/>
      <c r="D110" s="45"/>
      <c r="E110" s="46">
        <v>1</v>
      </c>
    </row>
    <row r="111" spans="1:5">
      <c r="A111" s="6" t="s">
        <v>271</v>
      </c>
      <c r="B111" s="44">
        <v>1</v>
      </c>
      <c r="C111" s="45"/>
      <c r="D111" s="45"/>
      <c r="E111" s="46">
        <v>1</v>
      </c>
    </row>
    <row r="112" spans="1:5">
      <c r="A112" s="6" t="s">
        <v>909</v>
      </c>
      <c r="B112" s="44">
        <v>1</v>
      </c>
      <c r="C112" s="45"/>
      <c r="D112" s="45"/>
      <c r="E112" s="46">
        <v>1</v>
      </c>
    </row>
    <row r="113" spans="1:5">
      <c r="A113" s="6" t="s">
        <v>906</v>
      </c>
      <c r="B113" s="44">
        <v>1</v>
      </c>
      <c r="C113" s="45"/>
      <c r="D113" s="45"/>
      <c r="E113" s="46">
        <v>1</v>
      </c>
    </row>
    <row r="114" spans="1:5">
      <c r="A114" s="6" t="s">
        <v>1054</v>
      </c>
      <c r="B114" s="44">
        <v>1</v>
      </c>
      <c r="C114" s="45"/>
      <c r="D114" s="45"/>
      <c r="E114" s="46">
        <v>1</v>
      </c>
    </row>
    <row r="115" spans="1:5">
      <c r="A115" s="6" t="s">
        <v>1050</v>
      </c>
      <c r="B115" s="44">
        <v>1</v>
      </c>
      <c r="C115" s="45"/>
      <c r="D115" s="45"/>
      <c r="E115" s="46">
        <v>1</v>
      </c>
    </row>
    <row r="116" spans="1:5">
      <c r="A116" s="6" t="s">
        <v>202</v>
      </c>
      <c r="B116" s="44">
        <v>1</v>
      </c>
      <c r="C116" s="45"/>
      <c r="D116" s="45"/>
      <c r="E116" s="46">
        <v>1</v>
      </c>
    </row>
    <row r="117" spans="1:5">
      <c r="A117" s="6" t="s">
        <v>892</v>
      </c>
      <c r="B117" s="44">
        <v>1</v>
      </c>
      <c r="C117" s="45"/>
      <c r="D117" s="45"/>
      <c r="E117" s="46">
        <v>1</v>
      </c>
    </row>
    <row r="118" spans="1:5">
      <c r="A118" s="6" t="s">
        <v>268</v>
      </c>
      <c r="B118" s="44">
        <v>1</v>
      </c>
      <c r="C118" s="45"/>
      <c r="D118" s="45"/>
      <c r="E118" s="46">
        <v>1</v>
      </c>
    </row>
    <row r="119" spans="1:5">
      <c r="A119" s="6" t="s">
        <v>264</v>
      </c>
      <c r="B119" s="44">
        <v>1</v>
      </c>
      <c r="C119" s="45"/>
      <c r="D119" s="45"/>
      <c r="E119" s="46">
        <v>1</v>
      </c>
    </row>
    <row r="120" spans="1:5">
      <c r="A120" s="6" t="s">
        <v>889</v>
      </c>
      <c r="B120" s="44">
        <v>1</v>
      </c>
      <c r="C120" s="45"/>
      <c r="D120" s="45"/>
      <c r="E120" s="46">
        <v>1</v>
      </c>
    </row>
    <row r="121" spans="1:5">
      <c r="A121" s="6" t="s">
        <v>885</v>
      </c>
      <c r="B121" s="44">
        <v>1</v>
      </c>
      <c r="C121" s="45"/>
      <c r="D121" s="45"/>
      <c r="E121" s="46">
        <v>1</v>
      </c>
    </row>
    <row r="122" spans="1:5">
      <c r="A122" s="6" t="s">
        <v>882</v>
      </c>
      <c r="B122" s="44">
        <v>1</v>
      </c>
      <c r="C122" s="45"/>
      <c r="D122" s="45"/>
      <c r="E122" s="46">
        <v>1</v>
      </c>
    </row>
    <row r="123" spans="1:5">
      <c r="A123" s="6" t="s">
        <v>113</v>
      </c>
      <c r="B123" s="44">
        <v>1</v>
      </c>
      <c r="C123" s="45"/>
      <c r="D123" s="45"/>
      <c r="E123" s="46">
        <v>1</v>
      </c>
    </row>
    <row r="124" spans="1:5">
      <c r="A124" s="6" t="s">
        <v>110</v>
      </c>
      <c r="B124" s="44">
        <v>1</v>
      </c>
      <c r="C124" s="45"/>
      <c r="D124" s="45"/>
      <c r="E124" s="46">
        <v>1</v>
      </c>
    </row>
    <row r="125" spans="1:5">
      <c r="A125" s="6" t="s">
        <v>106</v>
      </c>
      <c r="B125" s="44"/>
      <c r="C125" s="45">
        <v>1</v>
      </c>
      <c r="D125" s="45"/>
      <c r="E125" s="46">
        <v>1</v>
      </c>
    </row>
    <row r="126" spans="1:5">
      <c r="A126" s="6" t="s">
        <v>609</v>
      </c>
      <c r="B126" s="44">
        <v>1</v>
      </c>
      <c r="C126" s="45"/>
      <c r="D126" s="45"/>
      <c r="E126" s="46">
        <v>1</v>
      </c>
    </row>
    <row r="127" spans="1:5">
      <c r="A127" s="6" t="s">
        <v>879</v>
      </c>
      <c r="B127" s="44">
        <v>1</v>
      </c>
      <c r="C127" s="45"/>
      <c r="D127" s="45"/>
      <c r="E127" s="46">
        <v>1</v>
      </c>
    </row>
    <row r="128" spans="1:5">
      <c r="A128" s="6" t="s">
        <v>876</v>
      </c>
      <c r="B128" s="44">
        <v>1</v>
      </c>
      <c r="C128" s="45"/>
      <c r="D128" s="45"/>
      <c r="E128" s="46">
        <v>1</v>
      </c>
    </row>
    <row r="129" spans="1:5">
      <c r="A129" s="6" t="s">
        <v>873</v>
      </c>
      <c r="B129" s="44">
        <v>1</v>
      </c>
      <c r="C129" s="45"/>
      <c r="D129" s="45"/>
      <c r="E129" s="46">
        <v>1</v>
      </c>
    </row>
    <row r="130" spans="1:5">
      <c r="A130" s="6" t="s">
        <v>714</v>
      </c>
      <c r="B130" s="44">
        <v>1</v>
      </c>
      <c r="C130" s="45"/>
      <c r="D130" s="45"/>
      <c r="E130" s="46">
        <v>1</v>
      </c>
    </row>
    <row r="131" spans="1:5">
      <c r="A131" s="6" t="s">
        <v>456</v>
      </c>
      <c r="B131" s="44">
        <v>1</v>
      </c>
      <c r="C131" s="45"/>
      <c r="D131" s="45"/>
      <c r="E131" s="46">
        <v>1</v>
      </c>
    </row>
    <row r="132" spans="1:5">
      <c r="A132" s="6" t="s">
        <v>130</v>
      </c>
      <c r="B132" s="44">
        <v>1</v>
      </c>
      <c r="C132" s="45"/>
      <c r="D132" s="45"/>
      <c r="E132" s="46">
        <v>1</v>
      </c>
    </row>
    <row r="133" spans="1:5">
      <c r="A133" s="6" t="s">
        <v>709</v>
      </c>
      <c r="B133" s="44">
        <v>1</v>
      </c>
      <c r="C133" s="45"/>
      <c r="D133" s="45"/>
      <c r="E133" s="46">
        <v>1</v>
      </c>
    </row>
    <row r="134" spans="1:5">
      <c r="A134" s="6" t="s">
        <v>704</v>
      </c>
      <c r="B134" s="44">
        <v>1</v>
      </c>
      <c r="C134" s="45"/>
      <c r="D134" s="45"/>
      <c r="E134" s="46">
        <v>1</v>
      </c>
    </row>
    <row r="135" spans="1:5">
      <c r="A135" s="6" t="s">
        <v>858</v>
      </c>
      <c r="B135" s="44">
        <v>1</v>
      </c>
      <c r="C135" s="45"/>
      <c r="D135" s="45"/>
      <c r="E135" s="46">
        <v>1</v>
      </c>
    </row>
    <row r="136" spans="1:5">
      <c r="A136" s="6" t="s">
        <v>696</v>
      </c>
      <c r="B136" s="44">
        <v>1</v>
      </c>
      <c r="C136" s="45"/>
      <c r="D136" s="45"/>
      <c r="E136" s="46">
        <v>1</v>
      </c>
    </row>
    <row r="137" spans="1:5">
      <c r="A137" s="6" t="s">
        <v>692</v>
      </c>
      <c r="B137" s="44">
        <v>1</v>
      </c>
      <c r="C137" s="45"/>
      <c r="D137" s="45"/>
      <c r="E137" s="46">
        <v>1</v>
      </c>
    </row>
    <row r="138" spans="1:5">
      <c r="A138" s="6" t="s">
        <v>459</v>
      </c>
      <c r="B138" s="44">
        <v>1</v>
      </c>
      <c r="C138" s="45"/>
      <c r="D138" s="45"/>
      <c r="E138" s="46">
        <v>1</v>
      </c>
    </row>
    <row r="139" spans="1:5">
      <c r="A139" s="6" t="s">
        <v>848</v>
      </c>
      <c r="B139" s="44">
        <v>1</v>
      </c>
      <c r="C139" s="45"/>
      <c r="D139" s="45"/>
      <c r="E139" s="46">
        <v>1</v>
      </c>
    </row>
    <row r="140" spans="1:5">
      <c r="A140" s="6" t="s">
        <v>998</v>
      </c>
      <c r="B140" s="44">
        <v>1</v>
      </c>
      <c r="C140" s="45"/>
      <c r="D140" s="45"/>
      <c r="E140" s="46">
        <v>1</v>
      </c>
    </row>
    <row r="141" spans="1:5">
      <c r="A141" s="6" t="s">
        <v>994</v>
      </c>
      <c r="B141" s="44">
        <v>1</v>
      </c>
      <c r="C141" s="45"/>
      <c r="D141" s="45"/>
      <c r="E141" s="46">
        <v>1</v>
      </c>
    </row>
    <row r="142" spans="1:5">
      <c r="A142" s="6" t="s">
        <v>836</v>
      </c>
      <c r="B142" s="44">
        <v>1</v>
      </c>
      <c r="C142" s="45"/>
      <c r="D142" s="45"/>
      <c r="E142" s="46">
        <v>1</v>
      </c>
    </row>
    <row r="143" spans="1:5">
      <c r="A143" s="6" t="s">
        <v>991</v>
      </c>
      <c r="B143" s="44">
        <v>1</v>
      </c>
      <c r="C143" s="45"/>
      <c r="D143" s="45"/>
      <c r="E143" s="46">
        <v>1</v>
      </c>
    </row>
    <row r="144" spans="1:5">
      <c r="A144" s="6" t="s">
        <v>620</v>
      </c>
      <c r="B144" s="44">
        <v>1</v>
      </c>
      <c r="C144" s="45"/>
      <c r="D144" s="45"/>
      <c r="E144" s="46">
        <v>1</v>
      </c>
    </row>
    <row r="145" spans="1:5">
      <c r="A145" s="6" t="s">
        <v>988</v>
      </c>
      <c r="B145" s="44">
        <v>1</v>
      </c>
      <c r="C145" s="45"/>
      <c r="D145" s="45"/>
      <c r="E145" s="46">
        <v>1</v>
      </c>
    </row>
    <row r="146" spans="1:5">
      <c r="A146" s="6" t="s">
        <v>984</v>
      </c>
      <c r="B146" s="44">
        <v>1</v>
      </c>
      <c r="C146" s="45"/>
      <c r="D146" s="45"/>
      <c r="E146" s="46">
        <v>1</v>
      </c>
    </row>
    <row r="147" spans="1:5">
      <c r="A147" s="6" t="s">
        <v>1129</v>
      </c>
      <c r="B147" s="44">
        <v>1</v>
      </c>
      <c r="C147" s="45"/>
      <c r="D147" s="45"/>
      <c r="E147" s="46">
        <v>1</v>
      </c>
    </row>
    <row r="148" spans="1:5">
      <c r="A148" s="6" t="s">
        <v>1125</v>
      </c>
      <c r="B148" s="44">
        <v>1</v>
      </c>
      <c r="C148" s="45"/>
      <c r="D148" s="45"/>
      <c r="E148" s="46">
        <v>1</v>
      </c>
    </row>
    <row r="149" spans="1:5">
      <c r="A149" s="6" t="s">
        <v>972</v>
      </c>
      <c r="B149" s="44">
        <v>1</v>
      </c>
      <c r="C149" s="45"/>
      <c r="D149" s="45"/>
      <c r="E149" s="46">
        <v>1</v>
      </c>
    </row>
    <row r="150" spans="1:5">
      <c r="A150" s="6" t="s">
        <v>968</v>
      </c>
      <c r="B150" s="44">
        <v>1</v>
      </c>
      <c r="C150" s="45"/>
      <c r="D150" s="45"/>
      <c r="E150" s="46">
        <v>1</v>
      </c>
    </row>
    <row r="151" spans="1:5">
      <c r="A151" s="6" t="s">
        <v>965</v>
      </c>
      <c r="B151" s="44">
        <v>1</v>
      </c>
      <c r="C151" s="45"/>
      <c r="D151" s="45"/>
      <c r="E151" s="46">
        <v>1</v>
      </c>
    </row>
    <row r="152" spans="1:5">
      <c r="A152" s="6" t="s">
        <v>962</v>
      </c>
      <c r="B152" s="44">
        <v>1</v>
      </c>
      <c r="C152" s="45"/>
      <c r="D152" s="45"/>
      <c r="E152" s="46">
        <v>1</v>
      </c>
    </row>
    <row r="153" spans="1:5">
      <c r="A153" s="6" t="s">
        <v>959</v>
      </c>
      <c r="B153" s="44">
        <v>1</v>
      </c>
      <c r="C153" s="45"/>
      <c r="D153" s="45"/>
      <c r="E153" s="46">
        <v>1</v>
      </c>
    </row>
    <row r="154" spans="1:5">
      <c r="A154" s="6" t="s">
        <v>956</v>
      </c>
      <c r="B154" s="44">
        <v>1</v>
      </c>
      <c r="C154" s="45"/>
      <c r="D154" s="45"/>
      <c r="E154" s="46">
        <v>1</v>
      </c>
    </row>
    <row r="155" spans="1:5">
      <c r="A155" s="6" t="s">
        <v>792</v>
      </c>
      <c r="B155" s="44">
        <v>1</v>
      </c>
      <c r="C155" s="45"/>
      <c r="D155" s="45"/>
      <c r="E155" s="46">
        <v>1</v>
      </c>
    </row>
    <row r="156" spans="1:5">
      <c r="A156" s="6" t="s">
        <v>789</v>
      </c>
      <c r="B156" s="44">
        <v>1</v>
      </c>
      <c r="C156" s="45"/>
      <c r="D156" s="45"/>
      <c r="E156" s="46">
        <v>1</v>
      </c>
    </row>
    <row r="157" spans="1:5">
      <c r="A157" s="6" t="s">
        <v>785</v>
      </c>
      <c r="B157" s="44">
        <v>1</v>
      </c>
      <c r="C157" s="45"/>
      <c r="D157" s="45"/>
      <c r="E157" s="46">
        <v>1</v>
      </c>
    </row>
    <row r="158" spans="1:5">
      <c r="A158" s="6" t="s">
        <v>944</v>
      </c>
      <c r="B158" s="44">
        <v>1</v>
      </c>
      <c r="C158" s="45"/>
      <c r="D158" s="45"/>
      <c r="E158" s="46">
        <v>1</v>
      </c>
    </row>
    <row r="159" spans="1:5">
      <c r="A159" s="6" t="s">
        <v>777</v>
      </c>
      <c r="B159" s="44">
        <v>1</v>
      </c>
      <c r="C159" s="45"/>
      <c r="D159" s="45"/>
      <c r="E159" s="46">
        <v>1</v>
      </c>
    </row>
    <row r="160" spans="1:5">
      <c r="A160" s="6" t="s">
        <v>103</v>
      </c>
      <c r="B160" s="44">
        <v>1</v>
      </c>
      <c r="C160" s="45"/>
      <c r="D160" s="45"/>
      <c r="E160" s="46">
        <v>1</v>
      </c>
    </row>
    <row r="161" spans="1:5">
      <c r="A161" s="6" t="s">
        <v>249</v>
      </c>
      <c r="B161" s="44">
        <v>1</v>
      </c>
      <c r="C161" s="45"/>
      <c r="D161" s="45"/>
      <c r="E161" s="46">
        <v>1</v>
      </c>
    </row>
    <row r="162" spans="1:5">
      <c r="A162" s="6" t="s">
        <v>465</v>
      </c>
      <c r="B162" s="44">
        <v>1</v>
      </c>
      <c r="C162" s="45"/>
      <c r="D162" s="45"/>
      <c r="E162" s="46">
        <v>1</v>
      </c>
    </row>
    <row r="163" spans="1:5">
      <c r="A163" s="6" t="s">
        <v>129</v>
      </c>
      <c r="B163" s="44">
        <v>1</v>
      </c>
      <c r="C163" s="45"/>
      <c r="D163" s="45"/>
      <c r="E163" s="46">
        <v>1</v>
      </c>
    </row>
    <row r="164" spans="1:5">
      <c r="A164" s="6" t="s">
        <v>774</v>
      </c>
      <c r="B164" s="44">
        <v>1</v>
      </c>
      <c r="C164" s="45"/>
      <c r="D164" s="45"/>
      <c r="E164" s="46">
        <v>1</v>
      </c>
    </row>
    <row r="165" spans="1:5">
      <c r="A165" s="6" t="s">
        <v>931</v>
      </c>
      <c r="B165" s="44">
        <v>1</v>
      </c>
      <c r="C165" s="45"/>
      <c r="D165" s="45"/>
      <c r="E165" s="46">
        <v>1</v>
      </c>
    </row>
    <row r="166" spans="1:5">
      <c r="A166" s="6" t="s">
        <v>1073</v>
      </c>
      <c r="B166" s="44"/>
      <c r="C166" s="45">
        <v>1</v>
      </c>
      <c r="D166" s="45"/>
      <c r="E166" s="46">
        <v>1</v>
      </c>
    </row>
    <row r="167" spans="1:5">
      <c r="A167" s="6" t="s">
        <v>1069</v>
      </c>
      <c r="B167" s="44">
        <v>1</v>
      </c>
      <c r="C167" s="45"/>
      <c r="D167" s="45"/>
      <c r="E167" s="46">
        <v>1</v>
      </c>
    </row>
    <row r="168" spans="1:5">
      <c r="A168" s="6" t="s">
        <v>1066</v>
      </c>
      <c r="B168" s="44">
        <v>1</v>
      </c>
      <c r="C168" s="45"/>
      <c r="D168" s="45"/>
      <c r="E168" s="46">
        <v>1</v>
      </c>
    </row>
    <row r="169" spans="1:5">
      <c r="A169" s="6" t="s">
        <v>95</v>
      </c>
      <c r="B169" s="44">
        <v>1</v>
      </c>
      <c r="C169" s="45"/>
      <c r="D169" s="45"/>
      <c r="E169" s="46">
        <v>1</v>
      </c>
    </row>
    <row r="170" spans="1:5">
      <c r="A170" s="6" t="s">
        <v>1064</v>
      </c>
      <c r="B170" s="44">
        <v>1</v>
      </c>
      <c r="C170" s="45"/>
      <c r="D170" s="45"/>
      <c r="E170" s="46">
        <v>1</v>
      </c>
    </row>
    <row r="171" spans="1:5">
      <c r="A171" s="6" t="s">
        <v>239</v>
      </c>
      <c r="B171" s="44">
        <v>1</v>
      </c>
      <c r="C171" s="45"/>
      <c r="D171" s="45"/>
      <c r="E171" s="46">
        <v>1</v>
      </c>
    </row>
    <row r="172" spans="1:5">
      <c r="A172" s="6" t="s">
        <v>468</v>
      </c>
      <c r="B172" s="44">
        <v>1</v>
      </c>
      <c r="C172" s="45"/>
      <c r="D172" s="45"/>
      <c r="E172" s="46">
        <v>1</v>
      </c>
    </row>
    <row r="173" spans="1:5">
      <c r="A173" s="6" t="s">
        <v>1060</v>
      </c>
      <c r="B173" s="44">
        <v>1</v>
      </c>
      <c r="C173" s="45"/>
      <c r="D173" s="45"/>
      <c r="E173" s="46">
        <v>1</v>
      </c>
    </row>
    <row r="174" spans="1:5">
      <c r="A174" s="6" t="s">
        <v>1057</v>
      </c>
      <c r="B174" s="44">
        <v>1</v>
      </c>
      <c r="C174" s="45"/>
      <c r="D174" s="45"/>
      <c r="E174" s="46">
        <v>1</v>
      </c>
    </row>
    <row r="175" spans="1:5">
      <c r="A175" s="6" t="s">
        <v>1206</v>
      </c>
      <c r="B175" s="44">
        <v>1</v>
      </c>
      <c r="C175" s="45"/>
      <c r="D175" s="45"/>
      <c r="E175" s="46">
        <v>1</v>
      </c>
    </row>
    <row r="176" spans="1:5">
      <c r="A176" s="6" t="s">
        <v>2427</v>
      </c>
      <c r="B176" s="44">
        <v>1</v>
      </c>
      <c r="C176" s="45"/>
      <c r="D176" s="45"/>
      <c r="E176" s="46">
        <v>1</v>
      </c>
    </row>
    <row r="177" spans="1:5">
      <c r="A177" s="6" t="s">
        <v>1203</v>
      </c>
      <c r="B177" s="44">
        <v>1</v>
      </c>
      <c r="C177" s="45"/>
      <c r="D177" s="45"/>
      <c r="E177" s="46">
        <v>1</v>
      </c>
    </row>
    <row r="178" spans="1:5">
      <c r="A178" s="6" t="s">
        <v>1047</v>
      </c>
      <c r="B178" s="44">
        <v>1</v>
      </c>
      <c r="C178" s="45"/>
      <c r="D178" s="45"/>
      <c r="E178" s="46">
        <v>1</v>
      </c>
    </row>
    <row r="179" spans="1:5">
      <c r="A179" s="6" t="s">
        <v>1042</v>
      </c>
      <c r="B179" s="44">
        <v>1</v>
      </c>
      <c r="C179" s="45"/>
      <c r="D179" s="45"/>
      <c r="E179" s="46">
        <v>1</v>
      </c>
    </row>
    <row r="180" spans="1:5">
      <c r="A180" s="6" t="s">
        <v>1038</v>
      </c>
      <c r="B180" s="44"/>
      <c r="C180" s="45">
        <v>1</v>
      </c>
      <c r="D180" s="45"/>
      <c r="E180" s="46">
        <v>1</v>
      </c>
    </row>
    <row r="181" spans="1:5">
      <c r="A181" s="6" t="s">
        <v>1035</v>
      </c>
      <c r="B181" s="44">
        <v>1</v>
      </c>
      <c r="C181" s="45"/>
      <c r="D181" s="45"/>
      <c r="E181" s="46">
        <v>1</v>
      </c>
    </row>
    <row r="182" spans="1:5">
      <c r="A182" s="6" t="s">
        <v>1031</v>
      </c>
      <c r="B182" s="44">
        <v>1</v>
      </c>
      <c r="C182" s="45"/>
      <c r="D182" s="45"/>
      <c r="E182" s="46">
        <v>1</v>
      </c>
    </row>
    <row r="183" spans="1:5">
      <c r="A183" s="6" t="s">
        <v>867</v>
      </c>
      <c r="B183" s="44">
        <v>1</v>
      </c>
      <c r="C183" s="45"/>
      <c r="D183" s="45"/>
      <c r="E183" s="46">
        <v>1</v>
      </c>
    </row>
    <row r="184" spans="1:5">
      <c r="A184" s="6" t="s">
        <v>472</v>
      </c>
      <c r="B184" s="44">
        <v>1</v>
      </c>
      <c r="C184" s="45"/>
      <c r="D184" s="45"/>
      <c r="E184" s="46">
        <v>1</v>
      </c>
    </row>
    <row r="185" spans="1:5">
      <c r="A185" s="6" t="s">
        <v>863</v>
      </c>
      <c r="B185" s="44">
        <v>1</v>
      </c>
      <c r="C185" s="45"/>
      <c r="D185" s="45"/>
      <c r="E185" s="46">
        <v>1</v>
      </c>
    </row>
    <row r="186" spans="1:5">
      <c r="A186" s="6" t="s">
        <v>860</v>
      </c>
      <c r="B186" s="44">
        <v>1</v>
      </c>
      <c r="C186" s="45"/>
      <c r="D186" s="45"/>
      <c r="E186" s="46">
        <v>1</v>
      </c>
    </row>
    <row r="187" spans="1:5">
      <c r="A187" s="6" t="s">
        <v>857</v>
      </c>
      <c r="B187" s="44">
        <v>1</v>
      </c>
      <c r="C187" s="45"/>
      <c r="D187" s="45"/>
      <c r="E187" s="46">
        <v>1</v>
      </c>
    </row>
    <row r="188" spans="1:5">
      <c r="A188" s="6" t="s">
        <v>854</v>
      </c>
      <c r="B188" s="44">
        <v>1</v>
      </c>
      <c r="C188" s="45"/>
      <c r="D188" s="45"/>
      <c r="E188" s="46">
        <v>1</v>
      </c>
    </row>
    <row r="189" spans="1:5">
      <c r="A189" s="6" t="s">
        <v>851</v>
      </c>
      <c r="B189" s="44">
        <v>1</v>
      </c>
      <c r="C189" s="45"/>
      <c r="D189" s="45"/>
      <c r="E189" s="46">
        <v>1</v>
      </c>
    </row>
    <row r="190" spans="1:5">
      <c r="A190" s="6" t="s">
        <v>1003</v>
      </c>
      <c r="B190" s="44">
        <v>1</v>
      </c>
      <c r="C190" s="45"/>
      <c r="D190" s="45"/>
      <c r="E190" s="46">
        <v>1</v>
      </c>
    </row>
    <row r="191" spans="1:5">
      <c r="A191" s="6" t="s">
        <v>145</v>
      </c>
      <c r="B191" s="44">
        <v>1</v>
      </c>
      <c r="C191" s="45"/>
      <c r="D191" s="45"/>
      <c r="E191" s="46">
        <v>1</v>
      </c>
    </row>
    <row r="192" spans="1:5">
      <c r="A192" s="6" t="s">
        <v>11</v>
      </c>
      <c r="B192" s="44"/>
      <c r="C192" s="45">
        <v>1</v>
      </c>
      <c r="D192" s="45"/>
      <c r="E192" s="46">
        <v>1</v>
      </c>
    </row>
    <row r="193" spans="1:5">
      <c r="A193" s="6" t="s">
        <v>2195</v>
      </c>
      <c r="B193" s="44">
        <v>1</v>
      </c>
      <c r="C193" s="45"/>
      <c r="D193" s="45"/>
      <c r="E193" s="46">
        <v>1</v>
      </c>
    </row>
    <row r="194" spans="1:5">
      <c r="A194" s="6" t="s">
        <v>1149</v>
      </c>
      <c r="B194" s="44">
        <v>1</v>
      </c>
      <c r="C194" s="45"/>
      <c r="D194" s="45"/>
      <c r="E194" s="46">
        <v>1</v>
      </c>
    </row>
    <row r="195" spans="1:5">
      <c r="A195" s="6" t="s">
        <v>1146</v>
      </c>
      <c r="B195" s="44">
        <v>1</v>
      </c>
      <c r="C195" s="45"/>
      <c r="D195" s="45"/>
      <c r="E195" s="46">
        <v>1</v>
      </c>
    </row>
    <row r="196" spans="1:5">
      <c r="A196" s="6" t="s">
        <v>1292</v>
      </c>
      <c r="B196" s="44">
        <v>1</v>
      </c>
      <c r="C196" s="45"/>
      <c r="D196" s="45"/>
      <c r="E196" s="46">
        <v>1</v>
      </c>
    </row>
    <row r="197" spans="1:5">
      <c r="A197" s="6" t="s">
        <v>1289</v>
      </c>
      <c r="B197" s="44">
        <v>1</v>
      </c>
      <c r="C197" s="45"/>
      <c r="D197" s="45"/>
      <c r="E197" s="46">
        <v>1</v>
      </c>
    </row>
    <row r="198" spans="1:5">
      <c r="A198" s="6" t="s">
        <v>475</v>
      </c>
      <c r="B198" s="44">
        <v>1</v>
      </c>
      <c r="C198" s="45"/>
      <c r="D198" s="45"/>
      <c r="E198" s="46">
        <v>1</v>
      </c>
    </row>
    <row r="199" spans="1:5">
      <c r="A199" s="6" t="s">
        <v>1138</v>
      </c>
      <c r="B199" s="44">
        <v>1</v>
      </c>
      <c r="C199" s="45"/>
      <c r="D199" s="45"/>
      <c r="E199" s="46">
        <v>1</v>
      </c>
    </row>
    <row r="200" spans="1:5">
      <c r="A200" s="6" t="s">
        <v>1133</v>
      </c>
      <c r="B200" s="44">
        <v>1</v>
      </c>
      <c r="C200" s="45"/>
      <c r="D200" s="45"/>
      <c r="E200" s="46">
        <v>1</v>
      </c>
    </row>
    <row r="201" spans="1:5">
      <c r="A201" s="6" t="s">
        <v>1279</v>
      </c>
      <c r="B201" s="44">
        <v>1</v>
      </c>
      <c r="C201" s="45"/>
      <c r="D201" s="45"/>
      <c r="E201" s="46">
        <v>1</v>
      </c>
    </row>
    <row r="202" spans="1:5">
      <c r="A202" s="6" t="s">
        <v>1276</v>
      </c>
      <c r="B202" s="44">
        <v>1</v>
      </c>
      <c r="C202" s="45"/>
      <c r="D202" s="45"/>
      <c r="E202" s="46">
        <v>1</v>
      </c>
    </row>
    <row r="203" spans="1:5">
      <c r="A203" s="6" t="s">
        <v>1122</v>
      </c>
      <c r="B203" s="44">
        <v>1</v>
      </c>
      <c r="C203" s="45"/>
      <c r="D203" s="45"/>
      <c r="E203" s="46">
        <v>1</v>
      </c>
    </row>
    <row r="204" spans="1:5">
      <c r="A204" s="6" t="s">
        <v>1119</v>
      </c>
      <c r="B204" s="44">
        <v>1</v>
      </c>
      <c r="C204" s="45"/>
      <c r="D204" s="45"/>
      <c r="E204" s="46">
        <v>1</v>
      </c>
    </row>
    <row r="205" spans="1:5">
      <c r="A205" s="6" t="s">
        <v>1115</v>
      </c>
      <c r="B205" s="44">
        <v>1</v>
      </c>
      <c r="C205" s="45"/>
      <c r="D205" s="45"/>
      <c r="E205" s="46">
        <v>1</v>
      </c>
    </row>
    <row r="206" spans="1:5">
      <c r="A206" s="6" t="s">
        <v>235</v>
      </c>
      <c r="B206" s="44">
        <v>1</v>
      </c>
      <c r="C206" s="45"/>
      <c r="D206" s="45"/>
      <c r="E206" s="46">
        <v>1</v>
      </c>
    </row>
    <row r="207" spans="1:5">
      <c r="A207" s="6" t="s">
        <v>1112</v>
      </c>
      <c r="B207" s="44">
        <v>1</v>
      </c>
      <c r="C207" s="45"/>
      <c r="D207" s="45"/>
      <c r="E207" s="46">
        <v>1</v>
      </c>
    </row>
    <row r="208" spans="1:5">
      <c r="A208" s="6" t="s">
        <v>231</v>
      </c>
      <c r="B208" s="44">
        <v>1</v>
      </c>
      <c r="C208" s="45"/>
      <c r="D208" s="45"/>
      <c r="E208" s="46">
        <v>1</v>
      </c>
    </row>
    <row r="209" spans="1:5">
      <c r="A209" s="6" t="s">
        <v>1109</v>
      </c>
      <c r="B209" s="44">
        <v>1</v>
      </c>
      <c r="C209" s="45"/>
      <c r="D209" s="45"/>
      <c r="E209" s="46">
        <v>1</v>
      </c>
    </row>
    <row r="210" spans="1:5">
      <c r="A210" s="6" t="s">
        <v>135</v>
      </c>
      <c r="B210" s="44">
        <v>1</v>
      </c>
      <c r="C210" s="45"/>
      <c r="D210" s="45"/>
      <c r="E210" s="46">
        <v>1</v>
      </c>
    </row>
    <row r="211" spans="1:5">
      <c r="A211" s="6" t="s">
        <v>228</v>
      </c>
      <c r="B211" s="44">
        <v>1</v>
      </c>
      <c r="C211" s="45"/>
      <c r="D211" s="45"/>
      <c r="E211" s="46">
        <v>1</v>
      </c>
    </row>
    <row r="212" spans="1:5">
      <c r="A212" s="6" t="s">
        <v>1106</v>
      </c>
      <c r="B212" s="44">
        <v>1</v>
      </c>
      <c r="C212" s="45"/>
      <c r="D212" s="45"/>
      <c r="E212" s="46">
        <v>1</v>
      </c>
    </row>
    <row r="213" spans="1:5">
      <c r="A213" s="6" t="s">
        <v>953</v>
      </c>
      <c r="B213" s="44">
        <v>1</v>
      </c>
      <c r="C213" s="45"/>
      <c r="D213" s="45"/>
      <c r="E213" s="46">
        <v>1</v>
      </c>
    </row>
    <row r="214" spans="1:5">
      <c r="A214" s="6" t="s">
        <v>950</v>
      </c>
      <c r="B214" s="44">
        <v>1</v>
      </c>
      <c r="C214" s="45"/>
      <c r="D214" s="45"/>
      <c r="E214" s="46">
        <v>1</v>
      </c>
    </row>
    <row r="215" spans="1:5">
      <c r="A215" s="6" t="s">
        <v>946</v>
      </c>
      <c r="B215" s="44">
        <v>1</v>
      </c>
      <c r="C215" s="45"/>
      <c r="D215" s="45"/>
      <c r="E215" s="46">
        <v>1</v>
      </c>
    </row>
    <row r="216" spans="1:5">
      <c r="A216" s="6" t="s">
        <v>372</v>
      </c>
      <c r="B216" s="44">
        <v>1</v>
      </c>
      <c r="C216" s="45"/>
      <c r="D216" s="45"/>
      <c r="E216" s="46">
        <v>1</v>
      </c>
    </row>
    <row r="217" spans="1:5">
      <c r="A217" s="6" t="s">
        <v>74</v>
      </c>
      <c r="B217" s="44">
        <v>1</v>
      </c>
      <c r="C217" s="45"/>
      <c r="D217" s="45"/>
      <c r="E217" s="46">
        <v>1</v>
      </c>
    </row>
    <row r="218" spans="1:5">
      <c r="A218" s="6" t="s">
        <v>364</v>
      </c>
      <c r="B218" s="44">
        <v>1</v>
      </c>
      <c r="C218" s="45"/>
      <c r="D218" s="45"/>
      <c r="E218" s="46">
        <v>1</v>
      </c>
    </row>
    <row r="219" spans="1:5">
      <c r="A219" s="6" t="s">
        <v>942</v>
      </c>
      <c r="B219" s="44">
        <v>1</v>
      </c>
      <c r="C219" s="45"/>
      <c r="D219" s="45"/>
      <c r="E219" s="46">
        <v>1</v>
      </c>
    </row>
    <row r="220" spans="1:5">
      <c r="A220" s="6" t="s">
        <v>2248</v>
      </c>
      <c r="B220" s="44"/>
      <c r="C220" s="45">
        <v>1</v>
      </c>
      <c r="D220" s="45"/>
      <c r="E220" s="46">
        <v>1</v>
      </c>
    </row>
    <row r="221" spans="1:5">
      <c r="A221" s="6" t="s">
        <v>359</v>
      </c>
      <c r="B221" s="44">
        <v>1</v>
      </c>
      <c r="C221" s="45"/>
      <c r="D221" s="45"/>
      <c r="E221" s="46">
        <v>1</v>
      </c>
    </row>
    <row r="222" spans="1:5">
      <c r="A222" s="6" t="s">
        <v>938</v>
      </c>
      <c r="B222" s="44">
        <v>1</v>
      </c>
      <c r="C222" s="45"/>
      <c r="D222" s="45"/>
      <c r="E222" s="46">
        <v>1</v>
      </c>
    </row>
    <row r="223" spans="1:5">
      <c r="A223" s="6" t="s">
        <v>147</v>
      </c>
      <c r="B223" s="44">
        <v>1</v>
      </c>
      <c r="C223" s="45"/>
      <c r="D223" s="45"/>
      <c r="E223" s="46">
        <v>1</v>
      </c>
    </row>
    <row r="224" spans="1:5">
      <c r="A224" s="6" t="s">
        <v>934</v>
      </c>
      <c r="B224" s="44">
        <v>1</v>
      </c>
      <c r="C224" s="45"/>
      <c r="D224" s="45"/>
      <c r="E224" s="46">
        <v>1</v>
      </c>
    </row>
    <row r="225" spans="1:5">
      <c r="A225" s="6" t="s">
        <v>503</v>
      </c>
      <c r="B225" s="44">
        <v>1</v>
      </c>
      <c r="C225" s="45"/>
      <c r="D225" s="45"/>
      <c r="E225" s="46">
        <v>1</v>
      </c>
    </row>
    <row r="226" spans="1:5">
      <c r="A226" s="6" t="s">
        <v>1079</v>
      </c>
      <c r="B226" s="44">
        <v>1</v>
      </c>
      <c r="C226" s="45"/>
      <c r="D226" s="45"/>
      <c r="E226" s="46">
        <v>1</v>
      </c>
    </row>
    <row r="227" spans="1:5">
      <c r="A227" s="6" t="s">
        <v>1076</v>
      </c>
      <c r="B227" s="44">
        <v>1</v>
      </c>
      <c r="C227" s="45"/>
      <c r="D227" s="45"/>
      <c r="E227" s="46">
        <v>1</v>
      </c>
    </row>
    <row r="228" spans="1:5">
      <c r="A228" s="6" t="s">
        <v>1224</v>
      </c>
      <c r="B228" s="44">
        <v>1</v>
      </c>
      <c r="C228" s="45"/>
      <c r="D228" s="45"/>
      <c r="E228" s="46">
        <v>1</v>
      </c>
    </row>
    <row r="229" spans="1:5">
      <c r="A229" s="6" t="s">
        <v>500</v>
      </c>
      <c r="B229" s="44">
        <v>1</v>
      </c>
      <c r="C229" s="45"/>
      <c r="D229" s="45"/>
      <c r="E229" s="46">
        <v>1</v>
      </c>
    </row>
    <row r="230" spans="1:5">
      <c r="A230" s="6" t="s">
        <v>1221</v>
      </c>
      <c r="B230" s="44">
        <v>1</v>
      </c>
      <c r="C230" s="45"/>
      <c r="D230" s="45"/>
      <c r="E230" s="46">
        <v>1</v>
      </c>
    </row>
    <row r="231" spans="1:5">
      <c r="A231" s="6" t="s">
        <v>1371</v>
      </c>
      <c r="B231" s="44">
        <v>1</v>
      </c>
      <c r="C231" s="45"/>
      <c r="D231" s="45"/>
      <c r="E231" s="46">
        <v>1</v>
      </c>
    </row>
    <row r="232" spans="1:5">
      <c r="A232" s="6" t="s">
        <v>1368</v>
      </c>
      <c r="B232" s="44">
        <v>1</v>
      </c>
      <c r="C232" s="45"/>
      <c r="D232" s="45"/>
      <c r="E232" s="46">
        <v>1</v>
      </c>
    </row>
    <row r="233" spans="1:5">
      <c r="A233" s="6" t="s">
        <v>128</v>
      </c>
      <c r="B233" s="44">
        <v>1</v>
      </c>
      <c r="C233" s="45"/>
      <c r="D233" s="45"/>
      <c r="E233" s="46">
        <v>1</v>
      </c>
    </row>
    <row r="234" spans="1:5">
      <c r="A234" s="6" t="s">
        <v>94</v>
      </c>
      <c r="B234" s="44">
        <v>1</v>
      </c>
      <c r="C234" s="45"/>
      <c r="D234" s="45"/>
      <c r="E234" s="46">
        <v>1</v>
      </c>
    </row>
    <row r="235" spans="1:5">
      <c r="A235" s="6" t="s">
        <v>1214</v>
      </c>
      <c r="B235" s="44">
        <v>1</v>
      </c>
      <c r="C235" s="45"/>
      <c r="D235" s="45"/>
      <c r="E235" s="46">
        <v>1</v>
      </c>
    </row>
    <row r="236" spans="1:5">
      <c r="A236" s="6" t="s">
        <v>2239</v>
      </c>
      <c r="B236" s="44">
        <v>1</v>
      </c>
      <c r="C236" s="45"/>
      <c r="D236" s="45"/>
      <c r="E236" s="46">
        <v>1</v>
      </c>
    </row>
    <row r="237" spans="1:5">
      <c r="A237" s="6" t="s">
        <v>1210</v>
      </c>
      <c r="B237" s="44">
        <v>1</v>
      </c>
      <c r="C237" s="45"/>
      <c r="D237" s="45"/>
      <c r="E237" s="46">
        <v>1</v>
      </c>
    </row>
    <row r="238" spans="1:5">
      <c r="A238" s="6" t="s">
        <v>1355</v>
      </c>
      <c r="B238" s="44"/>
      <c r="C238" s="45">
        <v>1</v>
      </c>
      <c r="D238" s="45"/>
      <c r="E238" s="46">
        <v>1</v>
      </c>
    </row>
    <row r="239" spans="1:5">
      <c r="A239" s="6" t="s">
        <v>1200</v>
      </c>
      <c r="B239" s="44">
        <v>1</v>
      </c>
      <c r="C239" s="45"/>
      <c r="D239" s="45"/>
      <c r="E239" s="46">
        <v>1</v>
      </c>
    </row>
    <row r="240" spans="1:5">
      <c r="A240" s="6" t="s">
        <v>353</v>
      </c>
      <c r="B240" s="44">
        <v>1</v>
      </c>
      <c r="C240" s="45"/>
      <c r="D240" s="45"/>
      <c r="E240" s="46">
        <v>1</v>
      </c>
    </row>
    <row r="241" spans="1:5">
      <c r="A241" s="6" t="s">
        <v>1195</v>
      </c>
      <c r="B241" s="44">
        <v>1</v>
      </c>
      <c r="C241" s="45"/>
      <c r="D241" s="45"/>
      <c r="E241" s="46">
        <v>1</v>
      </c>
    </row>
    <row r="242" spans="1:5">
      <c r="A242" s="6" t="s">
        <v>1192</v>
      </c>
      <c r="B242" s="44">
        <v>1</v>
      </c>
      <c r="C242" s="45"/>
      <c r="D242" s="45"/>
      <c r="E242" s="46">
        <v>1</v>
      </c>
    </row>
    <row r="243" spans="1:5">
      <c r="A243" s="6" t="s">
        <v>1189</v>
      </c>
      <c r="B243" s="44">
        <v>1</v>
      </c>
      <c r="C243" s="45"/>
      <c r="D243" s="45"/>
      <c r="E243" s="46">
        <v>1</v>
      </c>
    </row>
    <row r="244" spans="1:5">
      <c r="A244" s="6" t="s">
        <v>1186</v>
      </c>
      <c r="B244" s="44">
        <v>1</v>
      </c>
      <c r="C244" s="45"/>
      <c r="D244" s="45"/>
      <c r="E244" s="46">
        <v>1</v>
      </c>
    </row>
    <row r="245" spans="1:5">
      <c r="A245" s="6" t="s">
        <v>1027</v>
      </c>
      <c r="B245" s="44">
        <v>1</v>
      </c>
      <c r="C245" s="45"/>
      <c r="D245" s="45"/>
      <c r="E245" s="46">
        <v>1</v>
      </c>
    </row>
    <row r="246" spans="1:5">
      <c r="A246" s="6" t="s">
        <v>1024</v>
      </c>
      <c r="B246" s="44">
        <v>1</v>
      </c>
      <c r="C246" s="45"/>
      <c r="D246" s="45"/>
      <c r="E246" s="46">
        <v>1</v>
      </c>
    </row>
    <row r="247" spans="1:5">
      <c r="A247" s="6" t="s">
        <v>1174</v>
      </c>
      <c r="B247" s="44">
        <v>1</v>
      </c>
      <c r="C247" s="45"/>
      <c r="D247" s="45"/>
      <c r="E247" s="46">
        <v>1</v>
      </c>
    </row>
    <row r="248" spans="1:5">
      <c r="A248" s="6" t="s">
        <v>1016</v>
      </c>
      <c r="B248" s="44">
        <v>1</v>
      </c>
      <c r="C248" s="45"/>
      <c r="D248" s="45"/>
      <c r="E248" s="46">
        <v>1</v>
      </c>
    </row>
    <row r="249" spans="1:5">
      <c r="A249" s="6" t="s">
        <v>1012</v>
      </c>
      <c r="B249" s="44">
        <v>1</v>
      </c>
      <c r="C249" s="45"/>
      <c r="D249" s="45"/>
      <c r="E249" s="46">
        <v>1</v>
      </c>
    </row>
    <row r="250" spans="1:5">
      <c r="A250" s="6" t="s">
        <v>1009</v>
      </c>
      <c r="B250" s="44">
        <v>1</v>
      </c>
      <c r="C250" s="45"/>
      <c r="D250" s="45"/>
      <c r="E250" s="46">
        <v>1</v>
      </c>
    </row>
    <row r="251" spans="1:5">
      <c r="A251" s="6" t="s">
        <v>1158</v>
      </c>
      <c r="B251" s="44">
        <v>1</v>
      </c>
      <c r="C251" s="45"/>
      <c r="D251" s="45"/>
      <c r="E251" s="46">
        <v>1</v>
      </c>
    </row>
    <row r="252" spans="1:5">
      <c r="A252" s="6" t="s">
        <v>1155</v>
      </c>
      <c r="B252" s="44">
        <v>1</v>
      </c>
      <c r="C252" s="45"/>
      <c r="D252" s="45"/>
      <c r="E252" s="46">
        <v>1</v>
      </c>
    </row>
    <row r="253" spans="1:5">
      <c r="A253" s="6" t="s">
        <v>1151</v>
      </c>
      <c r="B253" s="44">
        <v>1</v>
      </c>
      <c r="C253" s="45"/>
      <c r="D253" s="45"/>
      <c r="E253" s="46">
        <v>1</v>
      </c>
    </row>
    <row r="254" spans="1:5">
      <c r="A254" s="6" t="s">
        <v>91</v>
      </c>
      <c r="B254" s="44">
        <v>1</v>
      </c>
      <c r="C254" s="45"/>
      <c r="D254" s="45"/>
      <c r="E254" s="46">
        <v>1</v>
      </c>
    </row>
    <row r="255" spans="1:5">
      <c r="A255" s="6" t="s">
        <v>1295</v>
      </c>
      <c r="B255" s="44">
        <v>1</v>
      </c>
      <c r="C255" s="45"/>
      <c r="D255" s="45"/>
      <c r="E255" s="46">
        <v>1</v>
      </c>
    </row>
    <row r="256" spans="1:5">
      <c r="A256" s="6" t="s">
        <v>1447</v>
      </c>
      <c r="B256" s="44">
        <v>1</v>
      </c>
      <c r="C256" s="45"/>
      <c r="D256" s="45"/>
      <c r="E256" s="46">
        <v>1</v>
      </c>
    </row>
    <row r="257" spans="1:5">
      <c r="A257" s="6" t="s">
        <v>1444</v>
      </c>
      <c r="B257" s="44">
        <v>1</v>
      </c>
      <c r="C257" s="45"/>
      <c r="D257" s="45"/>
      <c r="E257" s="46">
        <v>1</v>
      </c>
    </row>
    <row r="258" spans="1:5">
      <c r="A258" s="6" t="s">
        <v>1286</v>
      </c>
      <c r="B258" s="44">
        <v>1</v>
      </c>
      <c r="C258" s="45"/>
      <c r="D258" s="45"/>
      <c r="E258" s="46">
        <v>1</v>
      </c>
    </row>
    <row r="259" spans="1:5">
      <c r="A259" s="6" t="s">
        <v>1282</v>
      </c>
      <c r="B259" s="44">
        <v>1</v>
      </c>
      <c r="C259" s="45"/>
      <c r="D259" s="45"/>
      <c r="E259" s="46">
        <v>1</v>
      </c>
    </row>
    <row r="260" spans="1:5">
      <c r="A260" s="6" t="s">
        <v>1435</v>
      </c>
      <c r="B260" s="44">
        <v>1</v>
      </c>
      <c r="C260" s="45"/>
      <c r="D260" s="45"/>
      <c r="E260" s="46">
        <v>1</v>
      </c>
    </row>
    <row r="261" spans="1:5">
      <c r="A261" s="6" t="s">
        <v>1274</v>
      </c>
      <c r="B261" s="44">
        <v>1</v>
      </c>
      <c r="C261" s="45"/>
      <c r="D261" s="45"/>
      <c r="E261" s="46">
        <v>1</v>
      </c>
    </row>
    <row r="262" spans="1:5">
      <c r="A262" s="6" t="s">
        <v>1270</v>
      </c>
      <c r="B262" s="44">
        <v>1</v>
      </c>
      <c r="C262" s="45"/>
      <c r="D262" s="45"/>
      <c r="E262" s="46">
        <v>1</v>
      </c>
    </row>
    <row r="263" spans="1:5">
      <c r="A263" s="6" t="s">
        <v>1265</v>
      </c>
      <c r="B263" s="44"/>
      <c r="C263" s="45">
        <v>1</v>
      </c>
      <c r="D263" s="45"/>
      <c r="E263" s="46">
        <v>1</v>
      </c>
    </row>
    <row r="264" spans="1:5">
      <c r="A264" s="6" t="s">
        <v>633</v>
      </c>
      <c r="B264" s="44">
        <v>1</v>
      </c>
      <c r="C264" s="45"/>
      <c r="D264" s="45"/>
      <c r="E264" s="46">
        <v>1</v>
      </c>
    </row>
    <row r="265" spans="1:5">
      <c r="A265" s="6" t="s">
        <v>1261</v>
      </c>
      <c r="B265" s="44">
        <v>1</v>
      </c>
      <c r="C265" s="45"/>
      <c r="D265" s="45"/>
      <c r="E265" s="46">
        <v>1</v>
      </c>
    </row>
    <row r="266" spans="1:5">
      <c r="A266" s="6" t="s">
        <v>1105</v>
      </c>
      <c r="B266" s="44">
        <v>1</v>
      </c>
      <c r="C266" s="45"/>
      <c r="D266" s="45"/>
      <c r="E266" s="46">
        <v>1</v>
      </c>
    </row>
    <row r="267" spans="1:5">
      <c r="A267" s="6" t="s">
        <v>1100</v>
      </c>
      <c r="B267" s="44">
        <v>1</v>
      </c>
      <c r="C267" s="45"/>
      <c r="D267" s="45"/>
      <c r="E267" s="46">
        <v>1</v>
      </c>
    </row>
    <row r="268" spans="1:5">
      <c r="A268" s="6" t="s">
        <v>350</v>
      </c>
      <c r="B268" s="44">
        <v>1</v>
      </c>
      <c r="C268" s="45"/>
      <c r="D268" s="45"/>
      <c r="E268" s="46">
        <v>1</v>
      </c>
    </row>
    <row r="269" spans="1:5">
      <c r="A269" s="6" t="s">
        <v>1096</v>
      </c>
      <c r="B269" s="44">
        <v>1</v>
      </c>
      <c r="C269" s="45"/>
      <c r="D269" s="45"/>
      <c r="E269" s="46">
        <v>1</v>
      </c>
    </row>
    <row r="270" spans="1:5">
      <c r="A270" s="6" t="s">
        <v>1092</v>
      </c>
      <c r="B270" s="44">
        <v>1</v>
      </c>
      <c r="C270" s="45"/>
      <c r="D270" s="45"/>
      <c r="E270" s="46">
        <v>1</v>
      </c>
    </row>
    <row r="271" spans="1:5">
      <c r="A271" s="6" t="s">
        <v>200</v>
      </c>
      <c r="B271" s="44">
        <v>1</v>
      </c>
      <c r="C271" s="45"/>
      <c r="D271" s="45"/>
      <c r="E271" s="46">
        <v>1</v>
      </c>
    </row>
    <row r="272" spans="1:5">
      <c r="A272" s="6" t="s">
        <v>1089</v>
      </c>
      <c r="B272" s="44">
        <v>1</v>
      </c>
      <c r="C272" s="45"/>
      <c r="D272" s="45"/>
      <c r="E272" s="46">
        <v>1</v>
      </c>
    </row>
    <row r="273" spans="1:5">
      <c r="A273" s="6" t="s">
        <v>346</v>
      </c>
      <c r="B273" s="44">
        <v>1</v>
      </c>
      <c r="C273" s="45"/>
      <c r="D273" s="45"/>
      <c r="E273" s="46">
        <v>1</v>
      </c>
    </row>
    <row r="274" spans="1:5">
      <c r="A274" s="6" t="s">
        <v>1085</v>
      </c>
      <c r="B274" s="44">
        <v>1</v>
      </c>
      <c r="C274" s="45"/>
      <c r="D274" s="45"/>
      <c r="E274" s="46">
        <v>1</v>
      </c>
    </row>
    <row r="275" spans="1:5">
      <c r="A275" s="6" t="s">
        <v>343</v>
      </c>
      <c r="B275" s="44">
        <v>1</v>
      </c>
      <c r="C275" s="45"/>
      <c r="D275" s="45"/>
      <c r="E275" s="46">
        <v>1</v>
      </c>
    </row>
    <row r="276" spans="1:5">
      <c r="A276" s="6" t="s">
        <v>1081</v>
      </c>
      <c r="B276" s="44">
        <v>1</v>
      </c>
      <c r="C276" s="45"/>
      <c r="D276" s="45"/>
      <c r="E276" s="46">
        <v>1</v>
      </c>
    </row>
    <row r="277" spans="1:5">
      <c r="A277" s="6" t="s">
        <v>1231</v>
      </c>
      <c r="B277" s="44">
        <v>1</v>
      </c>
      <c r="C277" s="45"/>
      <c r="D277" s="45"/>
      <c r="E277" s="46">
        <v>1</v>
      </c>
    </row>
    <row r="278" spans="1:5">
      <c r="A278" s="6" t="s">
        <v>119</v>
      </c>
      <c r="B278" s="44">
        <v>1</v>
      </c>
      <c r="C278" s="45"/>
      <c r="D278" s="45"/>
      <c r="E278" s="46">
        <v>1</v>
      </c>
    </row>
    <row r="279" spans="1:5">
      <c r="A279" s="6" t="s">
        <v>1228</v>
      </c>
      <c r="B279" s="44">
        <v>1</v>
      </c>
      <c r="C279" s="45"/>
      <c r="D279" s="45"/>
      <c r="E279" s="46">
        <v>1</v>
      </c>
    </row>
    <row r="280" spans="1:5">
      <c r="A280" s="6" t="s">
        <v>1374</v>
      </c>
      <c r="B280" s="44">
        <v>1</v>
      </c>
      <c r="C280" s="45"/>
      <c r="D280" s="45"/>
      <c r="E280" s="46">
        <v>1</v>
      </c>
    </row>
    <row r="281" spans="1:5">
      <c r="A281" s="6" t="s">
        <v>1529</v>
      </c>
      <c r="B281" s="44">
        <v>1</v>
      </c>
      <c r="C281" s="45"/>
      <c r="D281" s="45"/>
      <c r="E281" s="46">
        <v>1</v>
      </c>
    </row>
    <row r="282" spans="1:5">
      <c r="A282" s="6" t="s">
        <v>1526</v>
      </c>
      <c r="B282" s="44">
        <v>1</v>
      </c>
      <c r="C282" s="45"/>
      <c r="D282" s="45"/>
      <c r="E282" s="46">
        <v>1</v>
      </c>
    </row>
    <row r="283" spans="1:5">
      <c r="A283" s="6" t="s">
        <v>1523</v>
      </c>
      <c r="B283" s="44">
        <v>1</v>
      </c>
      <c r="C283" s="45"/>
      <c r="D283" s="45"/>
      <c r="E283" s="46">
        <v>1</v>
      </c>
    </row>
    <row r="284" spans="1:5">
      <c r="A284" s="6" t="s">
        <v>636</v>
      </c>
      <c r="B284" s="44">
        <v>1</v>
      </c>
      <c r="C284" s="45"/>
      <c r="D284" s="45"/>
      <c r="E284" s="46">
        <v>1</v>
      </c>
    </row>
    <row r="285" spans="1:5">
      <c r="A285" s="6" t="s">
        <v>339</v>
      </c>
      <c r="B285" s="44"/>
      <c r="C285" s="45">
        <v>1</v>
      </c>
      <c r="D285" s="45"/>
      <c r="E285" s="46">
        <v>1</v>
      </c>
    </row>
    <row r="286" spans="1:5">
      <c r="A286" s="6" t="s">
        <v>1363</v>
      </c>
      <c r="B286" s="44">
        <v>1</v>
      </c>
      <c r="C286" s="45"/>
      <c r="D286" s="45"/>
      <c r="E286" s="46">
        <v>1</v>
      </c>
    </row>
    <row r="287" spans="1:5">
      <c r="A287" s="6" t="s">
        <v>1361</v>
      </c>
      <c r="B287" s="44">
        <v>1</v>
      </c>
      <c r="C287" s="45"/>
      <c r="D287" s="45"/>
      <c r="E287" s="46">
        <v>1</v>
      </c>
    </row>
    <row r="288" spans="1:5">
      <c r="A288" s="6" t="s">
        <v>1358</v>
      </c>
      <c r="B288" s="44">
        <v>1</v>
      </c>
      <c r="C288" s="45"/>
      <c r="D288" s="45"/>
      <c r="E288" s="46">
        <v>1</v>
      </c>
    </row>
    <row r="289" spans="1:5">
      <c r="A289" s="6" t="s">
        <v>1511</v>
      </c>
      <c r="B289" s="44">
        <v>1</v>
      </c>
      <c r="C289" s="45"/>
      <c r="D289" s="45"/>
      <c r="E289" s="46">
        <v>1</v>
      </c>
    </row>
    <row r="290" spans="1:5">
      <c r="A290" s="6" t="s">
        <v>1508</v>
      </c>
      <c r="B290" s="44">
        <v>1</v>
      </c>
      <c r="C290" s="45"/>
      <c r="D290" s="45"/>
      <c r="E290" s="46">
        <v>1</v>
      </c>
    </row>
    <row r="291" spans="1:5">
      <c r="A291" s="6" t="s">
        <v>1349</v>
      </c>
      <c r="B291" s="44">
        <v>1</v>
      </c>
      <c r="C291" s="45"/>
      <c r="D291" s="45"/>
      <c r="E291" s="46">
        <v>1</v>
      </c>
    </row>
    <row r="292" spans="1:5">
      <c r="A292" s="6" t="s">
        <v>1345</v>
      </c>
      <c r="B292" s="44">
        <v>1</v>
      </c>
      <c r="C292" s="45"/>
      <c r="D292" s="45"/>
      <c r="E292" s="46">
        <v>1</v>
      </c>
    </row>
    <row r="293" spans="1:5">
      <c r="A293" s="6" t="s">
        <v>1341</v>
      </c>
      <c r="B293" s="44">
        <v>1</v>
      </c>
      <c r="C293" s="45"/>
      <c r="D293" s="45"/>
      <c r="E293" s="46">
        <v>1</v>
      </c>
    </row>
    <row r="294" spans="1:5">
      <c r="A294" s="6" t="s">
        <v>1337</v>
      </c>
      <c r="B294" s="44">
        <v>1</v>
      </c>
      <c r="C294" s="45"/>
      <c r="D294" s="45"/>
      <c r="E294" s="46">
        <v>1</v>
      </c>
    </row>
    <row r="295" spans="1:5">
      <c r="A295" s="6" t="s">
        <v>1183</v>
      </c>
      <c r="B295" s="44">
        <v>1</v>
      </c>
      <c r="C295" s="45"/>
      <c r="D295" s="45"/>
      <c r="E295" s="46">
        <v>1</v>
      </c>
    </row>
    <row r="296" spans="1:5">
      <c r="A296" s="6" t="s">
        <v>189</v>
      </c>
      <c r="B296" s="44">
        <v>1</v>
      </c>
      <c r="C296" s="45"/>
      <c r="D296" s="45"/>
      <c r="E296" s="46">
        <v>1</v>
      </c>
    </row>
    <row r="297" spans="1:5">
      <c r="A297" s="6" t="s">
        <v>1180</v>
      </c>
      <c r="B297" s="44">
        <v>1</v>
      </c>
      <c r="C297" s="45"/>
      <c r="D297" s="45"/>
      <c r="E297" s="46">
        <v>1</v>
      </c>
    </row>
    <row r="298" spans="1:5">
      <c r="A298" s="6" t="s">
        <v>1177</v>
      </c>
      <c r="B298" s="44">
        <v>1</v>
      </c>
      <c r="C298" s="45"/>
      <c r="D298" s="45"/>
      <c r="E298" s="46">
        <v>1</v>
      </c>
    </row>
    <row r="299" spans="1:5">
      <c r="A299" s="6" t="s">
        <v>1324</v>
      </c>
      <c r="B299" s="44">
        <v>1</v>
      </c>
      <c r="C299" s="45"/>
      <c r="D299" s="45"/>
      <c r="E299" s="46">
        <v>1</v>
      </c>
    </row>
    <row r="300" spans="1:5">
      <c r="A300" s="6" t="s">
        <v>1171</v>
      </c>
      <c r="B300" s="44">
        <v>1</v>
      </c>
      <c r="C300" s="45"/>
      <c r="D300" s="45"/>
      <c r="E300" s="46">
        <v>1</v>
      </c>
    </row>
    <row r="301" spans="1:5">
      <c r="A301" s="6" t="s">
        <v>86</v>
      </c>
      <c r="B301" s="44">
        <v>1</v>
      </c>
      <c r="C301" s="45"/>
      <c r="D301" s="45"/>
      <c r="E301" s="46">
        <v>1</v>
      </c>
    </row>
    <row r="302" spans="1:5">
      <c r="A302" s="6" t="s">
        <v>127</v>
      </c>
      <c r="B302" s="44">
        <v>1</v>
      </c>
      <c r="C302" s="45"/>
      <c r="D302" s="45"/>
      <c r="E302" s="46">
        <v>1</v>
      </c>
    </row>
    <row r="303" spans="1:5">
      <c r="A303" s="6" t="s">
        <v>1167</v>
      </c>
      <c r="B303" s="44">
        <v>1</v>
      </c>
      <c r="C303" s="45"/>
      <c r="D303" s="45"/>
      <c r="E303" s="46">
        <v>1</v>
      </c>
    </row>
    <row r="304" spans="1:5">
      <c r="A304" s="6" t="s">
        <v>1163</v>
      </c>
      <c r="B304" s="44">
        <v>1</v>
      </c>
      <c r="C304" s="45"/>
      <c r="D304" s="45"/>
      <c r="E304" s="46">
        <v>1</v>
      </c>
    </row>
    <row r="305" spans="1:5">
      <c r="A305" s="6" t="s">
        <v>1160</v>
      </c>
      <c r="B305" s="44">
        <v>1</v>
      </c>
      <c r="C305" s="45"/>
      <c r="D305" s="45"/>
      <c r="E305" s="46">
        <v>1</v>
      </c>
    </row>
    <row r="306" spans="1:5">
      <c r="A306" s="6" t="s">
        <v>184</v>
      </c>
      <c r="B306" s="44">
        <v>1</v>
      </c>
      <c r="C306" s="45"/>
      <c r="D306" s="45"/>
      <c r="E306" s="46">
        <v>1</v>
      </c>
    </row>
    <row r="307" spans="1:5">
      <c r="A307" s="6" t="s">
        <v>1306</v>
      </c>
      <c r="B307" s="44">
        <v>1</v>
      </c>
      <c r="C307" s="45"/>
      <c r="D307" s="45"/>
      <c r="E307" s="46">
        <v>1</v>
      </c>
    </row>
    <row r="308" spans="1:5">
      <c r="A308" s="6" t="s">
        <v>46</v>
      </c>
      <c r="B308" s="44">
        <v>1</v>
      </c>
      <c r="C308" s="45"/>
      <c r="D308" s="45"/>
      <c r="E308" s="46">
        <v>1</v>
      </c>
    </row>
    <row r="309" spans="1:5">
      <c r="A309" s="6" t="s">
        <v>1303</v>
      </c>
      <c r="B309" s="44">
        <v>1</v>
      </c>
      <c r="C309" s="45"/>
      <c r="D309" s="45"/>
      <c r="E309" s="46">
        <v>1</v>
      </c>
    </row>
    <row r="310" spans="1:5">
      <c r="A310" s="6" t="s">
        <v>1299</v>
      </c>
      <c r="B310" s="44">
        <v>1</v>
      </c>
      <c r="C310" s="45"/>
      <c r="D310" s="45"/>
      <c r="E310" s="46">
        <v>1</v>
      </c>
    </row>
    <row r="311" spans="1:5">
      <c r="A311" s="6" t="s">
        <v>181</v>
      </c>
      <c r="B311" s="44">
        <v>1</v>
      </c>
      <c r="C311" s="45"/>
      <c r="D311" s="45"/>
      <c r="E311" s="46">
        <v>1</v>
      </c>
    </row>
    <row r="312" spans="1:5">
      <c r="A312" s="6" t="s">
        <v>178</v>
      </c>
      <c r="B312" s="44">
        <v>1</v>
      </c>
      <c r="C312" s="45"/>
      <c r="D312" s="45"/>
      <c r="E312" s="46">
        <v>1</v>
      </c>
    </row>
    <row r="313" spans="1:5">
      <c r="A313" s="6" t="s">
        <v>1600</v>
      </c>
      <c r="B313" s="44">
        <v>1</v>
      </c>
      <c r="C313" s="45"/>
      <c r="D313" s="45"/>
      <c r="E313" s="46">
        <v>1</v>
      </c>
    </row>
    <row r="314" spans="1:5">
      <c r="A314" s="6" t="s">
        <v>640</v>
      </c>
      <c r="B314" s="44">
        <v>1</v>
      </c>
      <c r="C314" s="45"/>
      <c r="D314" s="45"/>
      <c r="E314" s="46">
        <v>1</v>
      </c>
    </row>
    <row r="315" spans="1:5">
      <c r="A315" s="6" t="s">
        <v>321</v>
      </c>
      <c r="B315" s="44">
        <v>1</v>
      </c>
      <c r="C315" s="45"/>
      <c r="D315" s="45"/>
      <c r="E315" s="46">
        <v>1</v>
      </c>
    </row>
    <row r="316" spans="1:5">
      <c r="A316" s="6" t="s">
        <v>1597</v>
      </c>
      <c r="B316" s="44">
        <v>1</v>
      </c>
      <c r="C316" s="45"/>
      <c r="D316" s="45"/>
      <c r="E316" s="46">
        <v>1</v>
      </c>
    </row>
    <row r="317" spans="1:5">
      <c r="A317" s="6" t="s">
        <v>318</v>
      </c>
      <c r="B317" s="44">
        <v>1</v>
      </c>
      <c r="C317" s="45"/>
      <c r="D317" s="45"/>
      <c r="E317" s="46">
        <v>1</v>
      </c>
    </row>
    <row r="318" spans="1:5">
      <c r="A318" s="6" t="s">
        <v>126</v>
      </c>
      <c r="B318" s="44">
        <v>1</v>
      </c>
      <c r="C318" s="45"/>
      <c r="D318" s="45"/>
      <c r="E318" s="46">
        <v>1</v>
      </c>
    </row>
    <row r="319" spans="1:5">
      <c r="A319" s="6" t="s">
        <v>1443</v>
      </c>
      <c r="B319" s="44">
        <v>1</v>
      </c>
      <c r="C319" s="45"/>
      <c r="D319" s="45"/>
      <c r="E319" s="46">
        <v>1</v>
      </c>
    </row>
    <row r="320" spans="1:5">
      <c r="A320" s="6" t="s">
        <v>1440</v>
      </c>
      <c r="B320" s="44">
        <v>1</v>
      </c>
      <c r="C320" s="45"/>
      <c r="D320" s="45"/>
      <c r="E320" s="46">
        <v>1</v>
      </c>
    </row>
    <row r="321" spans="1:5">
      <c r="A321" s="6" t="s">
        <v>1584</v>
      </c>
      <c r="B321" s="44">
        <v>1</v>
      </c>
      <c r="C321" s="45"/>
      <c r="D321" s="45"/>
      <c r="E321" s="46">
        <v>1</v>
      </c>
    </row>
    <row r="322" spans="1:5">
      <c r="A322" s="6" t="s">
        <v>1580</v>
      </c>
      <c r="B322" s="44">
        <v>1</v>
      </c>
      <c r="C322" s="45"/>
      <c r="D322" s="45"/>
      <c r="E322" s="46">
        <v>1</v>
      </c>
    </row>
    <row r="323" spans="1:5">
      <c r="A323" s="6" t="s">
        <v>1429</v>
      </c>
      <c r="B323" s="44">
        <v>1</v>
      </c>
      <c r="C323" s="45"/>
      <c r="D323" s="45"/>
      <c r="E323" s="46">
        <v>1</v>
      </c>
    </row>
    <row r="324" spans="1:5">
      <c r="A324" s="6" t="s">
        <v>2211</v>
      </c>
      <c r="B324" s="44"/>
      <c r="C324" s="45">
        <v>1</v>
      </c>
      <c r="D324" s="45"/>
      <c r="E324" s="46">
        <v>1</v>
      </c>
    </row>
    <row r="325" spans="1:5">
      <c r="A325" s="6" t="s">
        <v>1426</v>
      </c>
      <c r="B325" s="44">
        <v>1</v>
      </c>
      <c r="C325" s="45"/>
      <c r="D325" s="45"/>
      <c r="E325" s="46">
        <v>1</v>
      </c>
    </row>
    <row r="326" spans="1:5">
      <c r="A326" s="6" t="s">
        <v>1421</v>
      </c>
      <c r="B326" s="44">
        <v>1</v>
      </c>
      <c r="C326" s="45"/>
      <c r="D326" s="45"/>
      <c r="E326" s="46">
        <v>1</v>
      </c>
    </row>
    <row r="327" spans="1:5">
      <c r="A327" s="6" t="s">
        <v>1417</v>
      </c>
      <c r="B327" s="44">
        <v>1</v>
      </c>
      <c r="C327" s="45"/>
      <c r="D327" s="45"/>
      <c r="E327" s="46">
        <v>1</v>
      </c>
    </row>
    <row r="328" spans="1:5">
      <c r="A328" s="6" t="s">
        <v>1414</v>
      </c>
      <c r="B328" s="44">
        <v>1</v>
      </c>
      <c r="C328" s="45"/>
      <c r="D328" s="45"/>
      <c r="E328" s="46">
        <v>1</v>
      </c>
    </row>
    <row r="329" spans="1:5">
      <c r="A329" s="6" t="s">
        <v>164</v>
      </c>
      <c r="B329" s="44">
        <v>1</v>
      </c>
      <c r="C329" s="45"/>
      <c r="D329" s="45"/>
      <c r="E329" s="46">
        <v>1</v>
      </c>
    </row>
    <row r="330" spans="1:5">
      <c r="A330" s="6" t="s">
        <v>311</v>
      </c>
      <c r="B330" s="44">
        <v>1</v>
      </c>
      <c r="C330" s="45"/>
      <c r="D330" s="45"/>
      <c r="E330" s="46">
        <v>1</v>
      </c>
    </row>
    <row r="331" spans="1:5">
      <c r="A331" s="6" t="s">
        <v>1257</v>
      </c>
      <c r="B331" s="44">
        <v>1</v>
      </c>
      <c r="C331" s="45"/>
      <c r="D331" s="45"/>
      <c r="E331" s="46">
        <v>1</v>
      </c>
    </row>
    <row r="332" spans="1:5">
      <c r="A332" s="6" t="s">
        <v>2367</v>
      </c>
      <c r="B332" s="44">
        <v>1</v>
      </c>
      <c r="C332" s="45"/>
      <c r="D332" s="45"/>
      <c r="E332" s="46">
        <v>1</v>
      </c>
    </row>
    <row r="333" spans="1:5">
      <c r="A333" s="6" t="s">
        <v>1253</v>
      </c>
      <c r="B333" s="44">
        <v>1</v>
      </c>
      <c r="C333" s="45"/>
      <c r="D333" s="45"/>
      <c r="E333" s="46">
        <v>1</v>
      </c>
    </row>
    <row r="334" spans="1:5">
      <c r="A334" s="6" t="s">
        <v>1399</v>
      </c>
      <c r="B334" s="44">
        <v>1</v>
      </c>
      <c r="C334" s="45"/>
      <c r="D334" s="45"/>
      <c r="E334" s="46">
        <v>1</v>
      </c>
    </row>
    <row r="335" spans="1:5">
      <c r="A335" s="6" t="s">
        <v>1248</v>
      </c>
      <c r="B335" s="44">
        <v>1</v>
      </c>
      <c r="C335" s="45"/>
      <c r="D335" s="45"/>
      <c r="E335" s="46">
        <v>1</v>
      </c>
    </row>
    <row r="336" spans="1:5">
      <c r="A336" s="6" t="s">
        <v>1245</v>
      </c>
      <c r="B336" s="44">
        <v>1</v>
      </c>
      <c r="C336" s="45"/>
      <c r="D336" s="45"/>
      <c r="E336" s="46">
        <v>1</v>
      </c>
    </row>
    <row r="337" spans="1:5">
      <c r="A337" s="6" t="s">
        <v>307</v>
      </c>
      <c r="B337" s="44">
        <v>1</v>
      </c>
      <c r="C337" s="45"/>
      <c r="D337" s="45"/>
      <c r="E337" s="46">
        <v>1</v>
      </c>
    </row>
    <row r="338" spans="1:5">
      <c r="A338" s="6" t="s">
        <v>50</v>
      </c>
      <c r="B338" s="44">
        <v>1</v>
      </c>
      <c r="C338" s="45"/>
      <c r="D338" s="45"/>
      <c r="E338" s="46">
        <v>1</v>
      </c>
    </row>
    <row r="339" spans="1:5">
      <c r="A339" s="6" t="s">
        <v>1241</v>
      </c>
      <c r="B339" s="44">
        <v>1</v>
      </c>
      <c r="C339" s="45"/>
      <c r="D339" s="45"/>
      <c r="E339" s="46">
        <v>1</v>
      </c>
    </row>
    <row r="340" spans="1:5">
      <c r="A340" s="6" t="s">
        <v>1238</v>
      </c>
      <c r="B340" s="44">
        <v>1</v>
      </c>
      <c r="C340" s="45"/>
      <c r="D340" s="45"/>
      <c r="E340" s="46">
        <v>1</v>
      </c>
    </row>
    <row r="341" spans="1:5">
      <c r="A341" s="6" t="s">
        <v>1384</v>
      </c>
      <c r="B341" s="44">
        <v>1</v>
      </c>
      <c r="C341" s="45"/>
      <c r="D341" s="45"/>
      <c r="E341" s="46">
        <v>1</v>
      </c>
    </row>
    <row r="342" spans="1:5">
      <c r="A342" s="6" t="s">
        <v>304</v>
      </c>
      <c r="B342" s="44">
        <v>1</v>
      </c>
      <c r="C342" s="45"/>
      <c r="D342" s="45"/>
      <c r="E342" s="46">
        <v>1</v>
      </c>
    </row>
    <row r="343" spans="1:5">
      <c r="A343" s="6" t="s">
        <v>1381</v>
      </c>
      <c r="B343" s="44">
        <v>1</v>
      </c>
      <c r="C343" s="45"/>
      <c r="D343" s="45"/>
      <c r="E343" s="46">
        <v>1</v>
      </c>
    </row>
    <row r="344" spans="1:5">
      <c r="A344" s="6" t="s">
        <v>1377</v>
      </c>
      <c r="B344" s="44">
        <v>1</v>
      </c>
      <c r="C344" s="45"/>
      <c r="D344" s="45"/>
      <c r="E344" s="46">
        <v>1</v>
      </c>
    </row>
    <row r="345" spans="1:5">
      <c r="A345" s="6" t="s">
        <v>643</v>
      </c>
      <c r="B345" s="44">
        <v>1</v>
      </c>
      <c r="C345" s="45"/>
      <c r="D345" s="45"/>
      <c r="E345" s="46">
        <v>1</v>
      </c>
    </row>
    <row r="346" spans="1:5">
      <c r="A346" s="6" t="s">
        <v>1679</v>
      </c>
      <c r="B346" s="44">
        <v>1</v>
      </c>
      <c r="C346" s="45"/>
      <c r="D346" s="45"/>
      <c r="E346" s="46">
        <v>1</v>
      </c>
    </row>
    <row r="347" spans="1:5">
      <c r="A347" s="6" t="s">
        <v>1676</v>
      </c>
      <c r="B347" s="44">
        <v>1</v>
      </c>
      <c r="C347" s="45"/>
      <c r="D347" s="45"/>
      <c r="E347" s="46">
        <v>1</v>
      </c>
    </row>
    <row r="348" spans="1:5">
      <c r="A348" s="6" t="s">
        <v>1673</v>
      </c>
      <c r="B348" s="44">
        <v>1</v>
      </c>
      <c r="C348" s="45"/>
      <c r="D348" s="45"/>
      <c r="E348" s="46">
        <v>1</v>
      </c>
    </row>
    <row r="349" spans="1:5">
      <c r="A349" s="6" t="s">
        <v>1520</v>
      </c>
      <c r="B349" s="44">
        <v>1</v>
      </c>
      <c r="C349" s="45"/>
      <c r="D349" s="45"/>
      <c r="E349" s="46">
        <v>1</v>
      </c>
    </row>
    <row r="350" spans="1:5">
      <c r="A350" s="6" t="s">
        <v>647</v>
      </c>
      <c r="B350" s="44">
        <v>1</v>
      </c>
      <c r="C350" s="45"/>
      <c r="D350" s="45"/>
      <c r="E350" s="46">
        <v>1</v>
      </c>
    </row>
    <row r="351" spans="1:5">
      <c r="A351" s="6" t="s">
        <v>445</v>
      </c>
      <c r="B351" s="44">
        <v>1</v>
      </c>
      <c r="C351" s="45"/>
      <c r="D351" s="45"/>
      <c r="E351" s="46">
        <v>1</v>
      </c>
    </row>
    <row r="352" spans="1:5">
      <c r="A352" s="6" t="s">
        <v>1516</v>
      </c>
      <c r="B352" s="44">
        <v>1</v>
      </c>
      <c r="C352" s="45"/>
      <c r="D352" s="45"/>
      <c r="E352" s="46">
        <v>1</v>
      </c>
    </row>
    <row r="353" spans="1:5">
      <c r="A353" s="6" t="s">
        <v>1662</v>
      </c>
      <c r="B353" s="44">
        <v>1</v>
      </c>
      <c r="C353" s="45"/>
      <c r="D353" s="45"/>
      <c r="E353" s="46">
        <v>1</v>
      </c>
    </row>
    <row r="354" spans="1:5">
      <c r="A354" s="6" t="s">
        <v>1659</v>
      </c>
      <c r="B354" s="44">
        <v>1</v>
      </c>
      <c r="C354" s="45"/>
      <c r="D354" s="45"/>
      <c r="E354" s="46">
        <v>1</v>
      </c>
    </row>
    <row r="355" spans="1:5">
      <c r="A355" s="6" t="s">
        <v>1507</v>
      </c>
      <c r="B355" s="44">
        <v>1</v>
      </c>
      <c r="C355" s="45"/>
      <c r="D355" s="45"/>
      <c r="E355" s="46">
        <v>1</v>
      </c>
    </row>
    <row r="356" spans="1:5">
      <c r="A356" s="6" t="s">
        <v>1503</v>
      </c>
      <c r="B356" s="44">
        <v>1</v>
      </c>
      <c r="C356" s="45"/>
      <c r="D356" s="45"/>
      <c r="E356" s="46">
        <v>1</v>
      </c>
    </row>
    <row r="357" spans="1:5">
      <c r="A357" s="6" t="s">
        <v>1499</v>
      </c>
      <c r="B357" s="44">
        <v>1</v>
      </c>
      <c r="C357" s="45"/>
      <c r="D357" s="45"/>
      <c r="E357" s="46">
        <v>1</v>
      </c>
    </row>
    <row r="358" spans="1:5">
      <c r="A358" s="6" t="s">
        <v>1496</v>
      </c>
      <c r="B358" s="44">
        <v>1</v>
      </c>
      <c r="C358" s="45"/>
      <c r="D358" s="45"/>
      <c r="E358" s="46">
        <v>1</v>
      </c>
    </row>
    <row r="359" spans="1:5">
      <c r="A359" s="6" t="s">
        <v>1492</v>
      </c>
      <c r="B359" s="44">
        <v>1</v>
      </c>
      <c r="C359" s="45"/>
      <c r="D359" s="45"/>
      <c r="E359" s="46">
        <v>1</v>
      </c>
    </row>
    <row r="360" spans="1:5">
      <c r="A360" s="6" t="s">
        <v>1489</v>
      </c>
      <c r="B360" s="44">
        <v>1</v>
      </c>
      <c r="C360" s="45"/>
      <c r="D360" s="45"/>
      <c r="E360" s="46">
        <v>1</v>
      </c>
    </row>
    <row r="361" spans="1:5">
      <c r="A361" s="6" t="s">
        <v>1334</v>
      </c>
      <c r="B361" s="44">
        <v>1</v>
      </c>
      <c r="C361" s="45"/>
      <c r="D361" s="45"/>
      <c r="E361" s="46">
        <v>1</v>
      </c>
    </row>
    <row r="362" spans="1:5">
      <c r="A362" s="6" t="s">
        <v>1330</v>
      </c>
      <c r="B362" s="44">
        <v>1</v>
      </c>
      <c r="C362" s="45"/>
      <c r="D362" s="45"/>
      <c r="E362" s="46">
        <v>1</v>
      </c>
    </row>
    <row r="363" spans="1:5">
      <c r="A363" s="6" t="s">
        <v>1327</v>
      </c>
      <c r="B363" s="44">
        <v>1</v>
      </c>
      <c r="C363" s="45"/>
      <c r="D363" s="45"/>
      <c r="E363" s="46">
        <v>1</v>
      </c>
    </row>
    <row r="364" spans="1:5">
      <c r="A364" s="6" t="s">
        <v>1479</v>
      </c>
      <c r="B364" s="44">
        <v>1</v>
      </c>
      <c r="C364" s="45"/>
      <c r="D364" s="45"/>
      <c r="E364" s="46">
        <v>1</v>
      </c>
    </row>
    <row r="365" spans="1:5">
      <c r="A365" s="6" t="s">
        <v>1319</v>
      </c>
      <c r="B365" s="44">
        <v>1</v>
      </c>
      <c r="C365" s="45"/>
      <c r="D365" s="45"/>
      <c r="E365" s="46">
        <v>1</v>
      </c>
    </row>
    <row r="366" spans="1:5">
      <c r="A366" s="6" t="s">
        <v>1315</v>
      </c>
      <c r="B366" s="44">
        <v>1</v>
      </c>
      <c r="C366" s="45"/>
      <c r="D366" s="45"/>
      <c r="E366" s="46">
        <v>1</v>
      </c>
    </row>
    <row r="367" spans="1:5">
      <c r="A367" s="6" t="s">
        <v>441</v>
      </c>
      <c r="B367" s="44">
        <v>1</v>
      </c>
      <c r="C367" s="45"/>
      <c r="D367" s="45"/>
      <c r="E367" s="46">
        <v>1</v>
      </c>
    </row>
    <row r="368" spans="1:5">
      <c r="A368" s="6" t="s">
        <v>1312</v>
      </c>
      <c r="B368" s="44">
        <v>1</v>
      </c>
      <c r="C368" s="45"/>
      <c r="D368" s="45"/>
      <c r="E368" s="46">
        <v>1</v>
      </c>
    </row>
    <row r="369" spans="1:5">
      <c r="A369" s="6" t="s">
        <v>1309</v>
      </c>
      <c r="B369" s="44">
        <v>1</v>
      </c>
      <c r="C369" s="45"/>
      <c r="D369" s="45"/>
      <c r="E369" s="46">
        <v>1</v>
      </c>
    </row>
    <row r="370" spans="1:5">
      <c r="A370" s="6" t="s">
        <v>1461</v>
      </c>
      <c r="B370" s="44">
        <v>1</v>
      </c>
      <c r="C370" s="45"/>
      <c r="D370" s="45"/>
      <c r="E370" s="46">
        <v>1</v>
      </c>
    </row>
    <row r="371" spans="1:5">
      <c r="A371" s="6" t="s">
        <v>1458</v>
      </c>
      <c r="B371" s="44">
        <v>1</v>
      </c>
      <c r="C371" s="45"/>
      <c r="D371" s="45"/>
      <c r="E371" s="46">
        <v>1</v>
      </c>
    </row>
    <row r="372" spans="1:5">
      <c r="A372" s="6" t="s">
        <v>1454</v>
      </c>
      <c r="B372" s="44">
        <v>1</v>
      </c>
      <c r="C372" s="45"/>
      <c r="D372" s="45"/>
      <c r="E372" s="46">
        <v>1</v>
      </c>
    </row>
    <row r="373" spans="1:5">
      <c r="A373" s="6" t="s">
        <v>1451</v>
      </c>
      <c r="B373" s="44">
        <v>1</v>
      </c>
      <c r="C373" s="45"/>
      <c r="D373" s="45"/>
      <c r="E373" s="46">
        <v>1</v>
      </c>
    </row>
    <row r="374" spans="1:5">
      <c r="A374" s="6" t="s">
        <v>125</v>
      </c>
      <c r="B374" s="44">
        <v>1</v>
      </c>
      <c r="C374" s="45"/>
      <c r="D374" s="45"/>
      <c r="E374" s="46">
        <v>1</v>
      </c>
    </row>
    <row r="375" spans="1:5">
      <c r="A375" s="6" t="s">
        <v>431</v>
      </c>
      <c r="B375" s="44">
        <v>1</v>
      </c>
      <c r="C375" s="45"/>
      <c r="D375" s="45"/>
      <c r="E375" s="46">
        <v>1</v>
      </c>
    </row>
    <row r="376" spans="1:5">
      <c r="A376" s="6" t="s">
        <v>583</v>
      </c>
      <c r="B376" s="44">
        <v>1</v>
      </c>
      <c r="C376" s="45"/>
      <c r="D376" s="45"/>
      <c r="E376" s="46">
        <v>1</v>
      </c>
    </row>
    <row r="377" spans="1:5">
      <c r="A377" s="6" t="s">
        <v>280</v>
      </c>
      <c r="B377" s="44"/>
      <c r="C377" s="45">
        <v>1</v>
      </c>
      <c r="D377" s="45"/>
      <c r="E377" s="46">
        <v>1</v>
      </c>
    </row>
    <row r="378" spans="1:5">
      <c r="A378" s="6" t="s">
        <v>576</v>
      </c>
      <c r="B378" s="44">
        <v>1</v>
      </c>
      <c r="C378" s="45"/>
      <c r="D378" s="45"/>
      <c r="E378" s="46">
        <v>1</v>
      </c>
    </row>
    <row r="379" spans="1:5">
      <c r="A379" s="6" t="s">
        <v>1753</v>
      </c>
      <c r="B379" s="44">
        <v>1</v>
      </c>
      <c r="C379" s="45"/>
      <c r="D379" s="45"/>
      <c r="E379" s="46">
        <v>1</v>
      </c>
    </row>
    <row r="380" spans="1:5">
      <c r="A380" s="6" t="s">
        <v>1749</v>
      </c>
      <c r="B380" s="44">
        <v>1</v>
      </c>
      <c r="C380" s="45"/>
      <c r="D380" s="45"/>
      <c r="E380" s="46">
        <v>1</v>
      </c>
    </row>
    <row r="381" spans="1:5">
      <c r="A381" s="6" t="s">
        <v>1593</v>
      </c>
      <c r="B381" s="44">
        <v>1</v>
      </c>
      <c r="C381" s="45"/>
      <c r="D381" s="45"/>
      <c r="E381" s="46">
        <v>1</v>
      </c>
    </row>
    <row r="382" spans="1:5">
      <c r="A382" s="6" t="s">
        <v>1589</v>
      </c>
      <c r="B382" s="44">
        <v>1</v>
      </c>
      <c r="C382" s="45"/>
      <c r="D382" s="45"/>
      <c r="E382" s="46">
        <v>1</v>
      </c>
    </row>
    <row r="383" spans="1:5">
      <c r="A383" s="6" t="s">
        <v>1586</v>
      </c>
      <c r="B383" s="44">
        <v>1</v>
      </c>
      <c r="C383" s="45"/>
      <c r="D383" s="45"/>
      <c r="E383" s="46">
        <v>1</v>
      </c>
    </row>
    <row r="384" spans="1:5">
      <c r="A384" s="6" t="s">
        <v>1732</v>
      </c>
      <c r="B384" s="44">
        <v>1</v>
      </c>
      <c r="C384" s="45"/>
      <c r="D384" s="45"/>
      <c r="E384" s="46">
        <v>1</v>
      </c>
    </row>
    <row r="385" spans="1:5">
      <c r="A385" s="6" t="s">
        <v>1729</v>
      </c>
      <c r="B385" s="44">
        <v>1</v>
      </c>
      <c r="C385" s="45"/>
      <c r="D385" s="45"/>
      <c r="E385" s="46">
        <v>1</v>
      </c>
    </row>
    <row r="386" spans="1:5">
      <c r="A386" s="6" t="s">
        <v>1577</v>
      </c>
      <c r="B386" s="44">
        <v>1</v>
      </c>
      <c r="C386" s="45"/>
      <c r="D386" s="45"/>
      <c r="E386" s="46">
        <v>1</v>
      </c>
    </row>
    <row r="387" spans="1:5">
      <c r="A387" s="6" t="s">
        <v>422</v>
      </c>
      <c r="B387" s="44">
        <v>1</v>
      </c>
      <c r="C387" s="45"/>
      <c r="D387" s="45"/>
      <c r="E387" s="46">
        <v>1</v>
      </c>
    </row>
    <row r="388" spans="1:5">
      <c r="A388" s="6" t="s">
        <v>1571</v>
      </c>
      <c r="B388" s="44"/>
      <c r="C388" s="45">
        <v>1</v>
      </c>
      <c r="D388" s="45"/>
      <c r="E388" s="46">
        <v>1</v>
      </c>
    </row>
    <row r="389" spans="1:5">
      <c r="A389" s="6" t="s">
        <v>418</v>
      </c>
      <c r="B389" s="44">
        <v>1</v>
      </c>
      <c r="C389" s="45"/>
      <c r="D389" s="45"/>
      <c r="E389" s="46">
        <v>1</v>
      </c>
    </row>
    <row r="390" spans="1:5">
      <c r="A390" s="6" t="s">
        <v>138</v>
      </c>
      <c r="B390" s="44">
        <v>1</v>
      </c>
      <c r="C390" s="45"/>
      <c r="D390" s="45"/>
      <c r="E390" s="46">
        <v>1</v>
      </c>
    </row>
    <row r="391" spans="1:5">
      <c r="A391" s="6" t="s">
        <v>415</v>
      </c>
      <c r="B391" s="44">
        <v>1</v>
      </c>
      <c r="C391" s="45"/>
      <c r="D391" s="45"/>
      <c r="E391" s="46">
        <v>1</v>
      </c>
    </row>
    <row r="392" spans="1:5">
      <c r="A392" s="6" t="s">
        <v>1565</v>
      </c>
      <c r="B392" s="44">
        <v>1</v>
      </c>
      <c r="C392" s="45"/>
      <c r="D392" s="45"/>
      <c r="E392" s="46">
        <v>1</v>
      </c>
    </row>
    <row r="393" spans="1:5">
      <c r="A393" s="6" t="s">
        <v>650</v>
      </c>
      <c r="B393" s="44">
        <v>1</v>
      </c>
      <c r="C393" s="45"/>
      <c r="D393" s="45"/>
      <c r="E393" s="46">
        <v>1</v>
      </c>
    </row>
    <row r="394" spans="1:5">
      <c r="A394" s="6" t="s">
        <v>1412</v>
      </c>
      <c r="B394" s="44">
        <v>1</v>
      </c>
      <c r="C394" s="45"/>
      <c r="D394" s="45"/>
      <c r="E394" s="46">
        <v>1</v>
      </c>
    </row>
    <row r="395" spans="1:5">
      <c r="A395" s="6" t="s">
        <v>1407</v>
      </c>
      <c r="B395" s="44">
        <v>1</v>
      </c>
      <c r="C395" s="45"/>
      <c r="D395" s="45"/>
      <c r="E395" s="46">
        <v>1</v>
      </c>
    </row>
    <row r="396" spans="1:5">
      <c r="A396" s="6" t="s">
        <v>411</v>
      </c>
      <c r="B396" s="44">
        <v>1</v>
      </c>
      <c r="C396" s="45"/>
      <c r="D396" s="45"/>
      <c r="E396" s="46">
        <v>1</v>
      </c>
    </row>
    <row r="397" spans="1:5">
      <c r="A397" s="6" t="s">
        <v>1404</v>
      </c>
      <c r="B397" s="44">
        <v>1</v>
      </c>
      <c r="C397" s="45"/>
      <c r="D397" s="45"/>
      <c r="E397" s="46">
        <v>1</v>
      </c>
    </row>
    <row r="398" spans="1:5">
      <c r="A398" s="6" t="s">
        <v>124</v>
      </c>
      <c r="B398" s="44">
        <v>1</v>
      </c>
      <c r="C398" s="45"/>
      <c r="D398" s="45"/>
      <c r="E398" s="46">
        <v>1</v>
      </c>
    </row>
    <row r="399" spans="1:5">
      <c r="A399" s="6" t="s">
        <v>192</v>
      </c>
      <c r="B399" s="44">
        <v>1</v>
      </c>
      <c r="C399" s="45"/>
      <c r="D399" s="45"/>
      <c r="E399" s="46">
        <v>1</v>
      </c>
    </row>
    <row r="400" spans="1:5">
      <c r="A400" s="6" t="s">
        <v>1553</v>
      </c>
      <c r="B400" s="44">
        <v>1</v>
      </c>
      <c r="C400" s="45"/>
      <c r="D400" s="45"/>
      <c r="E400" s="46">
        <v>1</v>
      </c>
    </row>
    <row r="401" spans="1:5">
      <c r="A401" s="6" t="s">
        <v>1395</v>
      </c>
      <c r="B401" s="44">
        <v>1</v>
      </c>
      <c r="C401" s="45"/>
      <c r="D401" s="45"/>
      <c r="E401" s="46">
        <v>1</v>
      </c>
    </row>
    <row r="402" spans="1:5">
      <c r="A402" s="6" t="s">
        <v>1392</v>
      </c>
      <c r="B402" s="44">
        <v>1</v>
      </c>
      <c r="C402" s="45"/>
      <c r="D402" s="45"/>
      <c r="E402" s="46">
        <v>1</v>
      </c>
    </row>
    <row r="403" spans="1:5">
      <c r="A403" s="6" t="s">
        <v>263</v>
      </c>
      <c r="B403" s="44">
        <v>1</v>
      </c>
      <c r="C403" s="45"/>
      <c r="D403" s="45"/>
      <c r="E403" s="46">
        <v>1</v>
      </c>
    </row>
    <row r="404" spans="1:5">
      <c r="A404" s="6" t="s">
        <v>260</v>
      </c>
      <c r="B404" s="44">
        <v>1</v>
      </c>
      <c r="C404" s="45"/>
      <c r="D404" s="45"/>
      <c r="E404" s="46">
        <v>1</v>
      </c>
    </row>
    <row r="405" spans="1:5">
      <c r="A405" s="6" t="s">
        <v>255</v>
      </c>
      <c r="B405" s="44">
        <v>1</v>
      </c>
      <c r="C405" s="45"/>
      <c r="D405" s="45"/>
      <c r="E405" s="46">
        <v>1</v>
      </c>
    </row>
    <row r="406" spans="1:5">
      <c r="A406" s="6" t="s">
        <v>1389</v>
      </c>
      <c r="B406" s="44">
        <v>1</v>
      </c>
      <c r="C406" s="45"/>
      <c r="D406" s="45"/>
      <c r="E406" s="46">
        <v>1</v>
      </c>
    </row>
    <row r="407" spans="1:5">
      <c r="A407" s="6" t="s">
        <v>1385</v>
      </c>
      <c r="B407" s="44">
        <v>1</v>
      </c>
      <c r="C407" s="45"/>
      <c r="D407" s="45"/>
      <c r="E407" s="46">
        <v>1</v>
      </c>
    </row>
    <row r="408" spans="1:5">
      <c r="A408" s="6" t="s">
        <v>1537</v>
      </c>
      <c r="B408" s="44">
        <v>1</v>
      </c>
      <c r="C408" s="45"/>
      <c r="D408" s="45"/>
      <c r="E408" s="46">
        <v>1</v>
      </c>
    </row>
    <row r="409" spans="1:5">
      <c r="A409" s="6" t="s">
        <v>1533</v>
      </c>
      <c r="B409" s="44">
        <v>1</v>
      </c>
      <c r="C409" s="45"/>
      <c r="D409" s="45"/>
      <c r="E409" s="46">
        <v>1</v>
      </c>
    </row>
    <row r="410" spans="1:5">
      <c r="A410" s="6" t="s">
        <v>1829</v>
      </c>
      <c r="B410" s="44">
        <v>1</v>
      </c>
      <c r="C410" s="45"/>
      <c r="D410" s="45"/>
      <c r="E410" s="46">
        <v>1</v>
      </c>
    </row>
    <row r="411" spans="1:5">
      <c r="A411" s="6" t="s">
        <v>132</v>
      </c>
      <c r="B411" s="44"/>
      <c r="C411" s="45">
        <v>1</v>
      </c>
      <c r="D411" s="45"/>
      <c r="E411" s="46">
        <v>1</v>
      </c>
    </row>
    <row r="412" spans="1:5">
      <c r="A412" s="6" t="s">
        <v>1823</v>
      </c>
      <c r="B412" s="44">
        <v>1</v>
      </c>
      <c r="C412" s="45"/>
      <c r="D412" s="45"/>
      <c r="E412" s="46">
        <v>1</v>
      </c>
    </row>
    <row r="413" spans="1:5">
      <c r="A413" s="6" t="s">
        <v>1669</v>
      </c>
      <c r="B413" s="44">
        <v>1</v>
      </c>
      <c r="C413" s="45"/>
      <c r="D413" s="45"/>
      <c r="E413" s="46">
        <v>1</v>
      </c>
    </row>
    <row r="414" spans="1:5">
      <c r="A414" s="6" t="s">
        <v>1665</v>
      </c>
      <c r="B414" s="44">
        <v>1</v>
      </c>
      <c r="C414" s="45"/>
      <c r="D414" s="45"/>
      <c r="E414" s="46">
        <v>1</v>
      </c>
    </row>
    <row r="415" spans="1:5">
      <c r="A415" s="6" t="s">
        <v>252</v>
      </c>
      <c r="B415" s="44"/>
      <c r="C415" s="45">
        <v>1</v>
      </c>
      <c r="D415" s="45"/>
      <c r="E415" s="46">
        <v>1</v>
      </c>
    </row>
    <row r="416" spans="1:5">
      <c r="A416" s="6" t="s">
        <v>1811</v>
      </c>
      <c r="B416" s="44">
        <v>1</v>
      </c>
      <c r="C416" s="45"/>
      <c r="D416" s="45"/>
      <c r="E416" s="46">
        <v>1</v>
      </c>
    </row>
    <row r="417" spans="1:5">
      <c r="A417" s="6" t="s">
        <v>1808</v>
      </c>
      <c r="B417" s="44">
        <v>1</v>
      </c>
      <c r="C417" s="45"/>
      <c r="D417" s="45"/>
      <c r="E417" s="46">
        <v>1</v>
      </c>
    </row>
    <row r="418" spans="1:5">
      <c r="A418" s="6" t="s">
        <v>1656</v>
      </c>
      <c r="B418" s="44">
        <v>1</v>
      </c>
      <c r="C418" s="45"/>
      <c r="D418" s="45"/>
      <c r="E418" s="46">
        <v>1</v>
      </c>
    </row>
    <row r="419" spans="1:5">
      <c r="A419" s="6" t="s">
        <v>390</v>
      </c>
      <c r="B419" s="44">
        <v>1</v>
      </c>
      <c r="C419" s="45"/>
      <c r="D419" s="45"/>
      <c r="E419" s="46">
        <v>1</v>
      </c>
    </row>
    <row r="420" spans="1:5">
      <c r="A420" s="6" t="s">
        <v>244</v>
      </c>
      <c r="B420" s="44">
        <v>1</v>
      </c>
      <c r="C420" s="45"/>
      <c r="D420" s="45"/>
      <c r="E420" s="46">
        <v>1</v>
      </c>
    </row>
    <row r="421" spans="1:5">
      <c r="A421" s="6" t="s">
        <v>1653</v>
      </c>
      <c r="B421" s="44">
        <v>1</v>
      </c>
      <c r="C421" s="45"/>
      <c r="D421" s="45"/>
      <c r="E421" s="46">
        <v>1</v>
      </c>
    </row>
    <row r="422" spans="1:5">
      <c r="A422" s="6" t="s">
        <v>1650</v>
      </c>
      <c r="B422" s="44">
        <v>1</v>
      </c>
      <c r="C422" s="45"/>
      <c r="D422" s="45"/>
      <c r="E422" s="46">
        <v>1</v>
      </c>
    </row>
    <row r="423" spans="1:5">
      <c r="A423" s="6" t="s">
        <v>1645</v>
      </c>
      <c r="B423" s="44">
        <v>1</v>
      </c>
      <c r="C423" s="45"/>
      <c r="D423" s="45"/>
      <c r="E423" s="46">
        <v>1</v>
      </c>
    </row>
    <row r="424" spans="1:5">
      <c r="A424" s="6" t="s">
        <v>1642</v>
      </c>
      <c r="B424" s="44">
        <v>1</v>
      </c>
      <c r="C424" s="45"/>
      <c r="D424" s="45"/>
      <c r="E424" s="46">
        <v>1</v>
      </c>
    </row>
    <row r="425" spans="1:5">
      <c r="A425" s="6" t="s">
        <v>1488</v>
      </c>
      <c r="B425" s="44">
        <v>1</v>
      </c>
      <c r="C425" s="45"/>
      <c r="D425" s="45"/>
      <c r="E425" s="46">
        <v>1</v>
      </c>
    </row>
    <row r="426" spans="1:5">
      <c r="A426" s="6" t="s">
        <v>1483</v>
      </c>
      <c r="B426" s="44">
        <v>1</v>
      </c>
      <c r="C426" s="45"/>
      <c r="D426" s="45"/>
      <c r="E426" s="46">
        <v>1</v>
      </c>
    </row>
    <row r="427" spans="1:5">
      <c r="A427" s="6" t="s">
        <v>1629</v>
      </c>
      <c r="B427" s="44">
        <v>1</v>
      </c>
      <c r="C427" s="45"/>
      <c r="D427" s="45"/>
      <c r="E427" s="46">
        <v>1</v>
      </c>
    </row>
    <row r="428" spans="1:5">
      <c r="A428" s="6" t="s">
        <v>1475</v>
      </c>
      <c r="B428" s="44">
        <v>1</v>
      </c>
      <c r="C428" s="45"/>
      <c r="D428" s="45"/>
      <c r="E428" s="46">
        <v>1</v>
      </c>
    </row>
    <row r="429" spans="1:5">
      <c r="A429" s="6" t="s">
        <v>1472</v>
      </c>
      <c r="B429" s="44">
        <v>1</v>
      </c>
      <c r="C429" s="45"/>
      <c r="D429" s="45"/>
      <c r="E429" s="46">
        <v>1</v>
      </c>
    </row>
    <row r="430" spans="1:5">
      <c r="A430" s="6" t="s">
        <v>1467</v>
      </c>
      <c r="B430" s="44">
        <v>1</v>
      </c>
      <c r="C430" s="45"/>
      <c r="D430" s="45"/>
      <c r="E430" s="46">
        <v>1</v>
      </c>
    </row>
    <row r="431" spans="1:5">
      <c r="A431" s="6" t="s">
        <v>122</v>
      </c>
      <c r="B431" s="44">
        <v>1</v>
      </c>
      <c r="C431" s="45"/>
      <c r="D431" s="45"/>
      <c r="E431" s="46">
        <v>1</v>
      </c>
    </row>
    <row r="432" spans="1:5">
      <c r="A432" s="6" t="s">
        <v>123</v>
      </c>
      <c r="B432" s="44">
        <v>1</v>
      </c>
      <c r="C432" s="45"/>
      <c r="D432" s="45"/>
      <c r="E432" s="46">
        <v>1</v>
      </c>
    </row>
    <row r="433" spans="1:5">
      <c r="A433" s="6" t="s">
        <v>382</v>
      </c>
      <c r="B433" s="44">
        <v>1</v>
      </c>
      <c r="C433" s="45"/>
      <c r="D433" s="45"/>
      <c r="E433" s="46">
        <v>1</v>
      </c>
    </row>
    <row r="434" spans="1:5">
      <c r="A434" s="6" t="s">
        <v>1609</v>
      </c>
      <c r="B434" s="44">
        <v>1</v>
      </c>
      <c r="C434" s="45"/>
      <c r="D434" s="45"/>
      <c r="E434" s="46">
        <v>1</v>
      </c>
    </row>
    <row r="435" spans="1:5">
      <c r="A435" s="6" t="s">
        <v>1606</v>
      </c>
      <c r="B435" s="44">
        <v>1</v>
      </c>
      <c r="C435" s="45"/>
      <c r="D435" s="45"/>
      <c r="E435" s="46">
        <v>1</v>
      </c>
    </row>
    <row r="436" spans="1:5">
      <c r="A436" s="6" t="s">
        <v>1903</v>
      </c>
      <c r="B436" s="44">
        <v>1</v>
      </c>
      <c r="C436" s="45"/>
      <c r="D436" s="45"/>
      <c r="E436" s="46">
        <v>1</v>
      </c>
    </row>
    <row r="437" spans="1:5">
      <c r="A437" s="6" t="s">
        <v>1899</v>
      </c>
      <c r="B437" s="44">
        <v>1</v>
      </c>
      <c r="C437" s="45"/>
      <c r="D437" s="45"/>
      <c r="E437" s="46">
        <v>1</v>
      </c>
    </row>
    <row r="438" spans="1:5">
      <c r="A438" s="6" t="s">
        <v>1745</v>
      </c>
      <c r="B438" s="44">
        <v>1</v>
      </c>
      <c r="C438" s="45"/>
      <c r="D438" s="45"/>
      <c r="E438" s="46">
        <v>1</v>
      </c>
    </row>
    <row r="439" spans="1:5">
      <c r="A439" s="6" t="s">
        <v>1742</v>
      </c>
      <c r="B439" s="44">
        <v>1</v>
      </c>
      <c r="C439" s="45"/>
      <c r="D439" s="45"/>
      <c r="E439" s="46">
        <v>1</v>
      </c>
    </row>
    <row r="440" spans="1:5">
      <c r="A440" s="6" t="s">
        <v>83</v>
      </c>
      <c r="B440" s="44">
        <v>1</v>
      </c>
      <c r="C440" s="45"/>
      <c r="D440" s="45"/>
      <c r="E440" s="46">
        <v>1</v>
      </c>
    </row>
    <row r="441" spans="1:5">
      <c r="A441" s="6" t="s">
        <v>1738</v>
      </c>
      <c r="B441" s="44">
        <v>1</v>
      </c>
      <c r="C441" s="45"/>
      <c r="D441" s="45"/>
      <c r="E441" s="46">
        <v>1</v>
      </c>
    </row>
    <row r="442" spans="1:5">
      <c r="A442" s="6" t="s">
        <v>1884</v>
      </c>
      <c r="B442" s="44">
        <v>1</v>
      </c>
      <c r="C442" s="45"/>
      <c r="D442" s="45"/>
      <c r="E442" s="46">
        <v>1</v>
      </c>
    </row>
    <row r="443" spans="1:5">
      <c r="A443" s="6" t="s">
        <v>1881</v>
      </c>
      <c r="B443" s="44">
        <v>1</v>
      </c>
      <c r="C443" s="45"/>
      <c r="D443" s="45"/>
      <c r="E443" s="46">
        <v>1</v>
      </c>
    </row>
    <row r="444" spans="1:5">
      <c r="A444" s="6" t="s">
        <v>1878</v>
      </c>
      <c r="B444" s="44">
        <v>1</v>
      </c>
      <c r="C444" s="45"/>
      <c r="D444" s="45"/>
      <c r="E444" s="46">
        <v>1</v>
      </c>
    </row>
    <row r="445" spans="1:5">
      <c r="A445" s="6" t="s">
        <v>1726</v>
      </c>
      <c r="B445" s="44">
        <v>1</v>
      </c>
      <c r="C445" s="45"/>
      <c r="D445" s="45"/>
      <c r="E445" s="46">
        <v>1</v>
      </c>
    </row>
    <row r="446" spans="1:5">
      <c r="A446" s="6" t="s">
        <v>1723</v>
      </c>
      <c r="B446" s="44">
        <v>1</v>
      </c>
      <c r="C446" s="45"/>
      <c r="D446" s="45"/>
      <c r="E446" s="46">
        <v>1</v>
      </c>
    </row>
    <row r="447" spans="1:5">
      <c r="A447" s="6" t="s">
        <v>378</v>
      </c>
      <c r="B447" s="44">
        <v>1</v>
      </c>
      <c r="C447" s="45"/>
      <c r="D447" s="45"/>
      <c r="E447" s="46">
        <v>1</v>
      </c>
    </row>
    <row r="448" spans="1:5">
      <c r="A448" s="6" t="s">
        <v>1720</v>
      </c>
      <c r="B448" s="44">
        <v>1</v>
      </c>
      <c r="C448" s="45"/>
      <c r="D448" s="45"/>
      <c r="E448" s="46">
        <v>1</v>
      </c>
    </row>
    <row r="449" spans="1:5">
      <c r="A449" s="6" t="s">
        <v>1717</v>
      </c>
      <c r="B449" s="44">
        <v>1</v>
      </c>
      <c r="C449" s="45"/>
      <c r="D449" s="45"/>
      <c r="E449" s="46">
        <v>1</v>
      </c>
    </row>
    <row r="450" spans="1:5">
      <c r="A450" s="6" t="s">
        <v>1714</v>
      </c>
      <c r="B450" s="44">
        <v>1</v>
      </c>
      <c r="C450" s="45"/>
      <c r="D450" s="45"/>
      <c r="E450" s="46">
        <v>1</v>
      </c>
    </row>
    <row r="451" spans="1:5">
      <c r="A451" s="6" t="s">
        <v>1711</v>
      </c>
      <c r="B451" s="44">
        <v>1</v>
      </c>
      <c r="C451" s="45"/>
      <c r="D451" s="45"/>
      <c r="E451" s="46">
        <v>1</v>
      </c>
    </row>
    <row r="452" spans="1:5">
      <c r="A452" s="6" t="s">
        <v>1559</v>
      </c>
      <c r="B452" s="44">
        <v>1</v>
      </c>
      <c r="C452" s="45"/>
      <c r="D452" s="45"/>
      <c r="E452" s="46">
        <v>1</v>
      </c>
    </row>
    <row r="453" spans="1:5">
      <c r="A453" s="6" t="s">
        <v>1556</v>
      </c>
      <c r="B453" s="44">
        <v>1</v>
      </c>
      <c r="C453" s="45"/>
      <c r="D453" s="45"/>
      <c r="E453" s="46">
        <v>1</v>
      </c>
    </row>
    <row r="454" spans="1:5">
      <c r="A454" s="6" t="s">
        <v>375</v>
      </c>
      <c r="B454" s="44">
        <v>1</v>
      </c>
      <c r="C454" s="45"/>
      <c r="D454" s="45"/>
      <c r="E454" s="46">
        <v>1</v>
      </c>
    </row>
    <row r="455" spans="1:5">
      <c r="A455" s="6" t="s">
        <v>522</v>
      </c>
      <c r="B455" s="44">
        <v>1</v>
      </c>
      <c r="C455" s="45"/>
      <c r="D455" s="45"/>
      <c r="E455" s="46">
        <v>1</v>
      </c>
    </row>
    <row r="456" spans="1:5">
      <c r="A456" s="6" t="s">
        <v>1550</v>
      </c>
      <c r="B456" s="44">
        <v>1</v>
      </c>
      <c r="C456" s="45"/>
      <c r="D456" s="45"/>
      <c r="E456" s="46">
        <v>1</v>
      </c>
    </row>
    <row r="457" spans="1:5">
      <c r="A457" s="6" t="s">
        <v>519</v>
      </c>
      <c r="B457" s="44">
        <v>1</v>
      </c>
      <c r="C457" s="45"/>
      <c r="D457" s="45"/>
      <c r="E457" s="46">
        <v>1</v>
      </c>
    </row>
    <row r="458" spans="1:5">
      <c r="A458" s="6" t="s">
        <v>1545</v>
      </c>
      <c r="B458" s="44">
        <v>1</v>
      </c>
      <c r="C458" s="45"/>
      <c r="D458" s="45"/>
      <c r="E458" s="46">
        <v>1</v>
      </c>
    </row>
    <row r="459" spans="1:5">
      <c r="A459" s="6" t="s">
        <v>1541</v>
      </c>
      <c r="B459" s="44">
        <v>1</v>
      </c>
      <c r="C459" s="45"/>
      <c r="D459" s="45"/>
      <c r="E459" s="46">
        <v>1</v>
      </c>
    </row>
    <row r="460" spans="1:5">
      <c r="A460" s="6" t="s">
        <v>1685</v>
      </c>
      <c r="B460" s="44">
        <v>1</v>
      </c>
      <c r="C460" s="45"/>
      <c r="D460" s="45"/>
      <c r="E460" s="46">
        <v>1</v>
      </c>
    </row>
    <row r="461" spans="1:5">
      <c r="A461" s="6" t="s">
        <v>1681</v>
      </c>
      <c r="B461" s="44"/>
      <c r="C461" s="45">
        <v>1</v>
      </c>
      <c r="D461" s="45"/>
      <c r="E461" s="46">
        <v>1</v>
      </c>
    </row>
    <row r="462" spans="1:5">
      <c r="A462" s="6" t="s">
        <v>1973</v>
      </c>
      <c r="B462" s="44">
        <v>1</v>
      </c>
      <c r="C462" s="45"/>
      <c r="D462" s="45"/>
      <c r="E462" s="46">
        <v>1</v>
      </c>
    </row>
    <row r="463" spans="1:5">
      <c r="A463" s="6" t="s">
        <v>366</v>
      </c>
      <c r="B463" s="44">
        <v>1</v>
      </c>
      <c r="C463" s="45"/>
      <c r="D463" s="45"/>
      <c r="E463" s="46">
        <v>1</v>
      </c>
    </row>
    <row r="464" spans="1:5">
      <c r="A464" s="6" t="s">
        <v>1821</v>
      </c>
      <c r="B464" s="44">
        <v>1</v>
      </c>
      <c r="C464" s="45"/>
      <c r="D464" s="45"/>
      <c r="E464" s="46">
        <v>1</v>
      </c>
    </row>
    <row r="465" spans="1:5">
      <c r="A465" s="6" t="s">
        <v>1818</v>
      </c>
      <c r="B465" s="44"/>
      <c r="C465" s="45">
        <v>1</v>
      </c>
      <c r="D465" s="45"/>
      <c r="E465" s="46">
        <v>1</v>
      </c>
    </row>
    <row r="466" spans="1:5">
      <c r="A466" s="6" t="s">
        <v>1815</v>
      </c>
      <c r="B466" s="44">
        <v>1</v>
      </c>
      <c r="C466" s="45"/>
      <c r="D466" s="45"/>
      <c r="E466" s="46">
        <v>1</v>
      </c>
    </row>
    <row r="467" spans="1:5">
      <c r="A467" s="6" t="s">
        <v>510</v>
      </c>
      <c r="B467" s="44">
        <v>1</v>
      </c>
      <c r="C467" s="45"/>
      <c r="D467" s="45"/>
      <c r="E467" s="46">
        <v>1</v>
      </c>
    </row>
    <row r="468" spans="1:5">
      <c r="A468" s="6" t="s">
        <v>507</v>
      </c>
      <c r="B468" s="44">
        <v>1</v>
      </c>
      <c r="C468" s="45"/>
      <c r="D468" s="45"/>
      <c r="E468" s="46">
        <v>1</v>
      </c>
    </row>
    <row r="469" spans="1:5">
      <c r="A469" s="6" t="s">
        <v>1961</v>
      </c>
      <c r="B469" s="44">
        <v>1</v>
      </c>
      <c r="C469" s="45"/>
      <c r="D469" s="45"/>
      <c r="E469" s="46">
        <v>1</v>
      </c>
    </row>
    <row r="470" spans="1:5">
      <c r="A470" s="6" t="s">
        <v>1957</v>
      </c>
      <c r="B470" s="44">
        <v>1</v>
      </c>
      <c r="C470" s="45"/>
      <c r="D470" s="45"/>
      <c r="E470" s="46">
        <v>1</v>
      </c>
    </row>
    <row r="471" spans="1:5">
      <c r="A471" s="6" t="s">
        <v>1804</v>
      </c>
      <c r="B471" s="44">
        <v>1</v>
      </c>
      <c r="C471" s="45"/>
      <c r="D471" s="45"/>
      <c r="E471" s="46">
        <v>1</v>
      </c>
    </row>
    <row r="472" spans="1:5">
      <c r="A472" s="6" t="s">
        <v>653</v>
      </c>
      <c r="B472" s="44">
        <v>1</v>
      </c>
      <c r="C472" s="45"/>
      <c r="D472" s="45"/>
      <c r="E472" s="46">
        <v>1</v>
      </c>
    </row>
    <row r="473" spans="1:5">
      <c r="A473" s="6" t="s">
        <v>661</v>
      </c>
      <c r="B473" s="44">
        <v>1</v>
      </c>
      <c r="C473" s="45"/>
      <c r="D473" s="45"/>
      <c r="E473" s="46">
        <v>1</v>
      </c>
    </row>
    <row r="474" spans="1:5">
      <c r="A474" s="6" t="s">
        <v>1801</v>
      </c>
      <c r="B474" s="44">
        <v>1</v>
      </c>
      <c r="C474" s="45"/>
      <c r="D474" s="45"/>
      <c r="E474" s="46">
        <v>1</v>
      </c>
    </row>
    <row r="475" spans="1:5">
      <c r="A475" s="6" t="s">
        <v>1798</v>
      </c>
      <c r="B475" s="44">
        <v>1</v>
      </c>
      <c r="C475" s="45"/>
      <c r="D475" s="45"/>
      <c r="E475" s="46">
        <v>1</v>
      </c>
    </row>
    <row r="476" spans="1:5">
      <c r="A476" s="6" t="s">
        <v>1793</v>
      </c>
      <c r="B476" s="44">
        <v>1</v>
      </c>
      <c r="C476" s="45"/>
      <c r="D476" s="45"/>
      <c r="E476" s="46">
        <v>1</v>
      </c>
    </row>
    <row r="477" spans="1:5">
      <c r="A477" s="6" t="s">
        <v>1789</v>
      </c>
      <c r="B477" s="44">
        <v>1</v>
      </c>
      <c r="C477" s="45"/>
      <c r="D477" s="45"/>
      <c r="E477" s="46">
        <v>1</v>
      </c>
    </row>
    <row r="478" spans="1:5">
      <c r="A478" s="6" t="s">
        <v>1786</v>
      </c>
      <c r="B478" s="44">
        <v>1</v>
      </c>
      <c r="C478" s="45"/>
      <c r="D478" s="45"/>
      <c r="E478" s="46">
        <v>1</v>
      </c>
    </row>
    <row r="479" spans="1:5">
      <c r="A479" s="6" t="s">
        <v>1639</v>
      </c>
      <c r="B479" s="44">
        <v>1</v>
      </c>
      <c r="C479" s="45"/>
      <c r="D479" s="45"/>
      <c r="E479" s="46">
        <v>1</v>
      </c>
    </row>
    <row r="480" spans="1:5">
      <c r="A480" s="6" t="s">
        <v>1636</v>
      </c>
      <c r="B480" s="44">
        <v>1</v>
      </c>
      <c r="C480" s="45"/>
      <c r="D480" s="45"/>
      <c r="E480" s="46">
        <v>1</v>
      </c>
    </row>
    <row r="481" spans="1:5">
      <c r="A481" s="6" t="s">
        <v>1632</v>
      </c>
      <c r="B481" s="44">
        <v>1</v>
      </c>
      <c r="C481" s="45"/>
      <c r="D481" s="45"/>
      <c r="E481" s="46">
        <v>1</v>
      </c>
    </row>
    <row r="482" spans="1:5">
      <c r="A482" s="6" t="s">
        <v>657</v>
      </c>
      <c r="B482" s="44">
        <v>1</v>
      </c>
      <c r="C482" s="45"/>
      <c r="D482" s="45"/>
      <c r="E482" s="46">
        <v>1</v>
      </c>
    </row>
    <row r="483" spans="1:5">
      <c r="A483" s="6" t="s">
        <v>1773</v>
      </c>
      <c r="B483" s="44">
        <v>1</v>
      </c>
      <c r="C483" s="45"/>
      <c r="D483" s="45"/>
      <c r="E483" s="46">
        <v>1</v>
      </c>
    </row>
    <row r="484" spans="1:5">
      <c r="A484" s="6" t="s">
        <v>1625</v>
      </c>
      <c r="B484" s="44">
        <v>1</v>
      </c>
      <c r="C484" s="45"/>
      <c r="D484" s="45"/>
      <c r="E484" s="46">
        <v>1</v>
      </c>
    </row>
    <row r="485" spans="1:5">
      <c r="A485" s="6" t="s">
        <v>1621</v>
      </c>
      <c r="B485" s="44">
        <v>1</v>
      </c>
      <c r="C485" s="45"/>
      <c r="D485" s="45"/>
      <c r="E485" s="46">
        <v>1</v>
      </c>
    </row>
    <row r="486" spans="1:5">
      <c r="A486" s="6" t="s">
        <v>196</v>
      </c>
      <c r="B486" s="44">
        <v>1</v>
      </c>
      <c r="C486" s="45"/>
      <c r="D486" s="45"/>
      <c r="E486" s="46">
        <v>1</v>
      </c>
    </row>
    <row r="487" spans="1:5">
      <c r="A487" s="6" t="s">
        <v>1618</v>
      </c>
      <c r="B487" s="44">
        <v>1</v>
      </c>
      <c r="C487" s="45"/>
      <c r="D487" s="45"/>
      <c r="E487" s="46">
        <v>1</v>
      </c>
    </row>
    <row r="488" spans="1:5">
      <c r="A488" s="6" t="s">
        <v>497</v>
      </c>
      <c r="B488" s="44">
        <v>1</v>
      </c>
      <c r="C488" s="45"/>
      <c r="D488" s="45"/>
      <c r="E488" s="46">
        <v>1</v>
      </c>
    </row>
    <row r="489" spans="1:5">
      <c r="A489" s="6" t="s">
        <v>1614</v>
      </c>
      <c r="B489" s="44"/>
      <c r="C489" s="45">
        <v>1</v>
      </c>
      <c r="D489" s="45"/>
      <c r="E489" s="46">
        <v>1</v>
      </c>
    </row>
    <row r="490" spans="1:5">
      <c r="A490" s="6" t="s">
        <v>1759</v>
      </c>
      <c r="B490" s="44">
        <v>1</v>
      </c>
      <c r="C490" s="45"/>
      <c r="D490" s="45"/>
      <c r="E490" s="46">
        <v>1</v>
      </c>
    </row>
    <row r="491" spans="1:5">
      <c r="A491" s="6" t="s">
        <v>1756</v>
      </c>
      <c r="B491" s="44">
        <v>1</v>
      </c>
      <c r="C491" s="45"/>
      <c r="D491" s="45"/>
      <c r="E491" s="46">
        <v>1</v>
      </c>
    </row>
    <row r="492" spans="1:5">
      <c r="A492" s="6" t="s">
        <v>493</v>
      </c>
      <c r="B492" s="44">
        <v>1</v>
      </c>
      <c r="C492" s="45"/>
      <c r="D492" s="45"/>
      <c r="E492" s="46">
        <v>1</v>
      </c>
    </row>
    <row r="493" spans="1:5">
      <c r="A493" s="6" t="s">
        <v>2043</v>
      </c>
      <c r="B493" s="44">
        <v>1</v>
      </c>
      <c r="C493" s="45"/>
      <c r="D493" s="45"/>
      <c r="E493" s="46">
        <v>1</v>
      </c>
    </row>
    <row r="494" spans="1:5">
      <c r="A494" s="6" t="s">
        <v>1893</v>
      </c>
      <c r="B494" s="44">
        <v>1</v>
      </c>
      <c r="C494" s="45"/>
      <c r="D494" s="45"/>
      <c r="E494" s="46">
        <v>1</v>
      </c>
    </row>
    <row r="495" spans="1:5">
      <c r="A495" s="6" t="s">
        <v>80</v>
      </c>
      <c r="B495" s="44">
        <v>1</v>
      </c>
      <c r="C495" s="45"/>
      <c r="D495" s="45"/>
      <c r="E495" s="46">
        <v>1</v>
      </c>
    </row>
    <row r="496" spans="1:5">
      <c r="A496" s="6" t="s">
        <v>1889</v>
      </c>
      <c r="B496" s="44">
        <v>1</v>
      </c>
      <c r="C496" s="45"/>
      <c r="D496" s="45"/>
      <c r="E496" s="46">
        <v>1</v>
      </c>
    </row>
    <row r="497" spans="1:5">
      <c r="A497" s="6" t="s">
        <v>1885</v>
      </c>
      <c r="B497" s="44">
        <v>1</v>
      </c>
      <c r="C497" s="45"/>
      <c r="D497" s="45"/>
      <c r="E497" s="46">
        <v>1</v>
      </c>
    </row>
    <row r="498" spans="1:5">
      <c r="A498" s="6" t="s">
        <v>489</v>
      </c>
      <c r="B498" s="44">
        <v>1</v>
      </c>
      <c r="C498" s="45"/>
      <c r="D498" s="45"/>
      <c r="E498" s="46">
        <v>1</v>
      </c>
    </row>
    <row r="499" spans="1:5">
      <c r="A499" s="6" t="s">
        <v>2030</v>
      </c>
      <c r="B499" s="44">
        <v>1</v>
      </c>
      <c r="C499" s="45"/>
      <c r="D499" s="45"/>
      <c r="E499" s="46">
        <v>1</v>
      </c>
    </row>
    <row r="500" spans="1:5">
      <c r="A500" s="6" t="s">
        <v>2027</v>
      </c>
      <c r="B500" s="44">
        <v>1</v>
      </c>
      <c r="C500" s="45"/>
      <c r="D500" s="45"/>
      <c r="E500" s="46">
        <v>1</v>
      </c>
    </row>
    <row r="501" spans="1:5">
      <c r="A501" s="6" t="s">
        <v>1877</v>
      </c>
      <c r="B501" s="44">
        <v>1</v>
      </c>
      <c r="C501" s="45"/>
      <c r="D501" s="45"/>
      <c r="E501" s="46">
        <v>1</v>
      </c>
    </row>
    <row r="502" spans="1:5">
      <c r="A502" s="6" t="s">
        <v>1873</v>
      </c>
      <c r="B502" s="44">
        <v>1</v>
      </c>
      <c r="C502" s="45"/>
      <c r="D502" s="45"/>
      <c r="E502" s="46">
        <v>1</v>
      </c>
    </row>
    <row r="503" spans="1:5">
      <c r="A503" s="6" t="s">
        <v>486</v>
      </c>
      <c r="B503" s="44">
        <v>1</v>
      </c>
      <c r="C503" s="45"/>
      <c r="D503" s="45"/>
      <c r="E503" s="46">
        <v>1</v>
      </c>
    </row>
    <row r="504" spans="1:5">
      <c r="A504" s="6" t="s">
        <v>1870</v>
      </c>
      <c r="B504" s="44">
        <v>1</v>
      </c>
      <c r="C504" s="45"/>
      <c r="D504" s="45"/>
      <c r="E504" s="46">
        <v>1</v>
      </c>
    </row>
    <row r="505" spans="1:5">
      <c r="A505" s="6" t="s">
        <v>1867</v>
      </c>
      <c r="B505" s="44">
        <v>1</v>
      </c>
      <c r="C505" s="45"/>
      <c r="D505" s="45"/>
      <c r="E505" s="46">
        <v>1</v>
      </c>
    </row>
    <row r="506" spans="1:5">
      <c r="A506" s="6" t="s">
        <v>482</v>
      </c>
      <c r="B506" s="44">
        <v>1</v>
      </c>
      <c r="C506" s="45"/>
      <c r="D506" s="45"/>
      <c r="E506" s="46">
        <v>1</v>
      </c>
    </row>
    <row r="507" spans="1:5">
      <c r="A507" s="6" t="s">
        <v>1863</v>
      </c>
      <c r="B507" s="44">
        <v>1</v>
      </c>
      <c r="C507" s="45"/>
      <c r="D507" s="45"/>
      <c r="E507" s="46">
        <v>1</v>
      </c>
    </row>
    <row r="508" spans="1:5">
      <c r="A508" s="6" t="s">
        <v>1859</v>
      </c>
      <c r="B508" s="44">
        <v>1</v>
      </c>
      <c r="C508" s="45"/>
      <c r="D508" s="45"/>
      <c r="E508" s="46">
        <v>1</v>
      </c>
    </row>
    <row r="509" spans="1:5">
      <c r="A509" s="6" t="s">
        <v>1855</v>
      </c>
      <c r="B509" s="44">
        <v>1</v>
      </c>
      <c r="C509" s="45"/>
      <c r="D509" s="45"/>
      <c r="E509" s="46">
        <v>1</v>
      </c>
    </row>
    <row r="510" spans="1:5">
      <c r="A510" s="6" t="s">
        <v>478</v>
      </c>
      <c r="B510" s="44">
        <v>1</v>
      </c>
      <c r="C510" s="45"/>
      <c r="D510" s="45"/>
      <c r="E510" s="46">
        <v>1</v>
      </c>
    </row>
    <row r="511" spans="1:5">
      <c r="A511" s="6" t="s">
        <v>1707</v>
      </c>
      <c r="B511" s="44">
        <v>1</v>
      </c>
      <c r="C511" s="45"/>
      <c r="D511" s="45"/>
      <c r="E511" s="46">
        <v>1</v>
      </c>
    </row>
    <row r="512" spans="1:5">
      <c r="A512" s="6" t="s">
        <v>335</v>
      </c>
      <c r="B512" s="44">
        <v>1</v>
      </c>
      <c r="C512" s="45"/>
      <c r="D512" s="45"/>
      <c r="E512" s="46">
        <v>1</v>
      </c>
    </row>
    <row r="513" spans="1:5">
      <c r="A513" s="6" t="s">
        <v>331</v>
      </c>
      <c r="B513" s="44">
        <v>1</v>
      </c>
      <c r="C513" s="45"/>
      <c r="D513" s="45"/>
      <c r="E513" s="46">
        <v>1</v>
      </c>
    </row>
    <row r="514" spans="1:5">
      <c r="A514" s="6" t="s">
        <v>1703</v>
      </c>
      <c r="B514" s="44">
        <v>1</v>
      </c>
      <c r="C514" s="45"/>
      <c r="D514" s="45"/>
      <c r="E514" s="46">
        <v>1</v>
      </c>
    </row>
    <row r="515" spans="1:5">
      <c r="A515" s="6" t="s">
        <v>328</v>
      </c>
      <c r="B515" s="44">
        <v>1</v>
      </c>
      <c r="C515" s="45"/>
      <c r="D515" s="45"/>
      <c r="E515" s="46">
        <v>1</v>
      </c>
    </row>
    <row r="516" spans="1:5">
      <c r="A516" s="6" t="s">
        <v>1700</v>
      </c>
      <c r="B516" s="44">
        <v>1</v>
      </c>
      <c r="C516" s="45"/>
      <c r="D516" s="45"/>
      <c r="E516" s="46">
        <v>1</v>
      </c>
    </row>
    <row r="517" spans="1:5">
      <c r="A517" s="6" t="s">
        <v>1698</v>
      </c>
      <c r="B517" s="44">
        <v>1</v>
      </c>
      <c r="C517" s="45"/>
      <c r="D517" s="45"/>
      <c r="E517" s="46">
        <v>1</v>
      </c>
    </row>
    <row r="518" spans="1:5">
      <c r="A518" s="6" t="s">
        <v>326</v>
      </c>
      <c r="B518" s="44">
        <v>1</v>
      </c>
      <c r="C518" s="45"/>
      <c r="D518" s="45"/>
      <c r="E518" s="46">
        <v>1</v>
      </c>
    </row>
    <row r="519" spans="1:5">
      <c r="A519" s="6" t="s">
        <v>818</v>
      </c>
      <c r="B519" s="44">
        <v>1</v>
      </c>
      <c r="C519" s="45"/>
      <c r="D519" s="45"/>
      <c r="E519" s="46">
        <v>1</v>
      </c>
    </row>
    <row r="520" spans="1:5">
      <c r="A520" s="6" t="s">
        <v>1695</v>
      </c>
      <c r="B520" s="44">
        <v>1</v>
      </c>
      <c r="C520" s="45"/>
      <c r="D520" s="45"/>
      <c r="E520" s="46">
        <v>1</v>
      </c>
    </row>
    <row r="521" spans="1:5">
      <c r="A521" s="6" t="s">
        <v>1692</v>
      </c>
      <c r="B521" s="44">
        <v>1</v>
      </c>
      <c r="C521" s="45"/>
      <c r="D521" s="45"/>
      <c r="E521" s="46">
        <v>1</v>
      </c>
    </row>
    <row r="522" spans="1:5">
      <c r="A522" s="6" t="s">
        <v>462</v>
      </c>
      <c r="B522" s="44">
        <v>1</v>
      </c>
      <c r="C522" s="45"/>
      <c r="D522" s="45"/>
      <c r="E522" s="46">
        <v>1</v>
      </c>
    </row>
    <row r="523" spans="1:5">
      <c r="A523" s="6" t="s">
        <v>317</v>
      </c>
      <c r="B523" s="44">
        <v>1</v>
      </c>
      <c r="C523" s="45"/>
      <c r="D523" s="45"/>
      <c r="E523" s="46">
        <v>1</v>
      </c>
    </row>
    <row r="524" spans="1:5">
      <c r="A524" s="6" t="s">
        <v>823</v>
      </c>
      <c r="B524" s="44">
        <v>1</v>
      </c>
      <c r="C524" s="45"/>
      <c r="D524" s="45"/>
      <c r="E524" s="46">
        <v>1</v>
      </c>
    </row>
    <row r="525" spans="1:5">
      <c r="A525" s="6" t="s">
        <v>1688</v>
      </c>
      <c r="B525" s="44">
        <v>1</v>
      </c>
      <c r="C525" s="45"/>
      <c r="D525" s="45"/>
      <c r="E525" s="46">
        <v>1</v>
      </c>
    </row>
    <row r="526" spans="1:5">
      <c r="A526" s="6" t="s">
        <v>1830</v>
      </c>
      <c r="B526" s="44">
        <v>1</v>
      </c>
      <c r="C526" s="45"/>
      <c r="D526" s="45"/>
      <c r="E526" s="46">
        <v>1</v>
      </c>
    </row>
    <row r="527" spans="1:5">
      <c r="A527" s="6" t="s">
        <v>665</v>
      </c>
      <c r="B527" s="44">
        <v>1</v>
      </c>
      <c r="C527" s="45"/>
      <c r="D527" s="45"/>
      <c r="E527" s="46">
        <v>1</v>
      </c>
    </row>
    <row r="528" spans="1:5">
      <c r="A528" s="6" t="s">
        <v>1976</v>
      </c>
      <c r="B528" s="44">
        <v>1</v>
      </c>
      <c r="C528" s="45"/>
      <c r="D528" s="45"/>
      <c r="E528" s="46">
        <v>1</v>
      </c>
    </row>
    <row r="529" spans="1:5">
      <c r="A529" s="6" t="s">
        <v>1969</v>
      </c>
      <c r="B529" s="44">
        <v>1</v>
      </c>
      <c r="C529" s="45"/>
      <c r="D529" s="45"/>
      <c r="E529" s="46">
        <v>1</v>
      </c>
    </row>
    <row r="530" spans="1:5">
      <c r="A530" s="6" t="s">
        <v>453</v>
      </c>
      <c r="B530" s="44">
        <v>1</v>
      </c>
      <c r="C530" s="45"/>
      <c r="D530" s="45"/>
      <c r="E530" s="46">
        <v>1</v>
      </c>
    </row>
    <row r="531" spans="1:5">
      <c r="A531" s="6" t="s">
        <v>1965</v>
      </c>
      <c r="B531" s="44">
        <v>1</v>
      </c>
      <c r="C531" s="45"/>
      <c r="D531" s="45"/>
      <c r="E531" s="46">
        <v>1</v>
      </c>
    </row>
    <row r="532" spans="1:5">
      <c r="A532" s="6" t="s">
        <v>2108</v>
      </c>
      <c r="B532" s="44">
        <v>1</v>
      </c>
      <c r="C532" s="45"/>
      <c r="D532" s="45"/>
      <c r="E532" s="46">
        <v>1</v>
      </c>
    </row>
    <row r="533" spans="1:5">
      <c r="A533" s="6" t="s">
        <v>449</v>
      </c>
      <c r="B533" s="44">
        <v>1</v>
      </c>
      <c r="C533" s="45"/>
      <c r="D533" s="45"/>
      <c r="E533" s="46">
        <v>1</v>
      </c>
    </row>
    <row r="534" spans="1:5">
      <c r="A534" s="6" t="s">
        <v>2105</v>
      </c>
      <c r="B534" s="44">
        <v>1</v>
      </c>
      <c r="C534" s="45"/>
      <c r="D534" s="45"/>
      <c r="E534" s="46">
        <v>1</v>
      </c>
    </row>
    <row r="535" spans="1:5">
      <c r="A535" s="6" t="s">
        <v>2102</v>
      </c>
      <c r="B535" s="44">
        <v>1</v>
      </c>
      <c r="C535" s="45"/>
      <c r="D535" s="45"/>
      <c r="E535" s="46">
        <v>1</v>
      </c>
    </row>
    <row r="536" spans="1:5">
      <c r="A536" s="6" t="s">
        <v>668</v>
      </c>
      <c r="B536" s="44"/>
      <c r="C536" s="45">
        <v>1</v>
      </c>
      <c r="D536" s="45"/>
      <c r="E536" s="46">
        <v>1</v>
      </c>
    </row>
    <row r="537" spans="1:5">
      <c r="A537" s="6" t="s">
        <v>601</v>
      </c>
      <c r="B537" s="44">
        <v>1</v>
      </c>
      <c r="C537" s="45"/>
      <c r="D537" s="45"/>
      <c r="E537" s="46">
        <v>1</v>
      </c>
    </row>
    <row r="538" spans="1:5">
      <c r="A538" s="6" t="s">
        <v>1951</v>
      </c>
      <c r="B538" s="44">
        <v>1</v>
      </c>
      <c r="C538" s="45"/>
      <c r="D538" s="45"/>
      <c r="E538" s="46">
        <v>1</v>
      </c>
    </row>
    <row r="539" spans="1:5">
      <c r="A539" s="6" t="s">
        <v>1948</v>
      </c>
      <c r="B539" s="44">
        <v>1</v>
      </c>
      <c r="C539" s="45"/>
      <c r="D539" s="45"/>
      <c r="E539" s="46">
        <v>1</v>
      </c>
    </row>
    <row r="540" spans="1:5">
      <c r="A540" s="6" t="s">
        <v>1945</v>
      </c>
      <c r="B540" s="44">
        <v>1</v>
      </c>
      <c r="C540" s="45"/>
      <c r="D540" s="45"/>
      <c r="E540" s="46">
        <v>1</v>
      </c>
    </row>
    <row r="541" spans="1:5">
      <c r="A541" s="6" t="s">
        <v>1942</v>
      </c>
      <c r="B541" s="44">
        <v>1</v>
      </c>
      <c r="C541" s="45"/>
      <c r="D541" s="45"/>
      <c r="E541" s="46">
        <v>1</v>
      </c>
    </row>
    <row r="542" spans="1:5">
      <c r="A542" s="6" t="s">
        <v>1938</v>
      </c>
      <c r="B542" s="44">
        <v>1</v>
      </c>
      <c r="C542" s="45"/>
      <c r="D542" s="45"/>
      <c r="E542" s="46">
        <v>1</v>
      </c>
    </row>
    <row r="543" spans="1:5">
      <c r="A543" s="6" t="s">
        <v>2405</v>
      </c>
      <c r="B543" s="44">
        <v>1</v>
      </c>
      <c r="C543" s="45"/>
      <c r="D543" s="45"/>
      <c r="E543" s="46">
        <v>1</v>
      </c>
    </row>
    <row r="544" spans="1:5">
      <c r="A544" s="6" t="s">
        <v>2400</v>
      </c>
      <c r="B544" s="44">
        <v>1</v>
      </c>
      <c r="C544" s="45"/>
      <c r="D544" s="45"/>
      <c r="E544" s="46">
        <v>1</v>
      </c>
    </row>
    <row r="545" spans="1:5">
      <c r="A545" s="6" t="s">
        <v>596</v>
      </c>
      <c r="B545" s="44">
        <v>1</v>
      </c>
      <c r="C545" s="45"/>
      <c r="D545" s="45"/>
      <c r="E545" s="46">
        <v>1</v>
      </c>
    </row>
    <row r="546" spans="1:5">
      <c r="A546" s="6" t="s">
        <v>1935</v>
      </c>
      <c r="B546" s="44">
        <v>1</v>
      </c>
      <c r="C546" s="45"/>
      <c r="D546" s="45"/>
      <c r="E546" s="46">
        <v>1</v>
      </c>
    </row>
    <row r="547" spans="1:5">
      <c r="A547" s="6" t="s">
        <v>1932</v>
      </c>
      <c r="B547" s="44">
        <v>1</v>
      </c>
      <c r="C547" s="45"/>
      <c r="D547" s="45"/>
      <c r="E547" s="46">
        <v>1</v>
      </c>
    </row>
    <row r="548" spans="1:5">
      <c r="A548" s="6" t="s">
        <v>1780</v>
      </c>
      <c r="B548" s="44"/>
      <c r="C548" s="45">
        <v>1</v>
      </c>
      <c r="D548" s="45"/>
      <c r="E548" s="46">
        <v>1</v>
      </c>
    </row>
    <row r="549" spans="1:5">
      <c r="A549" s="6" t="s">
        <v>672</v>
      </c>
      <c r="B549" s="44">
        <v>1</v>
      </c>
      <c r="C549" s="45"/>
      <c r="D549" s="45"/>
      <c r="E549" s="46">
        <v>1</v>
      </c>
    </row>
    <row r="550" spans="1:5">
      <c r="A550" s="6" t="s">
        <v>1777</v>
      </c>
      <c r="B550" s="44">
        <v>1</v>
      </c>
      <c r="C550" s="45"/>
      <c r="D550" s="45"/>
      <c r="E550" s="46">
        <v>1</v>
      </c>
    </row>
    <row r="551" spans="1:5">
      <c r="A551" s="6" t="s">
        <v>1919</v>
      </c>
      <c r="B551" s="44">
        <v>1</v>
      </c>
      <c r="C551" s="45"/>
      <c r="D551" s="45"/>
      <c r="E551" s="46">
        <v>1</v>
      </c>
    </row>
    <row r="552" spans="1:5">
      <c r="A552" s="6" t="s">
        <v>593</v>
      </c>
      <c r="B552" s="44">
        <v>1</v>
      </c>
      <c r="C552" s="45"/>
      <c r="D552" s="45"/>
      <c r="E552" s="46">
        <v>1</v>
      </c>
    </row>
    <row r="553" spans="1:5">
      <c r="A553" s="6" t="s">
        <v>436</v>
      </c>
      <c r="B553" s="44">
        <v>1</v>
      </c>
      <c r="C553" s="45"/>
      <c r="D553" s="45"/>
      <c r="E553" s="46">
        <v>1</v>
      </c>
    </row>
    <row r="554" spans="1:5">
      <c r="A554" s="6" t="s">
        <v>367</v>
      </c>
      <c r="B554" s="44">
        <v>1</v>
      </c>
      <c r="C554" s="45"/>
      <c r="D554" s="45"/>
      <c r="E554" s="46">
        <v>1</v>
      </c>
    </row>
    <row r="555" spans="1:5">
      <c r="A555" s="6" t="s">
        <v>1770</v>
      </c>
      <c r="B555" s="44">
        <v>1</v>
      </c>
      <c r="C555" s="45"/>
      <c r="D555" s="45"/>
      <c r="E555" s="46">
        <v>1</v>
      </c>
    </row>
    <row r="556" spans="1:5">
      <c r="A556" s="6" t="s">
        <v>1765</v>
      </c>
      <c r="B556" s="44">
        <v>1</v>
      </c>
      <c r="C556" s="45"/>
      <c r="D556" s="45"/>
      <c r="E556" s="46">
        <v>1</v>
      </c>
    </row>
    <row r="557" spans="1:5">
      <c r="A557" s="6" t="s">
        <v>592</v>
      </c>
      <c r="B557" s="44">
        <v>1</v>
      </c>
      <c r="C557" s="45"/>
      <c r="D557" s="45"/>
      <c r="E557" s="46">
        <v>1</v>
      </c>
    </row>
    <row r="558" spans="1:5">
      <c r="A558" s="6" t="s">
        <v>1907</v>
      </c>
      <c r="B558" s="44">
        <v>1</v>
      </c>
      <c r="C558" s="45"/>
      <c r="D558" s="45"/>
      <c r="E558" s="46">
        <v>1</v>
      </c>
    </row>
    <row r="559" spans="1:5">
      <c r="A559" s="6" t="s">
        <v>1904</v>
      </c>
      <c r="B559" s="44">
        <v>1</v>
      </c>
      <c r="C559" s="45"/>
      <c r="D559" s="45"/>
      <c r="E559" s="46">
        <v>1</v>
      </c>
    </row>
    <row r="560" spans="1:5">
      <c r="A560" s="6" t="s">
        <v>2387</v>
      </c>
      <c r="B560" s="44">
        <v>1</v>
      </c>
      <c r="C560" s="45"/>
      <c r="D560" s="45"/>
      <c r="E560" s="46">
        <v>1</v>
      </c>
    </row>
    <row r="561" spans="1:5">
      <c r="A561" s="6" t="s">
        <v>2049</v>
      </c>
      <c r="B561" s="44">
        <v>1</v>
      </c>
      <c r="C561" s="45"/>
      <c r="D561" s="45"/>
      <c r="E561" s="46">
        <v>1</v>
      </c>
    </row>
    <row r="562" spans="1:5">
      <c r="A562" s="6" t="s">
        <v>2045</v>
      </c>
      <c r="B562" s="44">
        <v>1</v>
      </c>
      <c r="C562" s="45"/>
      <c r="D562" s="45"/>
      <c r="E562" s="46">
        <v>1</v>
      </c>
    </row>
    <row r="563" spans="1:5">
      <c r="A563" s="6" t="s">
        <v>587</v>
      </c>
      <c r="B563" s="44">
        <v>1</v>
      </c>
      <c r="C563" s="45"/>
      <c r="D563" s="45"/>
      <c r="E563" s="46">
        <v>1</v>
      </c>
    </row>
    <row r="564" spans="1:5">
      <c r="A564" s="6" t="s">
        <v>2039</v>
      </c>
      <c r="B564" s="44">
        <v>1</v>
      </c>
      <c r="C564" s="45"/>
      <c r="D564" s="45"/>
      <c r="E564" s="46">
        <v>1</v>
      </c>
    </row>
    <row r="565" spans="1:5">
      <c r="A565" s="6" t="s">
        <v>2036</v>
      </c>
      <c r="B565" s="44">
        <v>1</v>
      </c>
      <c r="C565" s="45"/>
      <c r="D565" s="45"/>
      <c r="E565" s="46">
        <v>1</v>
      </c>
    </row>
    <row r="566" spans="1:5">
      <c r="A566" s="6" t="s">
        <v>2190</v>
      </c>
      <c r="B566" s="44"/>
      <c r="C566" s="45">
        <v>1</v>
      </c>
      <c r="D566" s="45"/>
      <c r="E566" s="46">
        <v>1</v>
      </c>
    </row>
    <row r="567" spans="1:5">
      <c r="A567" s="6" t="s">
        <v>2186</v>
      </c>
      <c r="B567" s="44">
        <v>1</v>
      </c>
      <c r="C567" s="45"/>
      <c r="D567" s="45"/>
      <c r="E567" s="46">
        <v>1</v>
      </c>
    </row>
    <row r="568" spans="1:5">
      <c r="A568" s="6" t="s">
        <v>2024</v>
      </c>
      <c r="B568" s="44">
        <v>1</v>
      </c>
      <c r="C568" s="45"/>
      <c r="D568" s="45"/>
      <c r="E568" s="46">
        <v>1</v>
      </c>
    </row>
    <row r="569" spans="1:5">
      <c r="A569" s="6" t="s">
        <v>584</v>
      </c>
      <c r="B569" s="44">
        <v>1</v>
      </c>
      <c r="C569" s="45"/>
      <c r="D569" s="45"/>
      <c r="E569" s="46">
        <v>1</v>
      </c>
    </row>
    <row r="570" spans="1:5">
      <c r="A570" s="6" t="s">
        <v>2021</v>
      </c>
      <c r="B570" s="44">
        <v>1</v>
      </c>
      <c r="C570" s="45"/>
      <c r="D570" s="45"/>
      <c r="E570" s="46">
        <v>1</v>
      </c>
    </row>
    <row r="571" spans="1:5">
      <c r="A571" s="6" t="s">
        <v>2018</v>
      </c>
      <c r="B571" s="44">
        <v>1</v>
      </c>
      <c r="C571" s="45"/>
      <c r="D571" s="45"/>
      <c r="E571" s="46">
        <v>1</v>
      </c>
    </row>
    <row r="572" spans="1:5">
      <c r="A572" s="6" t="s">
        <v>742</v>
      </c>
      <c r="B572" s="44">
        <v>1</v>
      </c>
      <c r="C572" s="45"/>
      <c r="D572" s="45"/>
      <c r="E572" s="46">
        <v>1</v>
      </c>
    </row>
    <row r="573" spans="1:5">
      <c r="A573" s="6" t="s">
        <v>2013</v>
      </c>
      <c r="B573" s="44"/>
      <c r="C573" s="45">
        <v>1</v>
      </c>
      <c r="D573" s="45"/>
      <c r="E573" s="46">
        <v>1</v>
      </c>
    </row>
    <row r="574" spans="1:5">
      <c r="A574" s="6" t="s">
        <v>2009</v>
      </c>
      <c r="B574" s="44">
        <v>1</v>
      </c>
      <c r="C574" s="45"/>
      <c r="D574" s="45"/>
      <c r="E574" s="46">
        <v>1</v>
      </c>
    </row>
    <row r="575" spans="1:5">
      <c r="A575" s="6" t="s">
        <v>739</v>
      </c>
      <c r="B575" s="44">
        <v>1</v>
      </c>
      <c r="C575" s="45"/>
      <c r="D575" s="45"/>
      <c r="E575" s="46">
        <v>1</v>
      </c>
    </row>
    <row r="576" spans="1:5">
      <c r="A576" s="6" t="s">
        <v>570</v>
      </c>
      <c r="B576" s="44">
        <v>1</v>
      </c>
      <c r="C576" s="45"/>
      <c r="D576" s="45"/>
      <c r="E576" s="46">
        <v>1</v>
      </c>
    </row>
    <row r="577" spans="1:5">
      <c r="A577" s="6" t="s">
        <v>565</v>
      </c>
      <c r="B577" s="44">
        <v>1</v>
      </c>
      <c r="C577" s="45"/>
      <c r="D577" s="45"/>
      <c r="E577" s="46">
        <v>1</v>
      </c>
    </row>
    <row r="578" spans="1:5">
      <c r="A578" s="6" t="s">
        <v>2006</v>
      </c>
      <c r="B578" s="44">
        <v>1</v>
      </c>
      <c r="C578" s="45"/>
      <c r="D578" s="45"/>
      <c r="E578" s="46">
        <v>1</v>
      </c>
    </row>
    <row r="579" spans="1:5">
      <c r="A579" s="6" t="s">
        <v>562</v>
      </c>
      <c r="B579" s="44">
        <v>1</v>
      </c>
      <c r="C579" s="45"/>
      <c r="D579" s="45"/>
      <c r="E579" s="46">
        <v>1</v>
      </c>
    </row>
    <row r="580" spans="1:5">
      <c r="A580" s="6" t="s">
        <v>558</v>
      </c>
      <c r="B580" s="44">
        <v>1</v>
      </c>
      <c r="C580" s="45"/>
      <c r="D580" s="45"/>
      <c r="E580" s="46">
        <v>1</v>
      </c>
    </row>
    <row r="581" spans="1:5">
      <c r="A581" s="6" t="s">
        <v>1852</v>
      </c>
      <c r="B581" s="44">
        <v>1</v>
      </c>
      <c r="C581" s="45"/>
      <c r="D581" s="45"/>
      <c r="E581" s="46">
        <v>1</v>
      </c>
    </row>
    <row r="582" spans="1:5">
      <c r="A582" s="6" t="s">
        <v>1849</v>
      </c>
      <c r="B582" s="44">
        <v>1</v>
      </c>
      <c r="C582" s="45"/>
      <c r="D582" s="45"/>
      <c r="E582" s="46">
        <v>1</v>
      </c>
    </row>
    <row r="583" spans="1:5">
      <c r="A583" s="6" t="s">
        <v>404</v>
      </c>
      <c r="B583" s="44">
        <v>1</v>
      </c>
      <c r="C583" s="45"/>
      <c r="D583" s="45"/>
      <c r="E583" s="46">
        <v>1</v>
      </c>
    </row>
    <row r="584" spans="1:5">
      <c r="A584" s="6" t="s">
        <v>2163</v>
      </c>
      <c r="B584" s="44"/>
      <c r="C584" s="45">
        <v>1</v>
      </c>
      <c r="D584" s="45"/>
      <c r="E584" s="46">
        <v>1</v>
      </c>
    </row>
    <row r="585" spans="1:5">
      <c r="A585" s="6" t="s">
        <v>400</v>
      </c>
      <c r="B585" s="44">
        <v>1</v>
      </c>
      <c r="C585" s="45"/>
      <c r="D585" s="45"/>
      <c r="E585" s="46">
        <v>1</v>
      </c>
    </row>
    <row r="586" spans="1:5">
      <c r="A586" s="6" t="s">
        <v>1846</v>
      </c>
      <c r="B586" s="44">
        <v>1</v>
      </c>
      <c r="C586" s="45"/>
      <c r="D586" s="45"/>
      <c r="E586" s="46">
        <v>1</v>
      </c>
    </row>
    <row r="587" spans="1:5">
      <c r="A587" s="6" t="s">
        <v>1842</v>
      </c>
      <c r="B587" s="44">
        <v>1</v>
      </c>
      <c r="C587" s="45"/>
      <c r="D587" s="45"/>
      <c r="E587" s="46">
        <v>1</v>
      </c>
    </row>
    <row r="588" spans="1:5">
      <c r="A588" s="6" t="s">
        <v>675</v>
      </c>
      <c r="B588" s="44">
        <v>1</v>
      </c>
      <c r="C588" s="45"/>
      <c r="D588" s="45"/>
      <c r="E588" s="46">
        <v>1</v>
      </c>
    </row>
    <row r="589" spans="1:5">
      <c r="A589" s="6" t="s">
        <v>1839</v>
      </c>
      <c r="B589" s="44">
        <v>1</v>
      </c>
      <c r="C589" s="45"/>
      <c r="D589" s="45"/>
      <c r="E589" s="46">
        <v>1</v>
      </c>
    </row>
    <row r="590" spans="1:5">
      <c r="A590" s="6" t="s">
        <v>397</v>
      </c>
      <c r="B590" s="44">
        <v>1</v>
      </c>
      <c r="C590" s="45"/>
      <c r="D590" s="45"/>
      <c r="E590" s="46">
        <v>1</v>
      </c>
    </row>
    <row r="591" spans="1:5">
      <c r="A591" s="6" t="s">
        <v>1836</v>
      </c>
      <c r="B591" s="44">
        <v>1</v>
      </c>
      <c r="C591" s="45"/>
      <c r="D591" s="45"/>
      <c r="E591" s="46">
        <v>1</v>
      </c>
    </row>
    <row r="592" spans="1:5">
      <c r="A592" s="6" t="s">
        <v>394</v>
      </c>
      <c r="B592" s="44">
        <v>1</v>
      </c>
      <c r="C592" s="45"/>
      <c r="D592" s="45"/>
      <c r="E592" s="46">
        <v>1</v>
      </c>
    </row>
    <row r="593" spans="1:5">
      <c r="A593" s="6" t="s">
        <v>1982</v>
      </c>
      <c r="B593" s="44">
        <v>1</v>
      </c>
      <c r="C593" s="45"/>
      <c r="D593" s="45"/>
      <c r="E593" s="46">
        <v>1</v>
      </c>
    </row>
    <row r="594" spans="1:5">
      <c r="A594" s="6" t="s">
        <v>384</v>
      </c>
      <c r="B594" s="44"/>
      <c r="C594" s="45">
        <v>1</v>
      </c>
      <c r="D594" s="45"/>
      <c r="E594" s="46">
        <v>1</v>
      </c>
    </row>
    <row r="595" spans="1:5">
      <c r="A595" s="6" t="s">
        <v>531</v>
      </c>
      <c r="B595" s="44">
        <v>1</v>
      </c>
      <c r="C595" s="45"/>
      <c r="D595" s="45"/>
      <c r="E595" s="46">
        <v>1</v>
      </c>
    </row>
    <row r="596" spans="1:5">
      <c r="A596" s="6" t="s">
        <v>2130</v>
      </c>
      <c r="B596" s="44">
        <v>1</v>
      </c>
      <c r="C596" s="45"/>
      <c r="D596" s="45"/>
      <c r="E596" s="46">
        <v>1</v>
      </c>
    </row>
    <row r="597" spans="1:5">
      <c r="A597" s="6" t="s">
        <v>528</v>
      </c>
      <c r="B597" s="44">
        <v>1</v>
      </c>
      <c r="C597" s="45"/>
      <c r="D597" s="45"/>
      <c r="E597" s="46">
        <v>1</v>
      </c>
    </row>
    <row r="598" spans="1:5">
      <c r="A598" s="6" t="s">
        <v>2127</v>
      </c>
      <c r="B598" s="44">
        <v>1</v>
      </c>
      <c r="C598" s="45"/>
      <c r="D598" s="45"/>
      <c r="E598" s="46">
        <v>1</v>
      </c>
    </row>
    <row r="599" spans="1:5">
      <c r="A599" s="6" t="s">
        <v>2122</v>
      </c>
      <c r="B599" s="44">
        <v>1</v>
      </c>
      <c r="C599" s="45"/>
      <c r="D599" s="45"/>
      <c r="E599" s="46">
        <v>1</v>
      </c>
    </row>
    <row r="600" spans="1:5">
      <c r="A600" s="6" t="s">
        <v>2118</v>
      </c>
      <c r="B600" s="44">
        <v>1</v>
      </c>
      <c r="C600" s="45"/>
      <c r="D600" s="45"/>
      <c r="E600" s="46">
        <v>1</v>
      </c>
    </row>
    <row r="601" spans="1:5">
      <c r="A601" s="6" t="s">
        <v>686</v>
      </c>
      <c r="B601" s="44">
        <v>1</v>
      </c>
      <c r="C601" s="45"/>
      <c r="D601" s="45"/>
      <c r="E601" s="46">
        <v>1</v>
      </c>
    </row>
    <row r="602" spans="1:5">
      <c r="A602" s="6" t="s">
        <v>2114</v>
      </c>
      <c r="B602" s="44">
        <v>1</v>
      </c>
      <c r="C602" s="45"/>
      <c r="D602" s="45"/>
      <c r="E602" s="46">
        <v>1</v>
      </c>
    </row>
    <row r="603" spans="1:5">
      <c r="A603" s="6" t="s">
        <v>2110</v>
      </c>
      <c r="B603" s="44">
        <v>1</v>
      </c>
      <c r="C603" s="45"/>
      <c r="D603" s="45"/>
      <c r="E603" s="46">
        <v>1</v>
      </c>
    </row>
    <row r="604" spans="1:5">
      <c r="A604" s="6" t="s">
        <v>2263</v>
      </c>
      <c r="B604" s="44">
        <v>1</v>
      </c>
      <c r="C604" s="45"/>
      <c r="D604" s="45"/>
      <c r="E604" s="46">
        <v>1</v>
      </c>
    </row>
    <row r="605" spans="1:5">
      <c r="A605" s="6" t="s">
        <v>2154</v>
      </c>
      <c r="B605" s="44">
        <v>1</v>
      </c>
      <c r="C605" s="45"/>
      <c r="D605" s="45"/>
      <c r="E605" s="46">
        <v>1</v>
      </c>
    </row>
    <row r="606" spans="1:5">
      <c r="A606" s="6" t="s">
        <v>2260</v>
      </c>
      <c r="B606" s="44">
        <v>1</v>
      </c>
      <c r="C606" s="45"/>
      <c r="D606" s="45"/>
      <c r="E606" s="46">
        <v>1</v>
      </c>
    </row>
    <row r="607" spans="1:5">
      <c r="A607" s="6" t="s">
        <v>2100</v>
      </c>
      <c r="B607" s="44">
        <v>1</v>
      </c>
      <c r="C607" s="45"/>
      <c r="D607" s="45"/>
      <c r="E607" s="46">
        <v>1</v>
      </c>
    </row>
    <row r="608" spans="1:5">
      <c r="A608" s="6" t="s">
        <v>1924</v>
      </c>
      <c r="B608" s="44">
        <v>1</v>
      </c>
      <c r="C608" s="45"/>
      <c r="D608" s="45"/>
      <c r="E608" s="46">
        <v>1</v>
      </c>
    </row>
    <row r="609" spans="1:5">
      <c r="A609" s="6" t="s">
        <v>2096</v>
      </c>
      <c r="B609" s="44">
        <v>1</v>
      </c>
      <c r="C609" s="45"/>
      <c r="D609" s="45"/>
      <c r="E609" s="46">
        <v>1</v>
      </c>
    </row>
    <row r="610" spans="1:5">
      <c r="A610" s="6" t="s">
        <v>2092</v>
      </c>
      <c r="B610" s="44">
        <v>1</v>
      </c>
      <c r="C610" s="45"/>
      <c r="D610" s="45"/>
      <c r="E610" s="46">
        <v>1</v>
      </c>
    </row>
    <row r="611" spans="1:5">
      <c r="A611" s="6" t="s">
        <v>683</v>
      </c>
      <c r="B611" s="44">
        <v>1</v>
      </c>
      <c r="C611" s="45"/>
      <c r="D611" s="45"/>
      <c r="E611" s="46">
        <v>1</v>
      </c>
    </row>
    <row r="612" spans="1:5">
      <c r="A612" s="6" t="s">
        <v>2088</v>
      </c>
      <c r="B612" s="44">
        <v>1</v>
      </c>
      <c r="C612" s="45"/>
      <c r="D612" s="45"/>
      <c r="E612" s="46">
        <v>1</v>
      </c>
    </row>
    <row r="613" spans="1:5">
      <c r="A613" s="6" t="s">
        <v>679</v>
      </c>
      <c r="B613" s="44">
        <v>1</v>
      </c>
      <c r="C613" s="45"/>
      <c r="D613" s="45"/>
      <c r="E613" s="46">
        <v>1</v>
      </c>
    </row>
    <row r="614" spans="1:5">
      <c r="A614" s="6" t="s">
        <v>2085</v>
      </c>
      <c r="B614" s="44">
        <v>1</v>
      </c>
      <c r="C614" s="45"/>
      <c r="D614" s="45"/>
      <c r="E614" s="46">
        <v>1</v>
      </c>
    </row>
    <row r="615" spans="1:5">
      <c r="A615" s="6" t="s">
        <v>2079</v>
      </c>
      <c r="B615" s="44">
        <v>1</v>
      </c>
      <c r="C615" s="45"/>
      <c r="D615" s="45"/>
      <c r="E615" s="46">
        <v>1</v>
      </c>
    </row>
    <row r="616" spans="1:5">
      <c r="A616" s="6" t="s">
        <v>1994</v>
      </c>
      <c r="B616" s="44">
        <v>1</v>
      </c>
      <c r="C616" s="45"/>
      <c r="D616" s="45"/>
      <c r="E616" s="46">
        <v>1</v>
      </c>
    </row>
    <row r="617" spans="1:5">
      <c r="A617" s="6" t="s">
        <v>121</v>
      </c>
      <c r="B617" s="44">
        <v>1</v>
      </c>
      <c r="C617" s="45"/>
      <c r="D617" s="45"/>
      <c r="E617" s="46">
        <v>1</v>
      </c>
    </row>
    <row r="618" spans="1:5">
      <c r="A618" s="6" t="s">
        <v>1927</v>
      </c>
      <c r="B618" s="44"/>
      <c r="C618" s="45">
        <v>1</v>
      </c>
      <c r="D618" s="45"/>
      <c r="E618" s="46">
        <v>1</v>
      </c>
    </row>
    <row r="619" spans="1:5">
      <c r="A619" s="6" t="s">
        <v>2417</v>
      </c>
      <c r="B619" s="44"/>
      <c r="C619" s="45"/>
      <c r="D619" s="45"/>
      <c r="E619" s="46"/>
    </row>
    <row r="620" spans="1:5">
      <c r="A620" s="7" t="s">
        <v>2231</v>
      </c>
      <c r="B620" s="47">
        <v>560</v>
      </c>
      <c r="C620" s="48">
        <v>84</v>
      </c>
      <c r="D620" s="48"/>
      <c r="E620" s="49">
        <v>644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4"/>
  <sheetViews>
    <sheetView topLeftCell="C1" workbookViewId="0">
      <selection activeCell="F88" sqref="F88"/>
    </sheetView>
  </sheetViews>
  <sheetFormatPr baseColWidth="10" defaultColWidth="11" defaultRowHeight="15"/>
  <cols>
    <col min="1" max="1" width="30" customWidth="1"/>
    <col min="2" max="3" width="10.83203125" customWidth="1"/>
    <col min="4" max="4" width="10.5" bestFit="1" customWidth="1"/>
    <col min="5" max="5" width="25.1640625" bestFit="1" customWidth="1"/>
    <col min="6" max="6" width="23.1640625" bestFit="1" customWidth="1"/>
    <col min="7" max="7" width="23.5" bestFit="1" customWidth="1"/>
    <col min="8" max="8" width="23.5" customWidth="1"/>
    <col min="10" max="10" width="25.1640625" bestFit="1" customWidth="1"/>
    <col min="11" max="11" width="23.1640625" bestFit="1" customWidth="1"/>
    <col min="12" max="12" width="23.5" bestFit="1" customWidth="1"/>
  </cols>
  <sheetData>
    <row r="1" spans="1:13">
      <c r="A1" s="2" t="s">
        <v>2292</v>
      </c>
      <c r="B1" s="50" t="s">
        <v>2156</v>
      </c>
    </row>
    <row r="3" spans="1:13">
      <c r="A3" s="1" t="s">
        <v>2334</v>
      </c>
      <c r="B3" s="2" t="s">
        <v>2335</v>
      </c>
      <c r="C3" s="3"/>
      <c r="D3" s="4"/>
    </row>
    <row r="4" spans="1:13">
      <c r="A4" s="2" t="s">
        <v>223</v>
      </c>
      <c r="B4" s="1" t="s">
        <v>1997</v>
      </c>
      <c r="C4" s="3" t="s">
        <v>2143</v>
      </c>
      <c r="D4" s="5" t="s">
        <v>2231</v>
      </c>
      <c r="E4" s="65" t="s">
        <v>2422</v>
      </c>
      <c r="F4" s="65" t="s">
        <v>2421</v>
      </c>
      <c r="G4" s="65" t="s">
        <v>2425</v>
      </c>
      <c r="H4" s="65" t="s">
        <v>2350</v>
      </c>
      <c r="J4" s="65" t="s">
        <v>2351</v>
      </c>
      <c r="K4" s="65" t="s">
        <v>2352</v>
      </c>
      <c r="L4" s="65" t="s">
        <v>2353</v>
      </c>
      <c r="M4" s="65" t="s">
        <v>2350</v>
      </c>
    </row>
    <row r="5" spans="1:13">
      <c r="A5" s="1" t="s">
        <v>1690</v>
      </c>
      <c r="B5" s="41">
        <v>1</v>
      </c>
      <c r="C5" s="42">
        <v>14</v>
      </c>
      <c r="D5" s="43">
        <v>15</v>
      </c>
      <c r="E5" s="67">
        <f t="array" ref="E5">MEDIAN(IF((data!$J$1:$J$645=A5)*(data!$T$1:$T$645="female")*(data!$AE$1:$AE$645="Full year"), data!$AA$1:$AA$645))</f>
        <v>648934</v>
      </c>
      <c r="F5" s="67">
        <f t="array" ref="F5">MEDIAN(IF((data!$J$1:$J$645=A5)*(data!$T$1:$T$645="male")*(data!$AE$1:$AE$645="Full year"), data!$AA$1:$AA$645))</f>
        <v>710759.5</v>
      </c>
      <c r="G5" s="67">
        <f t="array" ref="G5">MEDIAN(IF((data!$J$1:$J$645=A5)*(data!$AE$1:$AE$645="Full year"), data!$AA$1:$AA$645))</f>
        <v>685758</v>
      </c>
      <c r="H5" s="69">
        <f>(F5-E5)/E5</f>
        <v>9.5272400583110151E-2</v>
      </c>
      <c r="J5" s="67">
        <f t="array" ref="J5">MEDIAN(IF((data!$J$1:$J$645=A5)*(data!$T$1:$T$645="female")*(data!$AE$1:$AE$645="Full year"), data!$R$1:$R$645))</f>
        <v>15836364</v>
      </c>
      <c r="K5" s="67">
        <f t="array" ref="K5">MEDIAN(IF((data!$J$1:$J$645=A5)*(data!$T$1:$T$645="male")*(data!$AE$1:$AE$645="Full year"), data!$R$1:$R$645))</f>
        <v>22186189.5</v>
      </c>
      <c r="L5" s="67">
        <f t="array" ref="L5">MEDIAN(IF((data!$J$1:$J$645=A5)*(data!$AE$1:$AE$645="Full year"), data!$R$1:$R$645))</f>
        <v>21953709</v>
      </c>
      <c r="M5" s="69">
        <f>(K5-J5)/J5</f>
        <v>0.40096486163111683</v>
      </c>
    </row>
    <row r="6" spans="1:13">
      <c r="A6" s="6" t="s">
        <v>1908</v>
      </c>
      <c r="B6" s="44">
        <v>1</v>
      </c>
      <c r="C6" s="45"/>
      <c r="D6" s="46">
        <v>1</v>
      </c>
      <c r="E6" s="67">
        <f t="array" ref="E6">MEDIAN(IF((data!$J$1:$J$645=A6)*(data!$T$1:$T$645="female")*(data!$AE$1:$AE$645="Full year"), data!$AA$1:$AA$645))</f>
        <v>303971</v>
      </c>
      <c r="F6" s="67"/>
      <c r="G6" s="67">
        <f t="array" ref="G6">MEDIAN(IF((data!$J$1:$J$645=A6)*(data!$AE$1:$AE$645="Full year"), data!$AA$1:$AA$645))</f>
        <v>303971</v>
      </c>
      <c r="H6" s="69"/>
      <c r="J6" s="67">
        <f t="array" ref="J6">MEDIAN(IF((data!$J$1:$J$645=A6)*(data!$T$1:$T$645="female")*(data!$AE$1:$AE$645="Full year"), data!$R$1:$R$645))</f>
        <v>14605614</v>
      </c>
      <c r="K6" s="67"/>
      <c r="L6" s="67">
        <f t="array" ref="L6">MEDIAN(IF((data!$J$1:$J$645=A6)*(data!$AE$1:$AE$645="Full year"), data!$R$1:$R$645))</f>
        <v>14605614</v>
      </c>
      <c r="M6" s="69"/>
    </row>
    <row r="7" spans="1:13">
      <c r="A7" s="6" t="s">
        <v>64</v>
      </c>
      <c r="B7" s="44">
        <v>2</v>
      </c>
      <c r="C7" s="45">
        <v>13</v>
      </c>
      <c r="D7" s="46">
        <v>15</v>
      </c>
      <c r="E7" s="67">
        <f t="array" ref="E7">MEDIAN(IF((data!$J$1:$J$645=A7)*(data!$T$1:$T$645="female")*(data!$AE$1:$AE$645="Full year"), data!$AA$1:$AA$645))</f>
        <v>338384.5</v>
      </c>
      <c r="F7" s="67">
        <f t="array" ref="F7">MEDIAN(IF((data!$J$1:$J$645=A7)*(data!$T$1:$T$645="male")*(data!$AE$1:$AE$645="Full year"), data!$AA$1:$AA$645))</f>
        <v>321027</v>
      </c>
      <c r="G7" s="67">
        <f t="array" ref="G7">MEDIAN(IF((data!$J$1:$J$645=A7)*(data!$AE$1:$AE$645="Full year"), data!$AA$1:$AA$645))</f>
        <v>321027</v>
      </c>
      <c r="H7" s="69">
        <f t="shared" ref="H7:H29" si="0">(F7-E7)/E7</f>
        <v>-5.1295198213866182E-2</v>
      </c>
      <c r="J7" s="67">
        <f t="array" ref="J7">MEDIAN(IF((data!$J$1:$J$645=A7)*(data!$T$1:$T$645="female")*(data!$AE$1:$AE$645="Full year"), data!$R$1:$R$645))</f>
        <v>22506049</v>
      </c>
      <c r="K7" s="67">
        <f t="array" ref="K7">MEDIAN(IF((data!$J$1:$J$645=A7)*(data!$T$1:$T$645="male")*(data!$AE$1:$AE$645="Full year"), data!$R$1:$R$645))</f>
        <v>24393985</v>
      </c>
      <c r="L7" s="67">
        <f t="array" ref="L7">MEDIAN(IF((data!$J$1:$J$645=A7)*(data!$AE$1:$AE$645="Full year"), data!$R$1:$R$645))</f>
        <v>24393985</v>
      </c>
      <c r="M7" s="69">
        <f t="shared" ref="M7:M29" si="1">(K7-J7)/J7</f>
        <v>8.3885714458366276E-2</v>
      </c>
    </row>
    <row r="8" spans="1:13">
      <c r="A8" s="6" t="s">
        <v>2391</v>
      </c>
      <c r="B8" s="44">
        <v>4</v>
      </c>
      <c r="C8" s="45">
        <v>22</v>
      </c>
      <c r="D8" s="46">
        <v>26</v>
      </c>
      <c r="E8" s="67">
        <f t="array" ref="E8">MEDIAN(IF((data!$J$1:$J$645=A8)*(data!$T$1:$T$645="female")*(data!$AE$1:$AE$645="Full year"), data!$AA$1:$AA$645))</f>
        <v>746328</v>
      </c>
      <c r="F8" s="67">
        <f t="array" ref="F8">MEDIAN(IF((data!$J$1:$J$645=A8)*(data!$T$1:$T$645="male")*(data!$AE$1:$AE$645="Full year"), data!$AA$1:$AA$645))</f>
        <v>1220589.5</v>
      </c>
      <c r="G8" s="67">
        <f t="array" ref="G8">MEDIAN(IF((data!$J$1:$J$645=A8)*(data!$AE$1:$AE$645="Full year"), data!$AA$1:$AA$645))</f>
        <v>1095500</v>
      </c>
      <c r="H8" s="69">
        <f t="shared" si="0"/>
        <v>0.63545987823048311</v>
      </c>
      <c r="J8" s="67">
        <f t="array" ref="J8">MEDIAN(IF((data!$J$1:$J$645=A8)*(data!$T$1:$T$645="female")*(data!$AE$1:$AE$645="Full year"), data!$R$1:$R$645))</f>
        <v>27957255.5</v>
      </c>
      <c r="K8" s="67">
        <f t="array" ref="K8">MEDIAN(IF((data!$J$1:$J$645=A8)*(data!$T$1:$T$645="male")*(data!$AE$1:$AE$645="Full year"), data!$R$1:$R$645))</f>
        <v>41865663</v>
      </c>
      <c r="L8" s="67">
        <f t="array" ref="L8">MEDIAN(IF((data!$J$1:$J$645=A8)*(data!$AE$1:$AE$645="Full year"), data!$R$1:$R$645))</f>
        <v>38248861</v>
      </c>
      <c r="M8" s="69">
        <f t="shared" si="1"/>
        <v>0.49748829959364216</v>
      </c>
    </row>
    <row r="9" spans="1:13">
      <c r="A9" s="6" t="s">
        <v>65</v>
      </c>
      <c r="B9" s="44">
        <v>2</v>
      </c>
      <c r="C9" s="45">
        <v>14</v>
      </c>
      <c r="D9" s="46">
        <v>16</v>
      </c>
      <c r="E9" s="67">
        <f t="array" ref="E9">MEDIAN(IF((data!$J$1:$J$645=A9)*(data!$T$1:$T$645="female")*(data!$AE$1:$AE$645="Full year"), data!$AA$1:$AA$645))</f>
        <v>586900</v>
      </c>
      <c r="F9" s="67">
        <f t="array" ref="F9">MEDIAN(IF((data!$J$1:$J$645=A9)*(data!$T$1:$T$645="male")*(data!$AE$1:$AE$645="Full year"), data!$AA$1:$AA$645))</f>
        <v>821319.5</v>
      </c>
      <c r="G9" s="67">
        <f t="array" ref="G9">MEDIAN(IF((data!$J$1:$J$645=A9)*(data!$AE$1:$AE$645="Full year"), data!$AA$1:$AA$645))</f>
        <v>651235</v>
      </c>
      <c r="H9" s="69">
        <f t="shared" si="0"/>
        <v>0.39941983302095757</v>
      </c>
      <c r="J9" s="67">
        <f t="array" ref="J9">MEDIAN(IF((data!$J$1:$J$645=A9)*(data!$T$1:$T$645="female")*(data!$AE$1:$AE$645="Full year"), data!$R$1:$R$645))</f>
        <v>24545718.5</v>
      </c>
      <c r="K9" s="67">
        <f t="array" ref="K9">MEDIAN(IF((data!$J$1:$J$645=A9)*(data!$T$1:$T$645="male")*(data!$AE$1:$AE$645="Full year"), data!$R$1:$R$645))</f>
        <v>39756964.5</v>
      </c>
      <c r="L9" s="67">
        <f t="array" ref="L9">MEDIAN(IF((data!$J$1:$J$645=A9)*(data!$AE$1:$AE$645="Full year"), data!$R$1:$R$645))</f>
        <v>34810480</v>
      </c>
      <c r="M9" s="69">
        <f t="shared" si="1"/>
        <v>0.61971076544367609</v>
      </c>
    </row>
    <row r="10" spans="1:13">
      <c r="A10" s="6" t="s">
        <v>66</v>
      </c>
      <c r="B10" s="44"/>
      <c r="C10" s="45">
        <v>10</v>
      </c>
      <c r="D10" s="46">
        <v>10</v>
      </c>
      <c r="E10" s="67"/>
      <c r="F10" s="67">
        <f t="array" ref="F10">MEDIAN(IF((data!$J$1:$J$645=A10)*(data!$T$1:$T$645="male")*(data!$AE$1:$AE$645="Full year"), data!$AA$1:$AA$645))</f>
        <v>530535.5</v>
      </c>
      <c r="G10" s="67">
        <f t="array" ref="G10">MEDIAN(IF((data!$J$1:$J$645=A10)*(data!$AE$1:$AE$645="Full year"), data!$AA$1:$AA$645))</f>
        <v>530535.5</v>
      </c>
      <c r="H10" s="69"/>
      <c r="J10" s="67"/>
      <c r="K10" s="67">
        <f t="array" ref="K10">MEDIAN(IF((data!$J$1:$J$645=A10)*(data!$T$1:$T$645="male")*(data!$AE$1:$AE$645="Full year"), data!$R$1:$R$645))</f>
        <v>25783784.5</v>
      </c>
      <c r="L10" s="67">
        <f t="array" ref="L10">MEDIAN(IF((data!$J$1:$J$645=A10)*(data!$AE$1:$AE$645="Full year"), data!$R$1:$R$645))</f>
        <v>25783784.5</v>
      </c>
      <c r="M10" s="69"/>
    </row>
    <row r="11" spans="1:13">
      <c r="A11" s="6" t="s">
        <v>67</v>
      </c>
      <c r="B11" s="44">
        <v>13</v>
      </c>
      <c r="C11" s="45">
        <v>25</v>
      </c>
      <c r="D11" s="46">
        <v>38</v>
      </c>
      <c r="E11" s="67">
        <f t="array" ref="E11">MEDIAN(IF((data!$J$1:$J$645=A11)*(data!$T$1:$T$645="female")*(data!$AE$1:$AE$645="Full year"), data!$AA$1:$AA$645))</f>
        <v>313113</v>
      </c>
      <c r="F11" s="67">
        <f t="array" ref="F11">MEDIAN(IF((data!$J$1:$J$645=A11)*(data!$T$1:$T$645="male")*(data!$AE$1:$AE$645="Full year"), data!$AA$1:$AA$645))</f>
        <v>352175</v>
      </c>
      <c r="G11" s="67">
        <f t="array" ref="G11">MEDIAN(IF((data!$J$1:$J$645=A11)*(data!$AE$1:$AE$645="Full year"), data!$AA$1:$AA$645))</f>
        <v>325621.5</v>
      </c>
      <c r="H11" s="69">
        <f t="shared" si="0"/>
        <v>0.12475368317508376</v>
      </c>
      <c r="J11" s="67">
        <f t="array" ref="J11">MEDIAN(IF((data!$J$1:$J$645=A11)*(data!$T$1:$T$645="female")*(data!$AE$1:$AE$645="Full year"), data!$R$1:$R$645))</f>
        <v>18328290</v>
      </c>
      <c r="K11" s="67">
        <f t="array" ref="K11">MEDIAN(IF((data!$J$1:$J$645=A11)*(data!$T$1:$T$645="male")*(data!$AE$1:$AE$645="Full year"), data!$R$1:$R$645))</f>
        <v>16024908</v>
      </c>
      <c r="L11" s="67">
        <f t="array" ref="L11">MEDIAN(IF((data!$J$1:$J$645=A11)*(data!$AE$1:$AE$645="Full year"), data!$R$1:$R$645))</f>
        <v>17848840</v>
      </c>
      <c r="M11" s="69">
        <f t="shared" si="1"/>
        <v>-0.12567358984389707</v>
      </c>
    </row>
    <row r="12" spans="1:13">
      <c r="A12" s="6" t="s">
        <v>69</v>
      </c>
      <c r="B12" s="44">
        <v>2</v>
      </c>
      <c r="C12" s="45">
        <v>15</v>
      </c>
      <c r="D12" s="46">
        <v>17</v>
      </c>
      <c r="E12" s="67">
        <f t="array" ref="E12">MEDIAN(IF((data!$J$1:$J$645=A12)*(data!$T$1:$T$645="female")*(data!$AE$1:$AE$645="Full year"), data!$AA$1:$AA$645))</f>
        <v>737638.5</v>
      </c>
      <c r="F12" s="67">
        <f t="array" ref="F12">MEDIAN(IF((data!$J$1:$J$645=A12)*(data!$T$1:$T$645="male")*(data!$AE$1:$AE$645="Full year"), data!$AA$1:$AA$645))</f>
        <v>705412</v>
      </c>
      <c r="G12" s="67">
        <f t="array" ref="G12">MEDIAN(IF((data!$J$1:$J$645=A12)*(data!$AE$1:$AE$645="Full year"), data!$AA$1:$AA$645))</f>
        <v>705412</v>
      </c>
      <c r="H12" s="69">
        <f t="shared" si="0"/>
        <v>-4.3688744554412497E-2</v>
      </c>
      <c r="J12" s="67">
        <f t="array" ref="J12">MEDIAN(IF((data!$J$1:$J$645=A12)*(data!$T$1:$T$645="female")*(data!$AE$1:$AE$645="Full year"), data!$R$1:$R$645))</f>
        <v>53923358.5</v>
      </c>
      <c r="K12" s="67">
        <f t="array" ref="K12">MEDIAN(IF((data!$J$1:$J$645=A12)*(data!$T$1:$T$645="male")*(data!$AE$1:$AE$645="Full year"), data!$R$1:$R$645))</f>
        <v>29878496</v>
      </c>
      <c r="L12" s="67">
        <f t="array" ref="L12">MEDIAN(IF((data!$J$1:$J$645=A12)*(data!$AE$1:$AE$645="Full year"), data!$R$1:$R$645))</f>
        <v>30827764</v>
      </c>
      <c r="M12" s="69">
        <f t="shared" si="1"/>
        <v>-0.44590810307188117</v>
      </c>
    </row>
    <row r="13" spans="1:13">
      <c r="A13" s="6" t="s">
        <v>70</v>
      </c>
      <c r="B13" s="44">
        <v>4</v>
      </c>
      <c r="C13" s="45">
        <v>5</v>
      </c>
      <c r="D13" s="46">
        <v>9</v>
      </c>
      <c r="E13" s="67">
        <f t="array" ref="E13">MEDIAN(IF((data!$J$1:$J$645=A13)*(data!$T$1:$T$645="female")*(data!$AE$1:$AE$645="Full year"), data!$AA$1:$AA$645))</f>
        <v>1055512</v>
      </c>
      <c r="F13" s="67">
        <f t="array" ref="F13">MEDIAN(IF((data!$J$1:$J$645=A13)*(data!$T$1:$T$645="male")*(data!$AE$1:$AE$645="Full year"), data!$AA$1:$AA$645))</f>
        <v>767032</v>
      </c>
      <c r="G13" s="67">
        <f t="array" ref="G13">MEDIAN(IF((data!$J$1:$J$645=A13)*(data!$AE$1:$AE$645="Full year"), data!$AA$1:$AA$645))</f>
        <v>996750</v>
      </c>
      <c r="H13" s="69">
        <f t="shared" si="0"/>
        <v>-0.27330811966135865</v>
      </c>
      <c r="J13" s="67">
        <f t="array" ref="J13">MEDIAN(IF((data!$J$1:$J$645=A13)*(data!$T$1:$T$645="female")*(data!$AE$1:$AE$645="Full year"), data!$R$1:$R$645))</f>
        <v>39431816.5</v>
      </c>
      <c r="K13" s="67">
        <f t="array" ref="K13">MEDIAN(IF((data!$J$1:$J$645=A13)*(data!$T$1:$T$645="male")*(data!$AE$1:$AE$645="Full year"), data!$R$1:$R$645))</f>
        <v>13076803</v>
      </c>
      <c r="L13" s="67">
        <f t="array" ref="L13">MEDIAN(IF((data!$J$1:$J$645=A13)*(data!$AE$1:$AE$645="Full year"), data!$R$1:$R$645))</f>
        <v>18115051</v>
      </c>
      <c r="M13" s="69">
        <f t="shared" si="1"/>
        <v>-0.66836924695061917</v>
      </c>
    </row>
    <row r="14" spans="1:13">
      <c r="A14" s="6" t="s">
        <v>212</v>
      </c>
      <c r="B14" s="44">
        <v>4</v>
      </c>
      <c r="C14" s="45">
        <v>9</v>
      </c>
      <c r="D14" s="46">
        <v>13</v>
      </c>
      <c r="E14" s="67">
        <f t="array" ref="E14">MEDIAN(IF((data!$J$1:$J$645=A14)*(data!$T$1:$T$645="female")*(data!$AE$1:$AE$645="Full year"), data!$AA$1:$AA$645))</f>
        <v>300611.5</v>
      </c>
      <c r="F14" s="67">
        <f t="array" ref="F14">MEDIAN(IF((data!$J$1:$J$645=A14)*(data!$T$1:$T$645="male")*(data!$AE$1:$AE$645="Full year"), data!$AA$1:$AA$645))</f>
        <v>792440</v>
      </c>
      <c r="G14" s="67">
        <f t="array" ref="G14">MEDIAN(IF((data!$J$1:$J$645=A14)*(data!$AE$1:$AE$645="Full year"), data!$AA$1:$AA$645))</f>
        <v>750626</v>
      </c>
      <c r="H14" s="69">
        <f t="shared" si="0"/>
        <v>1.6360934295594147</v>
      </c>
      <c r="J14" s="67">
        <f t="array" ref="J14">MEDIAN(IF((data!$J$1:$J$645=A14)*(data!$T$1:$T$645="female")*(data!$AE$1:$AE$645="Full year"), data!$R$1:$R$645))</f>
        <v>14764505</v>
      </c>
      <c r="K14" s="67">
        <f t="array" ref="K14">MEDIAN(IF((data!$J$1:$J$645=A14)*(data!$T$1:$T$645="male")*(data!$AE$1:$AE$645="Full year"), data!$R$1:$R$645))</f>
        <v>71015381</v>
      </c>
      <c r="L14" s="67">
        <f t="array" ref="L14">MEDIAN(IF((data!$J$1:$J$645=A14)*(data!$AE$1:$AE$645="Full year"), data!$R$1:$R$645))</f>
        <v>31447745</v>
      </c>
      <c r="M14" s="69">
        <f t="shared" si="1"/>
        <v>3.8098721223637364</v>
      </c>
    </row>
    <row r="15" spans="1:13">
      <c r="A15" s="6" t="s">
        <v>68</v>
      </c>
      <c r="B15" s="44">
        <v>1</v>
      </c>
      <c r="C15" s="45">
        <v>12</v>
      </c>
      <c r="D15" s="46">
        <v>13</v>
      </c>
      <c r="E15" s="67">
        <f t="array" ref="E15">MEDIAN(IF((data!$J$1:$J$645=A15)*(data!$T$1:$T$645="female")*(data!$AE$1:$AE$645="Full year"), data!$AA$1:$AA$645))</f>
        <v>407175</v>
      </c>
      <c r="F15" s="67">
        <f t="array" ref="F15">MEDIAN(IF((data!$J$1:$J$645=A15)*(data!$T$1:$T$645="male")*(data!$AE$1:$AE$645="Full year"), data!$AA$1:$AA$645))</f>
        <v>345048.5</v>
      </c>
      <c r="G15" s="67">
        <f t="array" ref="G15">MEDIAN(IF((data!$J$1:$J$645=A15)*(data!$AE$1:$AE$645="Full year"), data!$AA$1:$AA$645))</f>
        <v>345126</v>
      </c>
      <c r="H15" s="69">
        <f t="shared" si="0"/>
        <v>-0.15257935777000062</v>
      </c>
      <c r="J15" s="67">
        <f t="array" ref="J15">MEDIAN(IF((data!$J$1:$J$645=A15)*(data!$T$1:$T$645="female")*(data!$AE$1:$AE$645="Full year"), data!$R$1:$R$645))</f>
        <v>17362577</v>
      </c>
      <c r="K15" s="67">
        <f t="array" ref="K15">MEDIAN(IF((data!$J$1:$J$645=A15)*(data!$T$1:$T$645="male")*(data!$AE$1:$AE$645="Full year"), data!$R$1:$R$645))</f>
        <v>28834981</v>
      </c>
      <c r="L15" s="67">
        <f t="array" ref="L15">MEDIAN(IF((data!$J$1:$J$645=A15)*(data!$AE$1:$AE$645="Full year"), data!$R$1:$R$645))</f>
        <v>27928928</v>
      </c>
      <c r="M15" s="69">
        <f t="shared" si="1"/>
        <v>0.66075467944649002</v>
      </c>
    </row>
    <row r="16" spans="1:13">
      <c r="A16" s="6" t="s">
        <v>2403</v>
      </c>
      <c r="B16" s="44">
        <v>28</v>
      </c>
      <c r="C16" s="45">
        <v>78</v>
      </c>
      <c r="D16" s="46">
        <v>106</v>
      </c>
      <c r="E16" s="67">
        <f t="array" ref="E16">MEDIAN(IF((data!$J$1:$J$645=A16)*(data!$T$1:$T$645="female")*(data!$AE$1:$AE$645="Full year"), data!$AA$1:$AA$645))</f>
        <v>384131</v>
      </c>
      <c r="F16" s="67">
        <f t="array" ref="F16">MEDIAN(IF((data!$J$1:$J$645=A16)*(data!$T$1:$T$645="male")*(data!$AE$1:$AE$645="Full year"), data!$AA$1:$AA$645))</f>
        <v>547796.5</v>
      </c>
      <c r="G16" s="67">
        <f t="array" ref="G16">MEDIAN(IF((data!$J$1:$J$645=A16)*(data!$AE$1:$AE$645="Full year"), data!$AA$1:$AA$645))</f>
        <v>503449.5</v>
      </c>
      <c r="H16" s="69">
        <f t="shared" si="0"/>
        <v>0.42606688863955267</v>
      </c>
      <c r="J16" s="67">
        <f t="array" ref="J16">MEDIAN(IF((data!$J$1:$J$645=A16)*(data!$T$1:$T$645="female")*(data!$AE$1:$AE$645="Full year"), data!$R$1:$R$645))</f>
        <v>20958225</v>
      </c>
      <c r="K16" s="67">
        <f t="array" ref="K16">MEDIAN(IF((data!$J$1:$J$645=A16)*(data!$T$1:$T$645="male")*(data!$AE$1:$AE$645="Full year"), data!$R$1:$R$645))</f>
        <v>22787513</v>
      </c>
      <c r="L16" s="67">
        <f t="array" ref="L16">MEDIAN(IF((data!$J$1:$J$645=A16)*(data!$AE$1:$AE$645="Full year"), data!$R$1:$R$645))</f>
        <v>21906344</v>
      </c>
      <c r="M16" s="69">
        <f t="shared" si="1"/>
        <v>8.7282582375177289E-2</v>
      </c>
    </row>
    <row r="17" spans="1:13">
      <c r="A17" s="6" t="s">
        <v>117</v>
      </c>
      <c r="B17" s="44">
        <v>4</v>
      </c>
      <c r="C17" s="45">
        <v>8</v>
      </c>
      <c r="D17" s="46">
        <v>12</v>
      </c>
      <c r="E17" s="67">
        <f t="array" ref="E17">MEDIAN(IF((data!$J$1:$J$645=A17)*(data!$T$1:$T$645="female")*(data!$AE$1:$AE$645="Full year"), data!$AA$1:$AA$645))</f>
        <v>775189</v>
      </c>
      <c r="F17" s="67">
        <f t="array" ref="F17">MEDIAN(IF((data!$J$1:$J$645=A17)*(data!$T$1:$T$645="male")*(data!$AE$1:$AE$645="Full year"), data!$AA$1:$AA$645))</f>
        <v>1154198.5</v>
      </c>
      <c r="G17" s="67">
        <f t="array" ref="G17">MEDIAN(IF((data!$J$1:$J$645=A17)*(data!$AE$1:$AE$645="Full year"), data!$AA$1:$AA$645))</f>
        <v>1106305</v>
      </c>
      <c r="H17" s="69">
        <f t="shared" si="0"/>
        <v>0.48892528144749214</v>
      </c>
      <c r="J17" s="67">
        <f t="array" ref="J17">MEDIAN(IF((data!$J$1:$J$645=A17)*(data!$T$1:$T$645="female")*(data!$AE$1:$AE$645="Full year"), data!$R$1:$R$645))</f>
        <v>15745022</v>
      </c>
      <c r="K17" s="67">
        <f t="array" ref="K17">MEDIAN(IF((data!$J$1:$J$645=A17)*(data!$T$1:$T$645="male")*(data!$AE$1:$AE$645="Full year"), data!$R$1:$R$645))</f>
        <v>12471789</v>
      </c>
      <c r="L17" s="67">
        <f t="array" ref="L17">MEDIAN(IF((data!$J$1:$J$645=A17)*(data!$AE$1:$AE$645="Full year"), data!$R$1:$R$645))</f>
        <v>13762216.5</v>
      </c>
      <c r="M17" s="69">
        <f t="shared" si="1"/>
        <v>-0.20789002390723874</v>
      </c>
    </row>
    <row r="18" spans="1:13">
      <c r="A18" s="6" t="s">
        <v>2415</v>
      </c>
      <c r="B18" s="44">
        <v>5</v>
      </c>
      <c r="C18" s="45">
        <v>32</v>
      </c>
      <c r="D18" s="46">
        <v>37</v>
      </c>
      <c r="E18" s="67">
        <f t="array" ref="E18">MEDIAN(IF((data!$J$1:$J$645=A18)*(data!$T$1:$T$645="female")*(data!$AE$1:$AE$645="Full year"), data!$AA$1:$AA$645))</f>
        <v>263821</v>
      </c>
      <c r="F18" s="67">
        <f t="array" ref="F18">MEDIAN(IF((data!$J$1:$J$645=A18)*(data!$T$1:$T$645="male")*(data!$AE$1:$AE$645="Full year"), data!$AA$1:$AA$645))</f>
        <v>306030.5</v>
      </c>
      <c r="G18" s="67">
        <f t="array" ref="G18">MEDIAN(IF((data!$J$1:$J$645=A18)*(data!$AE$1:$AE$645="Full year"), data!$AA$1:$AA$645))</f>
        <v>296311</v>
      </c>
      <c r="H18" s="69">
        <f t="shared" si="0"/>
        <v>0.15999294976518169</v>
      </c>
      <c r="J18" s="67">
        <f t="array" ref="J18">MEDIAN(IF((data!$J$1:$J$645=A18)*(data!$T$1:$T$645="female")*(data!$AE$1:$AE$645="Full year"), data!$R$1:$R$645))</f>
        <v>31684508</v>
      </c>
      <c r="K18" s="67">
        <f t="array" ref="K18">MEDIAN(IF((data!$J$1:$J$645=A18)*(data!$T$1:$T$645="male")*(data!$AE$1:$AE$645="Full year"), data!$R$1:$R$645))</f>
        <v>58121969.5</v>
      </c>
      <c r="L18" s="67">
        <f t="array" ref="L18">MEDIAN(IF((data!$J$1:$J$645=A18)*(data!$AE$1:$AE$645="Full year"), data!$R$1:$R$645))</f>
        <v>55699237</v>
      </c>
      <c r="M18" s="69">
        <f t="shared" si="1"/>
        <v>0.83439709715549315</v>
      </c>
    </row>
    <row r="19" spans="1:13">
      <c r="A19" s="6" t="s">
        <v>213</v>
      </c>
      <c r="B19" s="44">
        <v>3</v>
      </c>
      <c r="C19" s="45">
        <v>4</v>
      </c>
      <c r="D19" s="46">
        <v>7</v>
      </c>
      <c r="E19" s="67">
        <f t="array" ref="E19">MEDIAN(IF((data!$J$1:$J$645=A19)*(data!$T$1:$T$645="female")*(data!$AE$1:$AE$645="Full year"), data!$AA$1:$AA$645))</f>
        <v>511906</v>
      </c>
      <c r="F19" s="67">
        <f t="array" ref="F19">MEDIAN(IF((data!$J$1:$J$645=A19)*(data!$T$1:$T$645="male")*(data!$AE$1:$AE$645="Full year"), data!$AA$1:$AA$645))</f>
        <v>587111.5</v>
      </c>
      <c r="G19" s="67">
        <f t="array" ref="G19">MEDIAN(IF((data!$J$1:$J$645=A19)*(data!$AE$1:$AE$645="Full year"), data!$AA$1:$AA$645))</f>
        <v>511906</v>
      </c>
      <c r="H19" s="69">
        <f t="shared" si="0"/>
        <v>0.14691271444366738</v>
      </c>
      <c r="J19" s="67">
        <f t="array" ref="J19">MEDIAN(IF((data!$J$1:$J$645=A19)*(data!$T$1:$T$645="female")*(data!$AE$1:$AE$645="Full year"), data!$R$1:$R$645))</f>
        <v>23647640</v>
      </c>
      <c r="K19" s="67">
        <f t="array" ref="K19">MEDIAN(IF((data!$J$1:$J$645=A19)*(data!$T$1:$T$645="male")*(data!$AE$1:$AE$645="Full year"), data!$R$1:$R$645))</f>
        <v>11905478.5</v>
      </c>
      <c r="L19" s="67">
        <f t="array" ref="L19">MEDIAN(IF((data!$J$1:$J$645=A19)*(data!$AE$1:$AE$645="Full year"), data!$R$1:$R$645))</f>
        <v>13619720</v>
      </c>
      <c r="M19" s="69">
        <f t="shared" si="1"/>
        <v>-0.49654686471884724</v>
      </c>
    </row>
    <row r="20" spans="1:13">
      <c r="A20" s="6" t="s">
        <v>59</v>
      </c>
      <c r="B20" s="44">
        <v>2</v>
      </c>
      <c r="C20" s="45">
        <v>12</v>
      </c>
      <c r="D20" s="46">
        <v>14</v>
      </c>
      <c r="E20" s="67">
        <f t="array" ref="E20">MEDIAN(IF((data!$J$1:$J$645=A20)*(data!$T$1:$T$645="female")*(data!$AE$1:$AE$645="Full year"), data!$AA$1:$AA$645))</f>
        <v>951575</v>
      </c>
      <c r="F20" s="67">
        <f t="array" ref="F20">MEDIAN(IF((data!$J$1:$J$645=A20)*(data!$T$1:$T$645="male")*(data!$AE$1:$AE$645="Full year"), data!$AA$1:$AA$645))</f>
        <v>690729</v>
      </c>
      <c r="G20" s="67">
        <f t="array" ref="G20">MEDIAN(IF((data!$J$1:$J$645=A20)*(data!$AE$1:$AE$645="Full year"), data!$AA$1:$AA$645))</f>
        <v>877664.5</v>
      </c>
      <c r="H20" s="69">
        <f t="shared" si="0"/>
        <v>-0.27412027428211122</v>
      </c>
      <c r="J20" s="67">
        <f t="array" ref="J20">MEDIAN(IF((data!$J$1:$J$645=A20)*(data!$T$1:$T$645="female")*(data!$AE$1:$AE$645="Full year"), data!$R$1:$R$645))</f>
        <v>21210533</v>
      </c>
      <c r="K20" s="67">
        <f t="array" ref="K20">MEDIAN(IF((data!$J$1:$J$645=A20)*(data!$T$1:$T$645="male")*(data!$AE$1:$AE$645="Full year"), data!$R$1:$R$645))</f>
        <v>28688817.5</v>
      </c>
      <c r="L20" s="67">
        <f t="array" ref="L20">MEDIAN(IF((data!$J$1:$J$645=A20)*(data!$AE$1:$AE$645="Full year"), data!$R$1:$R$645))</f>
        <v>27763614</v>
      </c>
      <c r="M20" s="69">
        <f t="shared" si="1"/>
        <v>0.35257409608707146</v>
      </c>
    </row>
    <row r="21" spans="1:13">
      <c r="A21" s="6" t="s">
        <v>214</v>
      </c>
      <c r="B21" s="44">
        <v>1</v>
      </c>
      <c r="C21" s="45">
        <v>2</v>
      </c>
      <c r="D21" s="46">
        <v>3</v>
      </c>
      <c r="E21" s="67">
        <f t="array" ref="E21">MEDIAN(IF((data!$J$1:$J$645=A21)*(data!$T$1:$T$645="female")*(data!$AE$1:$AE$645="Full year"), data!$AA$1:$AA$645))</f>
        <v>431999</v>
      </c>
      <c r="F21" s="67">
        <f t="array" ref="F21">MEDIAN(IF((data!$J$1:$J$645=A21)*(data!$T$1:$T$645="male")*(data!$AE$1:$AE$645="Full year"), data!$AA$1:$AA$645))</f>
        <v>302543</v>
      </c>
      <c r="G21" s="67">
        <f t="array" ref="G21">MEDIAN(IF((data!$J$1:$J$645=A21)*(data!$AE$1:$AE$645="Full year"), data!$AA$1:$AA$645))</f>
        <v>337999</v>
      </c>
      <c r="H21" s="69">
        <f t="shared" si="0"/>
        <v>-0.29966736034111191</v>
      </c>
      <c r="J21" s="67">
        <f t="array" ref="J21">MEDIAN(IF((data!$J$1:$J$645=A21)*(data!$T$1:$T$645="female")*(data!$AE$1:$AE$645="Full year"), data!$R$1:$R$645))</f>
        <v>17252450</v>
      </c>
      <c r="K21" s="67">
        <f t="array" ref="K21">MEDIAN(IF((data!$J$1:$J$645=A21)*(data!$T$1:$T$645="male")*(data!$AE$1:$AE$645="Full year"), data!$R$1:$R$645))</f>
        <v>32900222</v>
      </c>
      <c r="L21" s="67">
        <f t="array" ref="L21">MEDIAN(IF((data!$J$1:$J$645=A21)*(data!$AE$1:$AE$645="Full year"), data!$R$1:$R$645))</f>
        <v>28233496</v>
      </c>
      <c r="M21" s="69">
        <f t="shared" si="1"/>
        <v>0.90698839874916315</v>
      </c>
    </row>
    <row r="22" spans="1:13">
      <c r="A22" s="6" t="s">
        <v>60</v>
      </c>
      <c r="B22" s="44">
        <v>2</v>
      </c>
      <c r="C22" s="45">
        <v>12</v>
      </c>
      <c r="D22" s="46">
        <v>14</v>
      </c>
      <c r="E22" s="67">
        <f t="array" ref="E22">MEDIAN(IF((data!$J$1:$J$645=A22)*(data!$T$1:$T$645="female")*(data!$AE$1:$AE$645="Full year"), data!$AA$1:$AA$645))</f>
        <v>303340.5</v>
      </c>
      <c r="F22" s="67">
        <f t="array" ref="F22">MEDIAN(IF((data!$J$1:$J$645=A22)*(data!$T$1:$T$645="male")*(data!$AE$1:$AE$645="Full year"), data!$AA$1:$AA$645))</f>
        <v>527159</v>
      </c>
      <c r="G22" s="67">
        <f t="array" ref="G22">MEDIAN(IF((data!$J$1:$J$645=A22)*(data!$AE$1:$AE$645="Full year"), data!$AA$1:$AA$645))</f>
        <v>519199.5</v>
      </c>
      <c r="H22" s="69">
        <f t="shared" si="0"/>
        <v>0.73784575419371956</v>
      </c>
      <c r="J22" s="67">
        <f t="array" ref="J22">MEDIAN(IF((data!$J$1:$J$645=A22)*(data!$T$1:$T$645="female")*(data!$AE$1:$AE$645="Full year"), data!$R$1:$R$645))</f>
        <v>15847477</v>
      </c>
      <c r="K22" s="67">
        <f t="array" ref="K22">MEDIAN(IF((data!$J$1:$J$645=A22)*(data!$T$1:$T$645="male")*(data!$AE$1:$AE$645="Full year"), data!$R$1:$R$645))</f>
        <v>29836740.5</v>
      </c>
      <c r="L22" s="67">
        <f t="array" ref="L22">MEDIAN(IF((data!$J$1:$J$645=A22)*(data!$AE$1:$AE$645="Full year"), data!$R$1:$R$645))</f>
        <v>28828403.5</v>
      </c>
      <c r="M22" s="69">
        <f t="shared" si="1"/>
        <v>0.88274389039971468</v>
      </c>
    </row>
    <row r="23" spans="1:13">
      <c r="A23" s="6" t="s">
        <v>2363</v>
      </c>
      <c r="B23" s="44">
        <v>34</v>
      </c>
      <c r="C23" s="45">
        <v>100</v>
      </c>
      <c r="D23" s="46">
        <v>134</v>
      </c>
      <c r="E23" s="67">
        <f t="array" ref="E23">MEDIAN(IF((data!$J$1:$J$645=A23)*(data!$T$1:$T$645="female")*(data!$AE$1:$AE$645="Full year"), data!$AA$1:$AA$645))</f>
        <v>347206</v>
      </c>
      <c r="F23" s="67">
        <f t="array" ref="F23">MEDIAN(IF((data!$J$1:$J$645=A23)*(data!$T$1:$T$645="male")*(data!$AE$1:$AE$645="Full year"), data!$AA$1:$AA$645))</f>
        <v>329064.5</v>
      </c>
      <c r="G23" s="67">
        <f t="array" ref="G23">MEDIAN(IF((data!$J$1:$J$645=A23)*(data!$AE$1:$AE$645="Full year"), data!$AA$1:$AA$645))</f>
        <v>332744</v>
      </c>
      <c r="H23" s="69">
        <f t="shared" si="0"/>
        <v>-5.224996111818344E-2</v>
      </c>
      <c r="J23" s="67">
        <f t="array" ref="J23">MEDIAN(IF((data!$J$1:$J$645=A23)*(data!$T$1:$T$645="female")*(data!$AE$1:$AE$645="Full year"), data!$R$1:$R$645))</f>
        <v>39383438</v>
      </c>
      <c r="K23" s="67">
        <f t="array" ref="K23">MEDIAN(IF((data!$J$1:$J$645=A23)*(data!$T$1:$T$645="male")*(data!$AE$1:$AE$645="Full year"), data!$R$1:$R$645))</f>
        <v>52069950.5</v>
      </c>
      <c r="L23" s="67">
        <f t="array" ref="L23">MEDIAN(IF((data!$J$1:$J$645=A23)*(data!$AE$1:$AE$645="Full year"), data!$R$1:$R$645))</f>
        <v>48396068</v>
      </c>
      <c r="M23" s="69">
        <f t="shared" si="1"/>
        <v>0.32212811131420266</v>
      </c>
    </row>
    <row r="24" spans="1:13">
      <c r="A24" s="6" t="s">
        <v>61</v>
      </c>
      <c r="B24" s="44">
        <v>1</v>
      </c>
      <c r="C24" s="45">
        <v>5</v>
      </c>
      <c r="D24" s="46">
        <v>6</v>
      </c>
      <c r="E24" s="67">
        <f t="array" ref="E24">MEDIAN(IF((data!$J$1:$J$645=A24)*(data!$T$1:$T$645="female")*(data!$AE$1:$AE$645="Full year"), data!$AA$1:$AA$645))</f>
        <v>268616</v>
      </c>
      <c r="F24" s="67">
        <f t="array" ref="F24">MEDIAN(IF((data!$J$1:$J$645=A24)*(data!$T$1:$T$645="male")*(data!$AE$1:$AE$645="Full year"), data!$AA$1:$AA$645))</f>
        <v>551672</v>
      </c>
      <c r="G24" s="67">
        <f t="array" ref="G24">MEDIAN(IF((data!$J$1:$J$645=A24)*(data!$AE$1:$AE$645="Full year"), data!$AA$1:$AA$645))</f>
        <v>427161.5</v>
      </c>
      <c r="H24" s="69">
        <f t="shared" si="0"/>
        <v>1.0537570360663548</v>
      </c>
      <c r="J24" s="67">
        <f t="array" ref="J24">MEDIAN(IF((data!$J$1:$J$645=A24)*(data!$T$1:$T$645="female")*(data!$AE$1:$AE$645="Full year"), data!$R$1:$R$645))</f>
        <v>11245449</v>
      </c>
      <c r="K24" s="67">
        <f t="array" ref="K24">MEDIAN(IF((data!$J$1:$J$645=A24)*(data!$T$1:$T$645="male")*(data!$AE$1:$AE$645="Full year"), data!$R$1:$R$645))</f>
        <v>11916594</v>
      </c>
      <c r="L24" s="67">
        <f t="array" ref="L24">MEDIAN(IF((data!$J$1:$J$645=A24)*(data!$AE$1:$AE$645="Full year"), data!$R$1:$R$645))</f>
        <v>11674278.5</v>
      </c>
      <c r="M24" s="69">
        <f t="shared" si="1"/>
        <v>5.9681476479952027E-2</v>
      </c>
    </row>
    <row r="25" spans="1:13">
      <c r="A25" s="6" t="s">
        <v>63</v>
      </c>
      <c r="B25" s="44">
        <v>2</v>
      </c>
      <c r="C25" s="45">
        <v>9</v>
      </c>
      <c r="D25" s="46">
        <v>11</v>
      </c>
      <c r="E25" s="67">
        <f t="array" ref="E25">MEDIAN(IF((data!$J$1:$J$645=A25)*(data!$T$1:$T$645="female")*(data!$AE$1:$AE$645="Full year"), data!$AA$1:$AA$645))</f>
        <v>1167731</v>
      </c>
      <c r="F25" s="67">
        <f t="array" ref="F25">MEDIAN(IF((data!$J$1:$J$645=A25)*(data!$T$1:$T$645="male")*(data!$AE$1:$AE$645="Full year"), data!$AA$1:$AA$645))</f>
        <v>900370</v>
      </c>
      <c r="G25" s="67">
        <f t="array" ref="G25">MEDIAN(IF((data!$J$1:$J$645=A25)*(data!$AE$1:$AE$645="Full year"), data!$AA$1:$AA$645))</f>
        <v>900370</v>
      </c>
      <c r="H25" s="69">
        <f t="shared" si="0"/>
        <v>-0.22895769659279405</v>
      </c>
      <c r="J25" s="67">
        <f t="array" ref="J25">MEDIAN(IF((data!$J$1:$J$645=A25)*(data!$T$1:$T$645="female")*(data!$AE$1:$AE$645="Full year"), data!$R$1:$R$645))</f>
        <v>43803189</v>
      </c>
      <c r="K25" s="67">
        <f t="array" ref="K25">MEDIAN(IF((data!$J$1:$J$645=A25)*(data!$T$1:$T$645="male")*(data!$AE$1:$AE$645="Full year"), data!$R$1:$R$645))</f>
        <v>23029315</v>
      </c>
      <c r="L25" s="67">
        <f t="array" ref="L25">MEDIAN(IF((data!$J$1:$J$645=A25)*(data!$AE$1:$AE$645="Full year"), data!$R$1:$R$645))</f>
        <v>23029315</v>
      </c>
      <c r="M25" s="69">
        <f t="shared" si="1"/>
        <v>-0.47425483108090599</v>
      </c>
    </row>
    <row r="26" spans="1:13">
      <c r="A26" s="6" t="s">
        <v>62</v>
      </c>
      <c r="B26" s="44"/>
      <c r="C26" s="45">
        <v>2</v>
      </c>
      <c r="D26" s="46">
        <v>2</v>
      </c>
      <c r="E26" s="67"/>
      <c r="F26" s="67">
        <f t="array" ref="F26">MEDIAN(IF((data!$J$1:$J$645=A26)*(data!$T$1:$T$645="male")*(data!$AE$1:$AE$645="Full year"), data!$AA$1:$AA$645))</f>
        <v>22761553</v>
      </c>
      <c r="G26" s="67">
        <f t="array" ref="G26">MEDIAN(IF((data!$J$1:$J$645=A26)*(data!$AE$1:$AE$645="Full year"), data!$AA$1:$AA$645))</f>
        <v>22761553</v>
      </c>
      <c r="H26" s="69"/>
      <c r="J26" s="67"/>
      <c r="K26" s="67">
        <f t="array" ref="K26">MEDIAN(IF((data!$J$1:$J$645=A26)*(data!$T$1:$T$645="male")*(data!$AE$1:$AE$645="Full year"), data!$R$1:$R$645))</f>
        <v>583970864</v>
      </c>
      <c r="L26" s="67">
        <f t="array" ref="L26">MEDIAN(IF((data!$J$1:$J$645=A26)*(data!$AE$1:$AE$645="Full year"), data!$R$1:$R$645))</f>
        <v>583970864</v>
      </c>
      <c r="M26" s="69"/>
    </row>
    <row r="27" spans="1:13">
      <c r="A27" s="6" t="s">
        <v>2287</v>
      </c>
      <c r="B27" s="44">
        <v>2</v>
      </c>
      <c r="C27" s="45">
        <v>18</v>
      </c>
      <c r="D27" s="46">
        <v>20</v>
      </c>
      <c r="E27" s="67">
        <f t="array" ref="E27">MEDIAN(IF((data!$J$1:$J$645=A27)*(data!$T$1:$T$645="female")*(data!$AE$1:$AE$645="Full year"), data!$AA$1:$AA$645))</f>
        <v>373501</v>
      </c>
      <c r="F27" s="67">
        <f t="array" ref="F27">MEDIAN(IF((data!$J$1:$J$645=A27)*(data!$T$1:$T$645="male")*(data!$AE$1:$AE$645="Full year"), data!$AA$1:$AA$645))</f>
        <v>403879.5</v>
      </c>
      <c r="G27" s="67">
        <f t="array" ref="G27">MEDIAN(IF((data!$J$1:$J$645=A27)*(data!$AE$1:$AE$645="Full year"), data!$AA$1:$AA$645))</f>
        <v>403879.5</v>
      </c>
      <c r="H27" s="69">
        <f t="shared" si="0"/>
        <v>8.1334454258489272E-2</v>
      </c>
      <c r="J27" s="67">
        <f t="array" ref="J27">MEDIAN(IF((data!$J$1:$J$645=A27)*(data!$T$1:$T$645="female")*(data!$AE$1:$AE$645="Full year"), data!$R$1:$R$645))</f>
        <v>32913320.5</v>
      </c>
      <c r="K27" s="67">
        <f t="array" ref="K27">MEDIAN(IF((data!$J$1:$J$645=A27)*(data!$T$1:$T$645="male")*(data!$AE$1:$AE$645="Full year"), data!$R$1:$R$645))</f>
        <v>44115001.5</v>
      </c>
      <c r="L27" s="67">
        <f t="array" ref="L27">MEDIAN(IF((data!$J$1:$J$645=A27)*(data!$AE$1:$AE$645="Full year"), data!$R$1:$R$645))</f>
        <v>41090936</v>
      </c>
      <c r="M27" s="69">
        <f t="shared" si="1"/>
        <v>0.34033883029213052</v>
      </c>
    </row>
    <row r="28" spans="1:13">
      <c r="A28" s="6" t="s">
        <v>58</v>
      </c>
      <c r="B28" s="44">
        <v>3</v>
      </c>
      <c r="C28" s="45">
        <v>18</v>
      </c>
      <c r="D28" s="46">
        <v>21</v>
      </c>
      <c r="E28" s="67">
        <f t="array" ref="E28">MEDIAN(IF((data!$J$1:$J$645=A28)*(data!$T$1:$T$645="female")*(data!$AE$1:$AE$645="Full year"), data!$AA$1:$AA$645))</f>
        <v>872569</v>
      </c>
      <c r="F28" s="67">
        <f t="array" ref="F28">MEDIAN(IF((data!$J$1:$J$645=A28)*(data!$T$1:$T$645="male")*(data!$AE$1:$AE$645="Full year"), data!$AA$1:$AA$645))</f>
        <v>567343</v>
      </c>
      <c r="G28" s="67">
        <f t="array" ref="G28">MEDIAN(IF((data!$J$1:$J$645=A28)*(data!$AE$1:$AE$645="Full year"), data!$AA$1:$AA$645))</f>
        <v>619397</v>
      </c>
      <c r="H28" s="69">
        <f t="shared" si="0"/>
        <v>-0.34980156297095127</v>
      </c>
      <c r="J28" s="67">
        <f t="array" ref="J28">MEDIAN(IF((data!$J$1:$J$645=A28)*(data!$T$1:$T$645="female")*(data!$AE$1:$AE$645="Full year"), data!$R$1:$R$645))</f>
        <v>18511964</v>
      </c>
      <c r="K28" s="67">
        <f t="array" ref="K28">MEDIAN(IF((data!$J$1:$J$645=A28)*(data!$T$1:$T$645="male")*(data!$AE$1:$AE$645="Full year"), data!$R$1:$R$645))</f>
        <v>32478707.5</v>
      </c>
      <c r="L28" s="67">
        <f t="array" ref="L28">MEDIAN(IF((data!$J$1:$J$645=A28)*(data!$AE$1:$AE$645="Full year"), data!$R$1:$R$645))</f>
        <v>30694740</v>
      </c>
      <c r="M28" s="69">
        <f t="shared" si="1"/>
        <v>0.75447118955071435</v>
      </c>
    </row>
    <row r="29" spans="1:13">
      <c r="A29" s="7" t="s">
        <v>2231</v>
      </c>
      <c r="B29" s="47">
        <v>121</v>
      </c>
      <c r="C29" s="48">
        <v>439</v>
      </c>
      <c r="D29" s="49">
        <v>560</v>
      </c>
      <c r="E29" s="67">
        <f t="array" ref="E29">MEDIAN(IF((data!$T$1:$T$645="female")*(data!$AE$1:$AE$645="Full year"), data!$AA$1:$AA$645))</f>
        <v>403857</v>
      </c>
      <c r="F29" s="67">
        <f t="array" ref="F29">MEDIAN(IF((data!$T$1:$T$645="male")*(data!$AE$1:$AE$645="Full year"), data!$AA$1:$AA$645))</f>
        <v>462920</v>
      </c>
      <c r="G29" s="67">
        <f t="array" ref="G29">MEDIAN(IF((data!$AE$1:$AE$645="Full year"), data!$AA$1:$AA$645))</f>
        <v>452862</v>
      </c>
      <c r="H29" s="69">
        <f t="shared" si="0"/>
        <v>0.14624731031033261</v>
      </c>
      <c r="J29" s="67">
        <f t="array" ref="J29">MEDIAN(IF((data!$T$1:$T$645="female")*(data!$AE$1:$AE$645="Full year"), data!$R$1:$R$645))</f>
        <v>22721027</v>
      </c>
      <c r="K29" s="67">
        <f t="array" ref="K29">MEDIAN(IF((data!$T$1:$T$645="male")*(data!$AE$1:$AE$645="Full year"), data!$R$1:$R$645))</f>
        <v>30433260</v>
      </c>
      <c r="L29" s="67">
        <f t="array" ref="L29">MEDIAN(IF((data!$AE$1:$AE$645="Full year"), data!$R$1:$R$645))</f>
        <v>28942056</v>
      </c>
      <c r="M29" s="69">
        <f t="shared" si="1"/>
        <v>0.33943153185813302</v>
      </c>
    </row>
    <row r="33" spans="1:4">
      <c r="A33" s="2" t="s">
        <v>2292</v>
      </c>
      <c r="B33" s="50" t="s">
        <v>2156</v>
      </c>
    </row>
    <row r="35" spans="1:4">
      <c r="A35" s="1" t="s">
        <v>2334</v>
      </c>
      <c r="B35" s="2" t="s">
        <v>2335</v>
      </c>
      <c r="C35" s="3"/>
      <c r="D35" s="4"/>
    </row>
    <row r="36" spans="1:4">
      <c r="A36" s="2" t="s">
        <v>223</v>
      </c>
      <c r="B36" s="1" t="s">
        <v>1997</v>
      </c>
      <c r="C36" s="3" t="s">
        <v>2143</v>
      </c>
      <c r="D36" s="5" t="s">
        <v>2231</v>
      </c>
    </row>
    <row r="37" spans="1:4">
      <c r="A37" s="1" t="s">
        <v>1690</v>
      </c>
      <c r="B37" s="8">
        <v>6.6666666666666666E-2</v>
      </c>
      <c r="C37" s="9">
        <v>0.93333333333333335</v>
      </c>
      <c r="D37" s="10">
        <v>1</v>
      </c>
    </row>
    <row r="38" spans="1:4">
      <c r="A38" s="6" t="s">
        <v>1908</v>
      </c>
      <c r="B38" s="11">
        <v>1</v>
      </c>
      <c r="C38" s="12">
        <v>0</v>
      </c>
      <c r="D38" s="13">
        <v>1</v>
      </c>
    </row>
    <row r="39" spans="1:4">
      <c r="A39" s="6" t="s">
        <v>64</v>
      </c>
      <c r="B39" s="11">
        <v>0.13333333333333333</v>
      </c>
      <c r="C39" s="12">
        <v>0.8666666666666667</v>
      </c>
      <c r="D39" s="13">
        <v>1</v>
      </c>
    </row>
    <row r="40" spans="1:4">
      <c r="A40" s="6" t="s">
        <v>2391</v>
      </c>
      <c r="B40" s="11">
        <v>0.15384615384615385</v>
      </c>
      <c r="C40" s="12">
        <v>0.84615384615384615</v>
      </c>
      <c r="D40" s="13">
        <v>1</v>
      </c>
    </row>
    <row r="41" spans="1:4">
      <c r="A41" s="6" t="s">
        <v>65</v>
      </c>
      <c r="B41" s="11">
        <v>0.125</v>
      </c>
      <c r="C41" s="12">
        <v>0.875</v>
      </c>
      <c r="D41" s="13">
        <v>1</v>
      </c>
    </row>
    <row r="42" spans="1:4">
      <c r="A42" s="6" t="s">
        <v>66</v>
      </c>
      <c r="B42" s="11">
        <v>0</v>
      </c>
      <c r="C42" s="12">
        <v>1</v>
      </c>
      <c r="D42" s="13">
        <v>1</v>
      </c>
    </row>
    <row r="43" spans="1:4">
      <c r="A43" s="6" t="s">
        <v>67</v>
      </c>
      <c r="B43" s="11">
        <v>0.34210526315789475</v>
      </c>
      <c r="C43" s="12">
        <v>0.65789473684210531</v>
      </c>
      <c r="D43" s="13">
        <v>1</v>
      </c>
    </row>
    <row r="44" spans="1:4">
      <c r="A44" s="6" t="s">
        <v>69</v>
      </c>
      <c r="B44" s="11">
        <v>0.11764705882352941</v>
      </c>
      <c r="C44" s="12">
        <v>0.88235294117647056</v>
      </c>
      <c r="D44" s="13">
        <v>1</v>
      </c>
    </row>
    <row r="45" spans="1:4">
      <c r="A45" s="6" t="s">
        <v>70</v>
      </c>
      <c r="B45" s="11">
        <v>0.44444444444444442</v>
      </c>
      <c r="C45" s="12">
        <v>0.55555555555555558</v>
      </c>
      <c r="D45" s="13">
        <v>1</v>
      </c>
    </row>
    <row r="46" spans="1:4">
      <c r="A46" s="6" t="s">
        <v>212</v>
      </c>
      <c r="B46" s="11">
        <v>0.30769230769230771</v>
      </c>
      <c r="C46" s="12">
        <v>0.69230769230769229</v>
      </c>
      <c r="D46" s="13">
        <v>1</v>
      </c>
    </row>
    <row r="47" spans="1:4">
      <c r="A47" s="6" t="s">
        <v>68</v>
      </c>
      <c r="B47" s="11">
        <v>7.6923076923076927E-2</v>
      </c>
      <c r="C47" s="12">
        <v>0.92307692307692313</v>
      </c>
      <c r="D47" s="13">
        <v>1</v>
      </c>
    </row>
    <row r="48" spans="1:4">
      <c r="A48" s="6" t="s">
        <v>2403</v>
      </c>
      <c r="B48" s="11">
        <v>0.26415094339622641</v>
      </c>
      <c r="C48" s="12">
        <v>0.73584905660377353</v>
      </c>
      <c r="D48" s="13">
        <v>1</v>
      </c>
    </row>
    <row r="49" spans="1:4">
      <c r="A49" s="6" t="s">
        <v>117</v>
      </c>
      <c r="B49" s="11">
        <v>0.33333333333333331</v>
      </c>
      <c r="C49" s="12">
        <v>0.66666666666666663</v>
      </c>
      <c r="D49" s="13">
        <v>1</v>
      </c>
    </row>
    <row r="50" spans="1:4">
      <c r="A50" s="6" t="s">
        <v>2415</v>
      </c>
      <c r="B50" s="11">
        <v>0.13513513513513514</v>
      </c>
      <c r="C50" s="12">
        <v>0.86486486486486491</v>
      </c>
      <c r="D50" s="13">
        <v>1</v>
      </c>
    </row>
    <row r="51" spans="1:4">
      <c r="A51" s="6" t="s">
        <v>213</v>
      </c>
      <c r="B51" s="11">
        <v>0.42857142857142855</v>
      </c>
      <c r="C51" s="12">
        <v>0.5714285714285714</v>
      </c>
      <c r="D51" s="13">
        <v>1</v>
      </c>
    </row>
    <row r="52" spans="1:4">
      <c r="A52" s="6" t="s">
        <v>59</v>
      </c>
      <c r="B52" s="11">
        <v>0.14285714285714285</v>
      </c>
      <c r="C52" s="12">
        <v>0.8571428571428571</v>
      </c>
      <c r="D52" s="13">
        <v>1</v>
      </c>
    </row>
    <row r="53" spans="1:4">
      <c r="A53" s="6" t="s">
        <v>214</v>
      </c>
      <c r="B53" s="11">
        <v>0.33333333333333331</v>
      </c>
      <c r="C53" s="12">
        <v>0.66666666666666663</v>
      </c>
      <c r="D53" s="13">
        <v>1</v>
      </c>
    </row>
    <row r="54" spans="1:4">
      <c r="A54" s="6" t="s">
        <v>60</v>
      </c>
      <c r="B54" s="11">
        <v>0.14285714285714285</v>
      </c>
      <c r="C54" s="12">
        <v>0.8571428571428571</v>
      </c>
      <c r="D54" s="13">
        <v>1</v>
      </c>
    </row>
    <row r="55" spans="1:4">
      <c r="A55" s="6" t="s">
        <v>2363</v>
      </c>
      <c r="B55" s="11">
        <v>0.2537313432835821</v>
      </c>
      <c r="C55" s="12">
        <v>0.74626865671641796</v>
      </c>
      <c r="D55" s="13">
        <v>1</v>
      </c>
    </row>
    <row r="56" spans="1:4">
      <c r="A56" s="6" t="s">
        <v>61</v>
      </c>
      <c r="B56" s="11">
        <v>0.16666666666666666</v>
      </c>
      <c r="C56" s="12">
        <v>0.83333333333333337</v>
      </c>
      <c r="D56" s="13">
        <v>1</v>
      </c>
    </row>
    <row r="57" spans="1:4">
      <c r="A57" s="6" t="s">
        <v>63</v>
      </c>
      <c r="B57" s="11">
        <v>0.18181818181818182</v>
      </c>
      <c r="C57" s="12">
        <v>0.81818181818181823</v>
      </c>
      <c r="D57" s="13">
        <v>1</v>
      </c>
    </row>
    <row r="58" spans="1:4">
      <c r="A58" s="6" t="s">
        <v>62</v>
      </c>
      <c r="B58" s="11">
        <v>0</v>
      </c>
      <c r="C58" s="12">
        <v>1</v>
      </c>
      <c r="D58" s="13">
        <v>1</v>
      </c>
    </row>
    <row r="59" spans="1:4">
      <c r="A59" s="6" t="s">
        <v>2287</v>
      </c>
      <c r="B59" s="11">
        <v>0.1</v>
      </c>
      <c r="C59" s="12">
        <v>0.9</v>
      </c>
      <c r="D59" s="13">
        <v>1</v>
      </c>
    </row>
    <row r="60" spans="1:4">
      <c r="A60" s="6" t="s">
        <v>58</v>
      </c>
      <c r="B60" s="11">
        <v>0.14285714285714285</v>
      </c>
      <c r="C60" s="12">
        <v>0.8571428571428571</v>
      </c>
      <c r="D60" s="13">
        <v>1</v>
      </c>
    </row>
    <row r="61" spans="1:4">
      <c r="A61" s="7" t="s">
        <v>2231</v>
      </c>
      <c r="B61" s="14">
        <v>0.21607142857142858</v>
      </c>
      <c r="C61" s="15">
        <v>0.78392857142857142</v>
      </c>
      <c r="D61" s="16">
        <v>1</v>
      </c>
    </row>
    <row r="66" spans="1:4">
      <c r="A66" s="2" t="s">
        <v>2292</v>
      </c>
      <c r="B66" s="50" t="s">
        <v>2156</v>
      </c>
    </row>
    <row r="68" spans="1:4">
      <c r="A68" s="1" t="s">
        <v>2334</v>
      </c>
      <c r="B68" s="2" t="s">
        <v>2335</v>
      </c>
      <c r="C68" s="3"/>
      <c r="D68" s="4"/>
    </row>
    <row r="69" spans="1:4">
      <c r="A69" s="2" t="s">
        <v>223</v>
      </c>
      <c r="B69" s="1" t="s">
        <v>1997</v>
      </c>
      <c r="C69" s="3" t="s">
        <v>2143</v>
      </c>
      <c r="D69" s="5" t="s">
        <v>2231</v>
      </c>
    </row>
    <row r="70" spans="1:4">
      <c r="A70" s="1" t="s">
        <v>1690</v>
      </c>
      <c r="B70" s="8">
        <v>8.2644628099173556E-3</v>
      </c>
      <c r="C70" s="9">
        <v>3.1890660592255128E-2</v>
      </c>
      <c r="D70" s="10">
        <v>2.6785714285714284E-2</v>
      </c>
    </row>
    <row r="71" spans="1:4">
      <c r="A71" s="6" t="s">
        <v>1908</v>
      </c>
      <c r="B71" s="11">
        <v>8.2644628099173556E-3</v>
      </c>
      <c r="C71" s="12">
        <v>0</v>
      </c>
      <c r="D71" s="13">
        <v>1.7857142857142857E-3</v>
      </c>
    </row>
    <row r="72" spans="1:4">
      <c r="A72" s="6" t="s">
        <v>64</v>
      </c>
      <c r="B72" s="11">
        <v>1.6528925619834711E-2</v>
      </c>
      <c r="C72" s="12">
        <v>2.9612756264236904E-2</v>
      </c>
      <c r="D72" s="13">
        <v>2.6785714285714284E-2</v>
      </c>
    </row>
    <row r="73" spans="1:4">
      <c r="A73" s="6" t="s">
        <v>2391</v>
      </c>
      <c r="B73" s="11">
        <v>3.3057851239669422E-2</v>
      </c>
      <c r="C73" s="12">
        <v>5.011389521640091E-2</v>
      </c>
      <c r="D73" s="13">
        <v>4.642857142857143E-2</v>
      </c>
    </row>
    <row r="74" spans="1:4">
      <c r="A74" s="6" t="s">
        <v>65</v>
      </c>
      <c r="B74" s="11">
        <v>1.6528925619834711E-2</v>
      </c>
      <c r="C74" s="12">
        <v>3.1890660592255128E-2</v>
      </c>
      <c r="D74" s="13">
        <v>2.8571428571428571E-2</v>
      </c>
    </row>
    <row r="75" spans="1:4">
      <c r="A75" s="6" t="s">
        <v>66</v>
      </c>
      <c r="B75" s="11">
        <v>0</v>
      </c>
      <c r="C75" s="12">
        <v>2.2779043280182234E-2</v>
      </c>
      <c r="D75" s="13">
        <v>1.7857142857142856E-2</v>
      </c>
    </row>
    <row r="76" spans="1:4">
      <c r="A76" s="6" t="s">
        <v>67</v>
      </c>
      <c r="B76" s="11">
        <v>0.10743801652892562</v>
      </c>
      <c r="C76" s="12">
        <v>5.6947608200455579E-2</v>
      </c>
      <c r="D76" s="13">
        <v>6.7857142857142852E-2</v>
      </c>
    </row>
    <row r="77" spans="1:4">
      <c r="A77" s="6" t="s">
        <v>69</v>
      </c>
      <c r="B77" s="11">
        <v>1.6528925619834711E-2</v>
      </c>
      <c r="C77" s="12">
        <v>3.4168564920273349E-2</v>
      </c>
      <c r="D77" s="13">
        <v>3.0357142857142857E-2</v>
      </c>
    </row>
    <row r="78" spans="1:4">
      <c r="A78" s="6" t="s">
        <v>70</v>
      </c>
      <c r="B78" s="11">
        <v>3.3057851239669422E-2</v>
      </c>
      <c r="C78" s="12">
        <v>1.1389521640091117E-2</v>
      </c>
      <c r="D78" s="13">
        <v>1.607142857142857E-2</v>
      </c>
    </row>
    <row r="79" spans="1:4">
      <c r="A79" s="6" t="s">
        <v>212</v>
      </c>
      <c r="B79" s="11">
        <v>3.3057851239669422E-2</v>
      </c>
      <c r="C79" s="12">
        <v>2.0501138952164009E-2</v>
      </c>
      <c r="D79" s="13">
        <v>2.3214285714285715E-2</v>
      </c>
    </row>
    <row r="80" spans="1:4">
      <c r="A80" s="6" t="s">
        <v>68</v>
      </c>
      <c r="B80" s="11">
        <v>8.2644628099173556E-3</v>
      </c>
      <c r="C80" s="12">
        <v>2.7334851936218679E-2</v>
      </c>
      <c r="D80" s="13">
        <v>2.3214285714285715E-2</v>
      </c>
    </row>
    <row r="81" spans="1:4">
      <c r="A81" s="6" t="s">
        <v>2403</v>
      </c>
      <c r="B81" s="11">
        <v>0.23140495867768596</v>
      </c>
      <c r="C81" s="12">
        <v>0.1776765375854214</v>
      </c>
      <c r="D81" s="13">
        <v>0.18928571428571428</v>
      </c>
    </row>
    <row r="82" spans="1:4">
      <c r="A82" s="6" t="s">
        <v>117</v>
      </c>
      <c r="B82" s="11">
        <v>3.3057851239669422E-2</v>
      </c>
      <c r="C82" s="12">
        <v>1.8223234624145785E-2</v>
      </c>
      <c r="D82" s="13">
        <v>2.1428571428571429E-2</v>
      </c>
    </row>
    <row r="83" spans="1:4">
      <c r="A83" s="6" t="s">
        <v>2415</v>
      </c>
      <c r="B83" s="11">
        <v>4.1322314049586778E-2</v>
      </c>
      <c r="C83" s="12">
        <v>7.289293849658314E-2</v>
      </c>
      <c r="D83" s="13">
        <v>6.6071428571428573E-2</v>
      </c>
    </row>
    <row r="84" spans="1:4">
      <c r="A84" s="6" t="s">
        <v>213</v>
      </c>
      <c r="B84" s="11">
        <v>2.4793388429752067E-2</v>
      </c>
      <c r="C84" s="12">
        <v>9.1116173120728925E-3</v>
      </c>
      <c r="D84" s="13">
        <v>1.2500000000000001E-2</v>
      </c>
    </row>
    <row r="85" spans="1:4">
      <c r="A85" s="6" t="s">
        <v>59</v>
      </c>
      <c r="B85" s="11">
        <v>1.6528925619834711E-2</v>
      </c>
      <c r="C85" s="12">
        <v>2.7334851936218679E-2</v>
      </c>
      <c r="D85" s="13">
        <v>2.5000000000000001E-2</v>
      </c>
    </row>
    <row r="86" spans="1:4">
      <c r="A86" s="6" t="s">
        <v>214</v>
      </c>
      <c r="B86" s="11">
        <v>8.2644628099173556E-3</v>
      </c>
      <c r="C86" s="12">
        <v>4.5558086560364463E-3</v>
      </c>
      <c r="D86" s="13">
        <v>5.3571428571428572E-3</v>
      </c>
    </row>
    <row r="87" spans="1:4">
      <c r="A87" s="6" t="s">
        <v>60</v>
      </c>
      <c r="B87" s="11">
        <v>1.6528925619834711E-2</v>
      </c>
      <c r="C87" s="12">
        <v>2.7334851936218679E-2</v>
      </c>
      <c r="D87" s="13">
        <v>2.5000000000000001E-2</v>
      </c>
    </row>
    <row r="88" spans="1:4">
      <c r="A88" s="6" t="s">
        <v>2363</v>
      </c>
      <c r="B88" s="11">
        <v>0.28099173553719009</v>
      </c>
      <c r="C88" s="12">
        <v>0.22779043280182232</v>
      </c>
      <c r="D88" s="13">
        <v>0.2392857142857143</v>
      </c>
    </row>
    <row r="89" spans="1:4">
      <c r="A89" s="6" t="s">
        <v>61</v>
      </c>
      <c r="B89" s="11">
        <v>8.2644628099173556E-3</v>
      </c>
      <c r="C89" s="12">
        <v>1.1389521640091117E-2</v>
      </c>
      <c r="D89" s="13">
        <v>1.0714285714285714E-2</v>
      </c>
    </row>
    <row r="90" spans="1:4">
      <c r="A90" s="6" t="s">
        <v>63</v>
      </c>
      <c r="B90" s="11">
        <v>1.6528925619834711E-2</v>
      </c>
      <c r="C90" s="12">
        <v>2.0501138952164009E-2</v>
      </c>
      <c r="D90" s="13">
        <v>1.9642857142857142E-2</v>
      </c>
    </row>
    <row r="91" spans="1:4">
      <c r="A91" s="6" t="s">
        <v>62</v>
      </c>
      <c r="B91" s="11">
        <v>0</v>
      </c>
      <c r="C91" s="12">
        <v>4.5558086560364463E-3</v>
      </c>
      <c r="D91" s="13">
        <v>3.5714285714285713E-3</v>
      </c>
    </row>
    <row r="92" spans="1:4">
      <c r="A92" s="6" t="s">
        <v>2287</v>
      </c>
      <c r="B92" s="11">
        <v>1.6528925619834711E-2</v>
      </c>
      <c r="C92" s="12">
        <v>4.1002277904328019E-2</v>
      </c>
      <c r="D92" s="13">
        <v>3.5714285714285712E-2</v>
      </c>
    </row>
    <row r="93" spans="1:4">
      <c r="A93" s="6" t="s">
        <v>58</v>
      </c>
      <c r="B93" s="11">
        <v>2.4793388429752067E-2</v>
      </c>
      <c r="C93" s="12">
        <v>4.1002277904328019E-2</v>
      </c>
      <c r="D93" s="13">
        <v>3.7499999999999999E-2</v>
      </c>
    </row>
    <row r="94" spans="1:4">
      <c r="A94" s="7" t="s">
        <v>2231</v>
      </c>
      <c r="B94" s="14">
        <v>1</v>
      </c>
      <c r="C94" s="15">
        <v>1</v>
      </c>
      <c r="D94" s="16">
        <v>1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4"/>
  <sheetViews>
    <sheetView tabSelected="1" topLeftCell="F1" workbookViewId="0">
      <selection activeCell="K10" sqref="K10"/>
    </sheetView>
  </sheetViews>
  <sheetFormatPr baseColWidth="10" defaultColWidth="11" defaultRowHeight="15"/>
  <cols>
    <col min="1" max="1" width="16.5" bestFit="1" customWidth="1"/>
    <col min="2" max="3" width="10.83203125" customWidth="1"/>
    <col min="4" max="4" width="10.5" customWidth="1"/>
    <col min="5" max="5" width="25.1640625" bestFit="1" customWidth="1"/>
    <col min="6" max="6" width="23.1640625" bestFit="1" customWidth="1"/>
    <col min="7" max="7" width="23.5" bestFit="1" customWidth="1"/>
    <col min="8" max="8" width="23.5" customWidth="1"/>
    <col min="10" max="10" width="27" bestFit="1" customWidth="1"/>
    <col min="11" max="11" width="25.1640625" bestFit="1" customWidth="1"/>
    <col min="12" max="12" width="25.33203125" bestFit="1" customWidth="1"/>
  </cols>
  <sheetData>
    <row r="1" spans="1:13">
      <c r="A1" s="2" t="s">
        <v>2292</v>
      </c>
      <c r="B1" s="50" t="s">
        <v>2156</v>
      </c>
    </row>
    <row r="3" spans="1:13">
      <c r="A3" s="1" t="s">
        <v>2334</v>
      </c>
      <c r="B3" s="2" t="s">
        <v>2335</v>
      </c>
      <c r="C3" s="3"/>
      <c r="D3" s="4"/>
    </row>
    <row r="4" spans="1:13">
      <c r="A4" s="2" t="s">
        <v>57</v>
      </c>
      <c r="B4" s="1" t="s">
        <v>1997</v>
      </c>
      <c r="C4" s="3" t="s">
        <v>2143</v>
      </c>
      <c r="D4" s="5" t="s">
        <v>2231</v>
      </c>
      <c r="E4" s="65" t="s">
        <v>2420</v>
      </c>
      <c r="F4" s="65" t="s">
        <v>2421</v>
      </c>
      <c r="G4" s="65" t="s">
        <v>2424</v>
      </c>
      <c r="H4" s="65" t="s">
        <v>2350</v>
      </c>
      <c r="J4" t="s">
        <v>2426</v>
      </c>
      <c r="K4" t="s">
        <v>2348</v>
      </c>
      <c r="L4" t="s">
        <v>2349</v>
      </c>
      <c r="M4" s="65" t="s">
        <v>2350</v>
      </c>
    </row>
    <row r="5" spans="1:13">
      <c r="A5" s="1" t="s">
        <v>2362</v>
      </c>
      <c r="B5" s="41">
        <v>34</v>
      </c>
      <c r="C5" s="42">
        <v>100</v>
      </c>
      <c r="D5" s="43">
        <v>134</v>
      </c>
      <c r="E5" s="66">
        <f t="array" ref="E5">MEDIAN(IF((data!$H$1:$H$645=A5)*(data!$T$1:$T$645="female")*(data!$AE$1:$AE$645="Full year"), data!$AA$1:$AA$645))</f>
        <v>347206</v>
      </c>
      <c r="F5" s="66">
        <f t="array" ref="F5">MEDIAN(IF((data!$H$1:$H$645=A5)*(data!$T$1:$T$645="male")*(data!$AE$1:$AE$645="Full year"), data!$AA$1:$AA$645))</f>
        <v>329064.5</v>
      </c>
      <c r="G5" s="66">
        <f t="array" ref="G5">MEDIAN(IF((data!$H$1:$H$645=A5)*(data!$AE$1:$AE$645="Full year"), data!$AA$1:$AA$645))</f>
        <v>332744</v>
      </c>
      <c r="H5" s="69">
        <f>(F5-E5)/E5</f>
        <v>-5.224996111818344E-2</v>
      </c>
      <c r="J5" s="68">
        <f t="array" ref="J5">MEDIAN(IF((data!$H$1:$H$645=A5)*(data!$T$1:$T$645="female")*(data!$AE$1:$AE$645="Full year"), data!$R$1:$R$645))</f>
        <v>39383438</v>
      </c>
      <c r="K5" s="68">
        <f t="array" ref="K5">MEDIAN(IF((data!$H$1:$H$645=A5)*(data!$T$1:$T$645="male")*(data!$AE$1:$AE$645="Full year"), data!$R$1:$R$645))</f>
        <v>52069950.5</v>
      </c>
      <c r="L5" s="68">
        <f t="array" ref="L5">MEDIAN(IF((data!$H$1:$H$645=A5)*(data!$AE$1:$AE$645="Full year"), data!$R$1:$R$645))</f>
        <v>48396068</v>
      </c>
      <c r="M5" s="69">
        <f>(K5-J5)/J5</f>
        <v>0.32212811131420266</v>
      </c>
    </row>
    <row r="6" spans="1:13">
      <c r="A6" s="6" t="s">
        <v>2151</v>
      </c>
      <c r="B6" s="44">
        <v>43</v>
      </c>
      <c r="C6" s="45">
        <v>121</v>
      </c>
      <c r="D6" s="46">
        <v>164</v>
      </c>
      <c r="E6" s="66">
        <f t="array" ref="E6">MEDIAN(IF((data!$H$1:$H$645=A6)*(data!$T$1:$T$645="female")*(data!$AE$1:$AE$645="Full year"), data!$AA$1:$AA$645))</f>
        <v>356451</v>
      </c>
      <c r="F6" s="66">
        <f t="array" ref="F6">MEDIAN(IF((data!$H$1:$H$645=A6)*(data!$T$1:$T$645="male")*(data!$AE$1:$AE$645="Full year"), data!$AA$1:$AA$645))</f>
        <v>491322</v>
      </c>
      <c r="G6" s="66">
        <f t="array" ref="G6">MEDIAN(IF((data!$H$1:$H$645=A6)*(data!$AE$1:$AE$645="Full year"), data!$AA$1:$AA$645))</f>
        <v>437193.5</v>
      </c>
      <c r="H6" s="69">
        <f t="shared" ref="H6:H10" si="0">(F6-E6)/E6</f>
        <v>0.37837178181573344</v>
      </c>
      <c r="J6" s="68">
        <f t="array" ref="J6">MEDIAN(IF((data!$H$1:$H$645=A6)*(data!$T$1:$T$645="female")*(data!$AE$1:$AE$645="Full year"), data!$R$1:$R$645))</f>
        <v>18328290</v>
      </c>
      <c r="K6" s="68">
        <f t="array" ref="K6">MEDIAN(IF((data!$H$1:$H$645=A6)*(data!$T$1:$T$645="male")*(data!$AE$1:$AE$645="Full year"), data!$R$1:$R$645))</f>
        <v>25408665</v>
      </c>
      <c r="L6" s="68">
        <f t="array" ref="L6">MEDIAN(IF((data!$H$1:$H$645=A6)*(data!$AE$1:$AE$645="Full year"), data!$R$1:$R$645))</f>
        <v>22122212.5</v>
      </c>
      <c r="M6" s="69">
        <f t="shared" ref="M6:M10" si="1">(K6-J6)/J6</f>
        <v>0.38630854269547243</v>
      </c>
    </row>
    <row r="7" spans="1:13">
      <c r="A7" s="6" t="s">
        <v>2287</v>
      </c>
      <c r="B7" s="44">
        <v>2</v>
      </c>
      <c r="C7" s="45">
        <v>18</v>
      </c>
      <c r="D7" s="46">
        <v>20</v>
      </c>
      <c r="E7" s="66">
        <f t="array" ref="E7">MEDIAN(IF((data!$H$1:$H$645=A7)*(data!$T$1:$T$645="female")*(data!$AE$1:$AE$645="Full year"), data!$AA$1:$AA$645))</f>
        <v>373501</v>
      </c>
      <c r="F7" s="66">
        <f t="array" ref="F7">MEDIAN(IF((data!$H$1:$H$645=A7)*(data!$T$1:$T$645="male")*(data!$AE$1:$AE$645="Full year"), data!$AA$1:$AA$645))</f>
        <v>403879.5</v>
      </c>
      <c r="G7" s="66">
        <f t="array" ref="G7">MEDIAN(IF((data!$H$1:$H$645=A7)*(data!$AE$1:$AE$645="Full year"), data!$AA$1:$AA$645))</f>
        <v>403879.5</v>
      </c>
      <c r="H7" s="69">
        <f t="shared" si="0"/>
        <v>8.1334454258489272E-2</v>
      </c>
      <c r="J7" s="68">
        <f t="array" ref="J7">MEDIAN(IF((data!$H$1:$H$645=A7)*(data!$T$1:$T$645="female")*(data!$AE$1:$AE$645="Full year"), data!$R$1:$R$645))</f>
        <v>32913320.5</v>
      </c>
      <c r="K7" s="68">
        <f t="array" ref="K7">MEDIAN(IF((data!$H$1:$H$645=A7)*(data!$T$1:$T$645="male")*(data!$AE$1:$AE$645="Full year"), data!$R$1:$R$645))</f>
        <v>44115001.5</v>
      </c>
      <c r="L7" s="68">
        <f t="array" ref="L7">MEDIAN(IF((data!$H$1:$H$645=A7)*(data!$AE$1:$AE$645="Full year"), data!$R$1:$R$645))</f>
        <v>41090936</v>
      </c>
      <c r="M7" s="69">
        <f t="shared" si="1"/>
        <v>0.34033883029213052</v>
      </c>
    </row>
    <row r="8" spans="1:13">
      <c r="A8" s="6" t="s">
        <v>2390</v>
      </c>
      <c r="B8" s="44">
        <v>37</v>
      </c>
      <c r="C8" s="45">
        <v>168</v>
      </c>
      <c r="D8" s="46">
        <v>205</v>
      </c>
      <c r="E8" s="66">
        <f t="array" ref="E8">MEDIAN(IF((data!$H$1:$H$645=A8)*(data!$T$1:$T$645="female")*(data!$AE$1:$AE$645="Full year"), data!$AA$1:$AA$645))</f>
        <v>610041</v>
      </c>
      <c r="F8" s="66">
        <f t="array" ref="F8">MEDIAN(IF((data!$H$1:$H$645=A8)*(data!$T$1:$T$645="male")*(data!$AE$1:$AE$645="Full year"), data!$AA$1:$AA$645))</f>
        <v>683943.5</v>
      </c>
      <c r="G8" s="66">
        <f t="array" ref="G8">MEDIAN(IF((data!$H$1:$H$645=A8)*(data!$AE$1:$AE$645="Full year"), data!$AA$1:$AA$645))</f>
        <v>678696</v>
      </c>
      <c r="H8" s="69">
        <f t="shared" si="0"/>
        <v>0.1211434969125026</v>
      </c>
      <c r="J8" s="68">
        <f t="array" ref="J8">MEDIAN(IF((data!$H$1:$H$645=A8)*(data!$T$1:$T$645="female")*(data!$AE$1:$AE$645="Full year"), data!$R$1:$R$645))</f>
        <v>19700039</v>
      </c>
      <c r="K8" s="68">
        <f t="array" ref="K8">MEDIAN(IF((data!$H$1:$H$645=A8)*(data!$T$1:$T$645="male")*(data!$AE$1:$AE$645="Full year"), data!$R$1:$R$645))</f>
        <v>26253873</v>
      </c>
      <c r="L8" s="68">
        <f t="array" ref="L8">MEDIAN(IF((data!$H$1:$H$645=A8)*(data!$AE$1:$AE$645="Full year"), data!$R$1:$R$645))</f>
        <v>24393985</v>
      </c>
      <c r="M8" s="69">
        <f t="shared" si="1"/>
        <v>0.33268127032641914</v>
      </c>
    </row>
    <row r="9" spans="1:13">
      <c r="A9" s="6" t="s">
        <v>2414</v>
      </c>
      <c r="B9" s="44">
        <v>5</v>
      </c>
      <c r="C9" s="45">
        <v>32</v>
      </c>
      <c r="D9" s="46">
        <v>37</v>
      </c>
      <c r="E9" s="66">
        <f t="array" ref="E9">MEDIAN(IF((data!$H$1:$H$645=A9)*(data!$T$1:$T$645="female")*(data!$AE$1:$AE$645="Full year"), data!$AA$1:$AA$645))</f>
        <v>263821</v>
      </c>
      <c r="F9" s="66">
        <f t="array" ref="F9">MEDIAN(IF((data!$H$1:$H$645=A9)*(data!$T$1:$T$645="male")*(data!$AE$1:$AE$645="Full year"), data!$AA$1:$AA$645))</f>
        <v>306030.5</v>
      </c>
      <c r="G9" s="66">
        <f t="array" ref="G9">MEDIAN(IF((data!$H$1:$H$645=A9)*(data!$AE$1:$AE$645="Full year"), data!$AA$1:$AA$645))</f>
        <v>296311</v>
      </c>
      <c r="H9" s="69">
        <f t="shared" si="0"/>
        <v>0.15999294976518169</v>
      </c>
      <c r="J9" s="68">
        <f t="array" ref="J9">MEDIAN(IF((data!$H$1:$H$645=A9)*(data!$T$1:$T$645="female")*(data!$AE$1:$AE$645="Full year"), data!$R$1:$R$645))</f>
        <v>31684508</v>
      </c>
      <c r="K9" s="68">
        <f t="array" ref="K9">MEDIAN(IF((data!$H$1:$H$645=A9)*(data!$T$1:$T$645="male")*(data!$AE$1:$AE$645="Full year"), data!$R$1:$R$645))</f>
        <v>58121969.5</v>
      </c>
      <c r="L9" s="68">
        <f t="array" ref="L9">MEDIAN(IF((data!$H$1:$H$645=A9)*(data!$AE$1:$AE$645="Full year"), data!$R$1:$R$645))</f>
        <v>55699237</v>
      </c>
      <c r="M9" s="69">
        <f t="shared" si="1"/>
        <v>0.83439709715549315</v>
      </c>
    </row>
    <row r="10" spans="1:13">
      <c r="A10" s="7" t="s">
        <v>2231</v>
      </c>
      <c r="B10" s="47">
        <v>121</v>
      </c>
      <c r="C10" s="48">
        <v>439</v>
      </c>
      <c r="D10" s="49">
        <v>560</v>
      </c>
      <c r="E10" s="66">
        <f t="array" ref="E10">MEDIAN(IF((data!$T$1:$T$645="female")*(data!$AE$1:$AE$645="Full year"), data!$AA$1:$AA$645))</f>
        <v>403857</v>
      </c>
      <c r="F10" s="66">
        <f t="array" ref="F10">MEDIAN(IF((data!$T$1:$T$645="male")*(data!$AE$1:$AE$645="Full year"), data!$AA$1:$AA$645))</f>
        <v>462920</v>
      </c>
      <c r="G10" s="66">
        <f t="array" ref="G10">MEDIAN(IF((data!$AE$1:$AE$645="Full year"), data!$AA$1:$AA$645))</f>
        <v>452862</v>
      </c>
      <c r="H10" s="69">
        <f t="shared" si="0"/>
        <v>0.14624731031033261</v>
      </c>
      <c r="J10" s="68">
        <f t="array" ref="J10">MEDIAN(IF((data!$T$1:$T$645="female")*(data!$AE$1:$AE$645="Full year"), data!$R$1:$R$645))</f>
        <v>22721027</v>
      </c>
      <c r="K10" s="68">
        <f t="array" ref="K10">MEDIAN(IF((data!$T$1:$T$645="male")*(data!$AE$1:$AE$645="Full year"), data!$R$1:$R$645))</f>
        <v>30433260</v>
      </c>
      <c r="L10" s="68">
        <f t="array" ref="L10">MEDIAN(IF((data!$AE$1:$AE$645="Full year"), data!$R$1:$R$645))</f>
        <v>28942056</v>
      </c>
      <c r="M10" s="69">
        <f t="shared" si="1"/>
        <v>0.33943153185813302</v>
      </c>
    </row>
    <row r="13" spans="1:13">
      <c r="A13" s="2" t="s">
        <v>2292</v>
      </c>
      <c r="B13" s="50" t="s">
        <v>2156</v>
      </c>
    </row>
    <row r="15" spans="1:13">
      <c r="A15" s="1" t="s">
        <v>2334</v>
      </c>
      <c r="B15" s="2" t="s">
        <v>2335</v>
      </c>
      <c r="C15" s="3"/>
      <c r="D15" s="4"/>
    </row>
    <row r="16" spans="1:13">
      <c r="A16" s="2" t="s">
        <v>57</v>
      </c>
      <c r="B16" s="1" t="s">
        <v>1997</v>
      </c>
      <c r="C16" s="3" t="s">
        <v>2143</v>
      </c>
      <c r="D16" s="5" t="s">
        <v>2231</v>
      </c>
    </row>
    <row r="17" spans="1:4">
      <c r="A17" s="1" t="s">
        <v>2362</v>
      </c>
      <c r="B17" s="8">
        <v>0.2537313432835821</v>
      </c>
      <c r="C17" s="9">
        <v>0.74626865671641796</v>
      </c>
      <c r="D17" s="10">
        <v>1</v>
      </c>
    </row>
    <row r="18" spans="1:4">
      <c r="A18" s="6" t="s">
        <v>2151</v>
      </c>
      <c r="B18" s="11">
        <v>0.26219512195121952</v>
      </c>
      <c r="C18" s="12">
        <v>0.73780487804878048</v>
      </c>
      <c r="D18" s="13">
        <v>1</v>
      </c>
    </row>
    <row r="19" spans="1:4">
      <c r="A19" s="6" t="s">
        <v>2287</v>
      </c>
      <c r="B19" s="11">
        <v>0.1</v>
      </c>
      <c r="C19" s="12">
        <v>0.9</v>
      </c>
      <c r="D19" s="13">
        <v>1</v>
      </c>
    </row>
    <row r="20" spans="1:4">
      <c r="A20" s="6" t="s">
        <v>2390</v>
      </c>
      <c r="B20" s="11">
        <v>0.18048780487804877</v>
      </c>
      <c r="C20" s="12">
        <v>0.81951219512195117</v>
      </c>
      <c r="D20" s="13">
        <v>1</v>
      </c>
    </row>
    <row r="21" spans="1:4">
      <c r="A21" s="6" t="s">
        <v>2414</v>
      </c>
      <c r="B21" s="11">
        <v>0.13513513513513514</v>
      </c>
      <c r="C21" s="12">
        <v>0.86486486486486491</v>
      </c>
      <c r="D21" s="13">
        <v>1</v>
      </c>
    </row>
    <row r="22" spans="1:4">
      <c r="A22" s="7" t="s">
        <v>2231</v>
      </c>
      <c r="B22" s="14">
        <v>0.21607142857142858</v>
      </c>
      <c r="C22" s="15">
        <v>0.78392857142857142</v>
      </c>
      <c r="D22" s="16">
        <v>1</v>
      </c>
    </row>
    <row r="25" spans="1:4">
      <c r="A25" s="2" t="s">
        <v>2292</v>
      </c>
      <c r="B25" s="50" t="s">
        <v>2156</v>
      </c>
    </row>
    <row r="27" spans="1:4">
      <c r="A27" s="1" t="s">
        <v>2334</v>
      </c>
      <c r="B27" s="2" t="s">
        <v>2335</v>
      </c>
      <c r="C27" s="3"/>
      <c r="D27" s="4"/>
    </row>
    <row r="28" spans="1:4">
      <c r="A28" s="2" t="s">
        <v>57</v>
      </c>
      <c r="B28" s="1" t="s">
        <v>1997</v>
      </c>
      <c r="C28" s="3" t="s">
        <v>2143</v>
      </c>
      <c r="D28" s="5" t="s">
        <v>2231</v>
      </c>
    </row>
    <row r="29" spans="1:4">
      <c r="A29" s="1" t="s">
        <v>2362</v>
      </c>
      <c r="B29" s="8">
        <v>0.28099173553719009</v>
      </c>
      <c r="C29" s="9">
        <v>0.22779043280182232</v>
      </c>
      <c r="D29" s="10">
        <v>0.2392857142857143</v>
      </c>
    </row>
    <row r="30" spans="1:4">
      <c r="A30" s="6" t="s">
        <v>2151</v>
      </c>
      <c r="B30" s="11">
        <v>0.35537190082644626</v>
      </c>
      <c r="C30" s="12">
        <v>0.27562642369020501</v>
      </c>
      <c r="D30" s="13">
        <v>0.29285714285714287</v>
      </c>
    </row>
    <row r="31" spans="1:4">
      <c r="A31" s="6" t="s">
        <v>2287</v>
      </c>
      <c r="B31" s="11">
        <v>1.6528925619834711E-2</v>
      </c>
      <c r="C31" s="12">
        <v>4.1002277904328019E-2</v>
      </c>
      <c r="D31" s="13">
        <v>3.5714285714285712E-2</v>
      </c>
    </row>
    <row r="32" spans="1:4">
      <c r="A32" s="6" t="s">
        <v>2390</v>
      </c>
      <c r="B32" s="11">
        <v>0.30578512396694213</v>
      </c>
      <c r="C32" s="12">
        <v>0.38268792710706151</v>
      </c>
      <c r="D32" s="13">
        <v>0.36607142857142855</v>
      </c>
    </row>
    <row r="33" spans="1:4">
      <c r="A33" s="6" t="s">
        <v>2414</v>
      </c>
      <c r="B33" s="11">
        <v>4.1322314049586778E-2</v>
      </c>
      <c r="C33" s="12">
        <v>7.289293849658314E-2</v>
      </c>
      <c r="D33" s="13">
        <v>6.6071428571428573E-2</v>
      </c>
    </row>
    <row r="34" spans="1:4">
      <c r="A34" s="7" t="s">
        <v>2231</v>
      </c>
      <c r="B34" s="14">
        <v>1</v>
      </c>
      <c r="C34" s="15">
        <v>1</v>
      </c>
      <c r="D34" s="16">
        <v>1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5"/>
  <sheetViews>
    <sheetView workbookViewId="0">
      <selection activeCell="H10" sqref="H10"/>
    </sheetView>
  </sheetViews>
  <sheetFormatPr baseColWidth="10" defaultColWidth="11" defaultRowHeight="15"/>
  <cols>
    <col min="1" max="1" width="16.5" bestFit="1" customWidth="1"/>
    <col min="2" max="3" width="10.83203125" bestFit="1" customWidth="1"/>
    <col min="4" max="4" width="10.5" bestFit="1" customWidth="1"/>
    <col min="5" max="5" width="25.1640625" bestFit="1" customWidth="1"/>
    <col min="6" max="6" width="23.1640625" bestFit="1" customWidth="1"/>
    <col min="7" max="7" width="14.1640625" bestFit="1" customWidth="1"/>
  </cols>
  <sheetData>
    <row r="1" spans="1:8">
      <c r="A1" s="2" t="s">
        <v>2292</v>
      </c>
      <c r="B1" s="50" t="s">
        <v>2156</v>
      </c>
    </row>
    <row r="3" spans="1:8">
      <c r="A3" s="1" t="s">
        <v>2334</v>
      </c>
      <c r="B3" s="2" t="s">
        <v>2335</v>
      </c>
      <c r="C3" s="3"/>
      <c r="D3" s="4"/>
    </row>
    <row r="4" spans="1:8">
      <c r="A4" s="2" t="s">
        <v>14</v>
      </c>
      <c r="B4" s="1" t="s">
        <v>1997</v>
      </c>
      <c r="C4" s="3" t="s">
        <v>2143</v>
      </c>
      <c r="D4" s="5" t="s">
        <v>2231</v>
      </c>
      <c r="E4" s="53" t="s">
        <v>2418</v>
      </c>
      <c r="F4" s="53" t="s">
        <v>2419</v>
      </c>
      <c r="G4" s="65" t="s">
        <v>2423</v>
      </c>
    </row>
    <row r="5" spans="1:8">
      <c r="A5" s="1" t="s">
        <v>16</v>
      </c>
      <c r="B5" s="41">
        <v>53</v>
      </c>
      <c r="C5" s="42">
        <v>144</v>
      </c>
      <c r="D5" s="43">
        <v>197</v>
      </c>
      <c r="E5" s="53">
        <f t="array" ref="E5">MEDIAN(IF((data!$AG$1:$AG$645=A5)*(data!$T$1:$T$645="female")*(data!$AE$1:$AE$645="Full year"), data!$AA$1:$AA$645))</f>
        <v>312000</v>
      </c>
      <c r="F5" s="53">
        <f t="array" ref="F5">MEDIAN(IF((data!$AG$1:$AG$645=A5)*(data!$T$1:$T$645="male")*(data!$AE$1:$AE$645="Full year"), data!$AA$1:$AA$645))</f>
        <v>388146.5</v>
      </c>
      <c r="G5" s="53">
        <f t="array" ref="G5">MEDIAN(IF((data!$AG$1:$AG$645=A5)*(data!$AE$1:$AE$645="Full year"), data!$AA$1:$AA$645))</f>
        <v>358153</v>
      </c>
    </row>
    <row r="6" spans="1:8">
      <c r="A6" s="6" t="s">
        <v>18</v>
      </c>
      <c r="B6" s="44">
        <v>20</v>
      </c>
      <c r="C6" s="45">
        <v>74</v>
      </c>
      <c r="D6" s="46">
        <v>94</v>
      </c>
      <c r="E6" s="53">
        <f t="array" ref="E6">MEDIAN(IF((data!$AG$1:$AG$645=A6)*(data!$T$1:$T$645="female")*(data!$AE$1:$AE$645="Full year"), data!$AA$1:$AA$645))</f>
        <v>425887</v>
      </c>
      <c r="F6" s="53">
        <f t="array" ref="F6">MEDIAN(IF((data!$AG$1:$AG$645=A6)*(data!$T$1:$T$645="male")*(data!$AE$1:$AE$645="Full year"), data!$AA$1:$AA$645))</f>
        <v>436380.5</v>
      </c>
      <c r="G6" s="53">
        <f t="array" ref="G6">MEDIAN(IF((data!$AG$1:$AG$645=A6)*(data!$AE$1:$AE$645="Full year"), data!$AA$1:$AA$645))</f>
        <v>436380.5</v>
      </c>
    </row>
    <row r="7" spans="1:8">
      <c r="A7" s="6" t="s">
        <v>20</v>
      </c>
      <c r="B7" s="44">
        <v>20</v>
      </c>
      <c r="C7" s="45">
        <v>70</v>
      </c>
      <c r="D7" s="46">
        <v>90</v>
      </c>
      <c r="E7" s="53">
        <f t="array" ref="E7">MEDIAN(IF((data!$AG$1:$AG$645=A7)*(data!$T$1:$T$645="female")*(data!$AE$1:$AE$645="Full year"), data!$AA$1:$AA$645))</f>
        <v>517448.5</v>
      </c>
      <c r="F7" s="53">
        <f t="array" ref="F7">MEDIAN(IF((data!$AG$1:$AG$645=A7)*(data!$T$1:$T$645="male")*(data!$AE$1:$AE$645="Full year"), data!$AA$1:$AA$645))</f>
        <v>431996</v>
      </c>
      <c r="G7" s="53">
        <f t="array" ref="G7">MEDIAN(IF((data!$AG$1:$AG$645=A7)*(data!$AE$1:$AE$645="Full year"), data!$AA$1:$AA$645))</f>
        <v>450769.5</v>
      </c>
    </row>
    <row r="8" spans="1:8">
      <c r="A8" s="6" t="s">
        <v>22</v>
      </c>
      <c r="B8" s="44">
        <v>12</v>
      </c>
      <c r="C8" s="45">
        <v>72</v>
      </c>
      <c r="D8" s="46">
        <v>84</v>
      </c>
      <c r="E8" s="53">
        <f t="array" ref="E8">MEDIAN(IF((data!$AG$1:$AG$645=A8)*(data!$T$1:$T$645="female")*(data!$AE$1:$AE$645="Full year"), data!$AA$1:$AA$645))</f>
        <v>585972</v>
      </c>
      <c r="F8" s="53">
        <f t="array" ref="F8">MEDIAN(IF((data!$AG$1:$AG$645=A8)*(data!$T$1:$T$645="male")*(data!$AE$1:$AE$645="Full year"), data!$AA$1:$AA$645))</f>
        <v>601108.5</v>
      </c>
      <c r="G8" s="53">
        <f t="array" ref="G8">MEDIAN(IF((data!$AG$1:$AG$645=A8)*(data!$AE$1:$AE$645="Full year"), data!$AA$1:$AA$645))</f>
        <v>601108.5</v>
      </c>
    </row>
    <row r="9" spans="1:8">
      <c r="A9" s="6" t="s">
        <v>24</v>
      </c>
      <c r="B9" s="44">
        <v>16</v>
      </c>
      <c r="C9" s="45">
        <v>79</v>
      </c>
      <c r="D9" s="46">
        <v>95</v>
      </c>
      <c r="E9" s="53">
        <f t="array" ref="E9">MEDIAN(IF((data!$AG$1:$AG$645=A9)*(data!$T$1:$T$645="female")*(data!$AE$1:$AE$645="Full year"), data!$AA$1:$AA$645))</f>
        <v>457381</v>
      </c>
      <c r="F9" s="53">
        <f t="array" ref="F9">MEDIAN(IF((data!$AG$1:$AG$645=A9)*(data!$T$1:$T$645="male")*(data!$AE$1:$AE$645="Full year"), data!$AA$1:$AA$645))</f>
        <v>664237</v>
      </c>
      <c r="G9" s="53">
        <f t="array" ref="G9">MEDIAN(IF((data!$AG$1:$AG$645=A9)*(data!$AE$1:$AE$645="Full year"), data!$AA$1:$AA$645))</f>
        <v>581743</v>
      </c>
    </row>
    <row r="10" spans="1:8">
      <c r="A10" s="7" t="s">
        <v>2231</v>
      </c>
      <c r="B10" s="47">
        <v>121</v>
      </c>
      <c r="C10" s="48">
        <v>439</v>
      </c>
      <c r="D10" s="49">
        <v>560</v>
      </c>
      <c r="E10" s="53">
        <f t="array" ref="E10">MEDIAN(IF((data!$T$1:$T$645="female")*(data!$AE$1:$AE$645="Full year"), data!$AA$1:$AA$645))</f>
        <v>403857</v>
      </c>
      <c r="F10" s="53">
        <f t="array" ref="F10">MEDIAN(IF((data!$T$1:$T$645="male")*(data!$AE$1:$AE$645="Full year"), data!$AA$1:$AA$645))</f>
        <v>462920</v>
      </c>
      <c r="G10" s="53">
        <f t="array" ref="G10">MEDIAN(IF((data!$AE$1:$AE$645="Full year"), data!$AA$1:$AA$645))</f>
        <v>452862</v>
      </c>
      <c r="H10" s="68">
        <f>F10-E10</f>
        <v>59063</v>
      </c>
    </row>
    <row r="16" spans="1:8">
      <c r="A16" s="2" t="s">
        <v>2292</v>
      </c>
      <c r="B16" s="50" t="s">
        <v>2156</v>
      </c>
    </row>
    <row r="18" spans="1:4">
      <c r="A18" s="1" t="s">
        <v>2334</v>
      </c>
      <c r="B18" s="2" t="s">
        <v>2335</v>
      </c>
      <c r="C18" s="3"/>
      <c r="D18" s="4"/>
    </row>
    <row r="19" spans="1:4">
      <c r="A19" s="2" t="s">
        <v>14</v>
      </c>
      <c r="B19" s="1" t="s">
        <v>1997</v>
      </c>
      <c r="C19" s="3" t="s">
        <v>2143</v>
      </c>
      <c r="D19" s="5" t="s">
        <v>2231</v>
      </c>
    </row>
    <row r="20" spans="1:4">
      <c r="A20" s="1" t="s">
        <v>16</v>
      </c>
      <c r="B20" s="8">
        <v>0.43801652892561982</v>
      </c>
      <c r="C20" s="9">
        <v>0.32801822323462415</v>
      </c>
      <c r="D20" s="10">
        <v>0.35178571428571431</v>
      </c>
    </row>
    <row r="21" spans="1:4">
      <c r="A21" s="6" t="s">
        <v>18</v>
      </c>
      <c r="B21" s="11">
        <v>0.16528925619834711</v>
      </c>
      <c r="C21" s="12">
        <v>0.16856492027334852</v>
      </c>
      <c r="D21" s="13">
        <v>0.16785714285714284</v>
      </c>
    </row>
    <row r="22" spans="1:4">
      <c r="A22" s="6" t="s">
        <v>20</v>
      </c>
      <c r="B22" s="11">
        <v>0.16528925619834711</v>
      </c>
      <c r="C22" s="12">
        <v>0.15945330296127563</v>
      </c>
      <c r="D22" s="13">
        <v>0.16071428571428573</v>
      </c>
    </row>
    <row r="23" spans="1:4">
      <c r="A23" s="6" t="s">
        <v>22</v>
      </c>
      <c r="B23" s="11">
        <v>9.9173553719008267E-2</v>
      </c>
      <c r="C23" s="12">
        <v>0.16400911161731208</v>
      </c>
      <c r="D23" s="13">
        <v>0.15</v>
      </c>
    </row>
    <row r="24" spans="1:4">
      <c r="A24" s="6" t="s">
        <v>24</v>
      </c>
      <c r="B24" s="11">
        <v>0.13223140495867769</v>
      </c>
      <c r="C24" s="12">
        <v>0.17995444191343962</v>
      </c>
      <c r="D24" s="13">
        <v>0.16964285714285715</v>
      </c>
    </row>
    <row r="25" spans="1:4">
      <c r="A25" s="7" t="s">
        <v>2231</v>
      </c>
      <c r="B25" s="14">
        <v>1</v>
      </c>
      <c r="C25" s="15">
        <v>1</v>
      </c>
      <c r="D25" s="16">
        <v>1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9"/>
  <sheetViews>
    <sheetView workbookViewId="0">
      <selection activeCell="E42" sqref="E42"/>
    </sheetView>
  </sheetViews>
  <sheetFormatPr baseColWidth="10" defaultColWidth="10.83203125" defaultRowHeight="15"/>
  <cols>
    <col min="1" max="1" width="50" style="51" bestFit="1" customWidth="1"/>
    <col min="2" max="16384" width="10.83203125" style="51"/>
  </cols>
  <sheetData>
    <row r="1" spans="1:4">
      <c r="A1" s="51" t="s">
        <v>2339</v>
      </c>
      <c r="B1" s="51" t="s">
        <v>2340</v>
      </c>
      <c r="C1" s="51" t="s">
        <v>2383</v>
      </c>
      <c r="D1" s="51" t="s">
        <v>2384</v>
      </c>
    </row>
    <row r="2" spans="1:4">
      <c r="A2" s="51" t="s">
        <v>62</v>
      </c>
      <c r="B2" s="52">
        <f t="array" ref="B2">MEDIAN(IF((data!$J$1:$J$645=A2)*(data!$AE$1:$AE$645="Full year"),data!$AA$1:$AA$645))</f>
        <v>22761553</v>
      </c>
      <c r="C2" s="52">
        <f t="array" ref="C2">MAX(IF((data!$J$1:$J$645=A2)*(data!$AE$1:$AE$645="Full year"),data!$AA$1:$AA$645))</f>
        <v>44107000</v>
      </c>
      <c r="D2" s="52">
        <f t="array" ref="D2">MIN(IF((data!$J$1:$J$645=A2)*(data!$AE$1:$AE$645="Full year"),data!$AA$1:$AA$645))</f>
        <v>1416106</v>
      </c>
    </row>
    <row r="3" spans="1:4">
      <c r="A3" s="51" t="s">
        <v>2391</v>
      </c>
      <c r="B3" s="52">
        <f t="array" ref="B3">MEDIAN(IF((data!$J$1:$J$645=A3)*(data!$AE$1:$AE$645="Full year"),data!$AA$1:$AA$645))</f>
        <v>1095500</v>
      </c>
      <c r="C3" s="52">
        <f t="array" ref="C3">MAX(IF((data!$J$1:$J$645=A3)*(data!$AE$1:$AE$645="Full year"),data!$AA$1:$AA$645))</f>
        <v>3933180</v>
      </c>
      <c r="D3" s="52">
        <f t="array" ref="D3">MIN(IF((data!$J$1:$J$645=A3)*(data!$AE$1:$AE$645="Full year"),data!$AA$1:$AA$645))</f>
        <v>246150</v>
      </c>
    </row>
    <row r="4" spans="1:4">
      <c r="A4" s="51" t="s">
        <v>117</v>
      </c>
      <c r="B4" s="52">
        <f t="array" ref="B4">MEDIAN(IF((data!$J$1:$J$645=A4)*(data!$AE$1:$AE$645="Full year"),data!$AA$1:$AA$645))</f>
        <v>1106305</v>
      </c>
      <c r="C4" s="52">
        <f t="array" ref="C4">MAX(IF((data!$J$1:$J$645=A4)*(data!$AE$1:$AE$645="Full year"),data!$AA$1:$AA$645))</f>
        <v>3905943</v>
      </c>
      <c r="D4" s="52">
        <f t="array" ref="D4">MIN(IF((data!$J$1:$J$645=A4)*(data!$AE$1:$AE$645="Full year"),data!$AA$1:$AA$645))</f>
        <v>327537</v>
      </c>
    </row>
    <row r="5" spans="1:4">
      <c r="A5" s="51" t="s">
        <v>70</v>
      </c>
      <c r="B5" s="52">
        <f t="array" ref="B5">MEDIAN(IF((data!$J$1:$J$645=A5)*(data!$AE$1:$AE$645="Full year"),data!$AA$1:$AA$645))</f>
        <v>996750</v>
      </c>
      <c r="C5" s="52">
        <f t="array" ref="C5">MAX(IF((data!$J$1:$J$645=A5)*(data!$AE$1:$AE$645="Full year"),data!$AA$1:$AA$645))</f>
        <v>2059413</v>
      </c>
      <c r="D5" s="52">
        <f t="array" ref="D5">MIN(IF((data!$J$1:$J$645=A5)*(data!$AE$1:$AE$645="Full year"),data!$AA$1:$AA$645))</f>
        <v>429404</v>
      </c>
    </row>
    <row r="6" spans="1:4">
      <c r="A6" s="51" t="s">
        <v>63</v>
      </c>
      <c r="B6" s="52">
        <f t="array" ref="B6">MEDIAN(IF((data!$J$1:$J$645=A6)*(data!$AE$1:$AE$645="Full year"),data!$AA$1:$AA$645))</f>
        <v>900370</v>
      </c>
      <c r="C6" s="52">
        <f t="array" ref="C6">MAX(IF((data!$J$1:$J$645=A6)*(data!$AE$1:$AE$645="Full year"),data!$AA$1:$AA$645))</f>
        <v>2494522</v>
      </c>
      <c r="D6" s="52">
        <f t="array" ref="D6">MIN(IF((data!$J$1:$J$645=A6)*(data!$AE$1:$AE$645="Full year"),data!$AA$1:$AA$645))</f>
        <v>411872</v>
      </c>
    </row>
    <row r="7" spans="1:4">
      <c r="A7" s="51" t="s">
        <v>59</v>
      </c>
      <c r="B7" s="52">
        <f t="array" ref="B7">MEDIAN(IF((data!$J$1:$J$645=A7)*(data!$AE$1:$AE$645="Full year"),data!$AA$1:$AA$645))</f>
        <v>877664.5</v>
      </c>
      <c r="C7" s="52">
        <f t="array" ref="C7">MAX(IF((data!$J$1:$J$645=A7)*(data!$AE$1:$AE$645="Full year"),data!$AA$1:$AA$645))</f>
        <v>2358780</v>
      </c>
      <c r="D7" s="52">
        <f t="array" ref="D7">MIN(IF((data!$J$1:$J$645=A7)*(data!$AE$1:$AE$645="Full year"),data!$AA$1:$AA$645))</f>
        <v>341039</v>
      </c>
    </row>
    <row r="8" spans="1:4">
      <c r="A8" s="51" t="s">
        <v>69</v>
      </c>
      <c r="B8" s="52">
        <f t="array" ref="B8">MEDIAN(IF((data!$J$1:$J$645=A8)*(data!$AE$1:$AE$645="Full year"),data!$AA$1:$AA$645))</f>
        <v>705412</v>
      </c>
      <c r="C8" s="52">
        <f t="array" ref="C8">MAX(IF((data!$J$1:$J$645=A8)*(data!$AE$1:$AE$645="Full year"),data!$AA$1:$AA$645))</f>
        <v>4003804</v>
      </c>
      <c r="D8" s="52">
        <f t="array" ref="D8">MIN(IF((data!$J$1:$J$645=A8)*(data!$AE$1:$AE$645="Full year"),data!$AA$1:$AA$645))</f>
        <v>268158</v>
      </c>
    </row>
    <row r="9" spans="1:4">
      <c r="A9" s="51" t="s">
        <v>212</v>
      </c>
      <c r="B9" s="52">
        <f t="array" ref="B9">MEDIAN(IF((data!$J$1:$J$645=A9)*(data!$AE$1:$AE$645="Full year"),data!$AA$1:$AA$645))</f>
        <v>750626</v>
      </c>
      <c r="C9" s="52">
        <f t="array" ref="C9">MAX(IF((data!$J$1:$J$645=A9)*(data!$AE$1:$AE$645="Full year"),data!$AA$1:$AA$645))</f>
        <v>5452312</v>
      </c>
      <c r="D9" s="52">
        <f t="array" ref="D9">MIN(IF((data!$J$1:$J$645=A9)*(data!$AE$1:$AE$645="Full year"),data!$AA$1:$AA$645))</f>
        <v>227660</v>
      </c>
    </row>
    <row r="10" spans="1:4">
      <c r="A10" s="51" t="s">
        <v>65</v>
      </c>
      <c r="B10" s="52">
        <f t="array" ref="B10">MEDIAN(IF((data!$J$1:$J$645=A10)*(data!$AE$1:$AE$645="Full year"),data!$AA$1:$AA$645))</f>
        <v>651235</v>
      </c>
      <c r="C10" s="52">
        <f t="array" ref="C10">MAX(IF((data!$J$1:$J$645=A10)*(data!$AE$1:$AE$645="Full year"),data!$AA$1:$AA$645))</f>
        <v>3004522</v>
      </c>
      <c r="D10" s="52">
        <f t="array" ref="D10">MIN(IF((data!$J$1:$J$645=A10)*(data!$AE$1:$AE$645="Full year"),data!$AA$1:$AA$645))</f>
        <v>198622</v>
      </c>
    </row>
    <row r="11" spans="1:4">
      <c r="A11" s="51" t="s">
        <v>1690</v>
      </c>
      <c r="B11" s="52">
        <f t="array" ref="B11">MEDIAN(IF((data!$J$1:$J$645=A11)*(data!$AE$1:$AE$645="Full year"),data!$AA$1:$AA$645))</f>
        <v>685758</v>
      </c>
      <c r="C11" s="52">
        <f t="array" ref="C11">MAX(IF((data!$J$1:$J$645=A11)*(data!$AE$1:$AE$645="Full year"),data!$AA$1:$AA$645))</f>
        <v>3284530</v>
      </c>
      <c r="D11" s="52">
        <f t="array" ref="D11">MIN(IF((data!$J$1:$J$645=A11)*(data!$AE$1:$AE$645="Full year"),data!$AA$1:$AA$645))</f>
        <v>143968</v>
      </c>
    </row>
    <row r="12" spans="1:4">
      <c r="A12" s="51" t="s">
        <v>66</v>
      </c>
      <c r="B12" s="52">
        <f t="array" ref="B12">MEDIAN(IF((data!$J$1:$J$645=A12)*(data!$AE$1:$AE$645="Full year"),data!$AA$1:$AA$645))</f>
        <v>530535.5</v>
      </c>
      <c r="C12" s="52">
        <f t="array" ref="C12">MAX(IF((data!$J$1:$J$645=A12)*(data!$AE$1:$AE$645="Full year"),data!$AA$1:$AA$645))</f>
        <v>2288633</v>
      </c>
      <c r="D12" s="52">
        <f t="array" ref="D12">MIN(IF((data!$J$1:$J$645=A12)*(data!$AE$1:$AE$645="Full year"),data!$AA$1:$AA$645))</f>
        <v>259540</v>
      </c>
    </row>
    <row r="13" spans="1:4">
      <c r="A13" s="51" t="s">
        <v>58</v>
      </c>
      <c r="B13" s="52">
        <f t="array" ref="B13">MEDIAN(IF((data!$J$1:$J$645=A13)*(data!$AE$1:$AE$645="Full year"),data!$AA$1:$AA$645))</f>
        <v>619397</v>
      </c>
      <c r="C13" s="52">
        <f t="array" ref="C13">MAX(IF((data!$J$1:$J$645=A13)*(data!$AE$1:$AE$645="Full year"),data!$AA$1:$AA$645))</f>
        <v>3596028</v>
      </c>
      <c r="D13" s="52">
        <f t="array" ref="D13">MIN(IF((data!$J$1:$J$645=A13)*(data!$AE$1:$AE$645="Full year"),data!$AA$1:$AA$645))</f>
        <v>214104</v>
      </c>
    </row>
    <row r="14" spans="1:4">
      <c r="A14" s="51" t="s">
        <v>60</v>
      </c>
      <c r="B14" s="52">
        <f t="array" ref="B14">MEDIAN(IF((data!$J$1:$J$645=A14)*(data!$AE$1:$AE$645="Full year"),data!$AA$1:$AA$645))</f>
        <v>519199.5</v>
      </c>
      <c r="C14" s="52">
        <f t="array" ref="C14">MAX(IF((data!$J$1:$J$645=A14)*(data!$AE$1:$AE$645="Full year"),data!$AA$1:$AA$645))</f>
        <v>2877106</v>
      </c>
      <c r="D14" s="52">
        <f t="array" ref="D14">MIN(IF((data!$J$1:$J$645=A14)*(data!$AE$1:$AE$645="Full year"),data!$AA$1:$AA$645))</f>
        <v>250230</v>
      </c>
    </row>
    <row r="15" spans="1:4">
      <c r="A15" s="51" t="s">
        <v>2403</v>
      </c>
      <c r="B15" s="52">
        <f t="array" ref="B15">MEDIAN(IF((data!$J$1:$J$645=A15)*(data!$AE$1:$AE$645="Full year"),data!$AA$1:$AA$645))</f>
        <v>503449.5</v>
      </c>
      <c r="C15" s="52">
        <f t="array" ref="C15">MAX(IF((data!$J$1:$J$645=A15)*(data!$AE$1:$AE$645="Full year"),data!$AA$1:$AA$645))</f>
        <v>4589768</v>
      </c>
      <c r="D15" s="52">
        <f t="array" ref="D15">MIN(IF((data!$J$1:$J$645=A15)*(data!$AE$1:$AE$645="Full year"),data!$AA$1:$AA$645))</f>
        <v>142500</v>
      </c>
    </row>
    <row r="16" spans="1:4">
      <c r="A16" s="51" t="s">
        <v>213</v>
      </c>
      <c r="B16" s="52">
        <f t="array" ref="B16">MEDIAN(IF((data!$J$1:$J$645=A16)*(data!$AE$1:$AE$645="Full year"),data!$AA$1:$AA$645))</f>
        <v>511906</v>
      </c>
      <c r="C16" s="52">
        <f t="array" ref="C16">MAX(IF((data!$J$1:$J$645=A16)*(data!$AE$1:$AE$645="Full year"),data!$AA$1:$AA$645))</f>
        <v>1602628</v>
      </c>
      <c r="D16" s="52">
        <f t="array" ref="D16">MIN(IF((data!$J$1:$J$645=A16)*(data!$AE$1:$AE$645="Full year"),data!$AA$1:$AA$645))</f>
        <v>261838</v>
      </c>
    </row>
    <row r="17" spans="1:4">
      <c r="A17" s="51" t="s">
        <v>61</v>
      </c>
      <c r="B17" s="52">
        <f t="array" ref="B17">MEDIAN(IF((data!$J$1:$J$645=A17)*(data!$AE$1:$AE$645="Full year"),data!$AA$1:$AA$645))</f>
        <v>427161.5</v>
      </c>
      <c r="C17" s="52">
        <f t="array" ref="C17">MAX(IF((data!$J$1:$J$645=A17)*(data!$AE$1:$AE$645="Full year"),data!$AA$1:$AA$645))</f>
        <v>1476701</v>
      </c>
      <c r="D17" s="52">
        <f t="array" ref="D17">MIN(IF((data!$J$1:$J$645=A17)*(data!$AE$1:$AE$645="Full year"),data!$AA$1:$AA$645))</f>
        <v>268616</v>
      </c>
    </row>
    <row r="18" spans="1:4">
      <c r="A18" s="51" t="s">
        <v>2287</v>
      </c>
      <c r="B18" s="52">
        <f t="array" ref="B18">MEDIAN(IF((data!$J$1:$J$645=A18)*(data!$AE$1:$AE$645="Full year"),data!$AA$1:$AA$645))</f>
        <v>403879.5</v>
      </c>
      <c r="C18" s="52">
        <f t="array" ref="C18">MAX(IF((data!$J$1:$J$645=A18)*(data!$AE$1:$AE$645="Full year"),data!$AA$1:$AA$645))</f>
        <v>1162696</v>
      </c>
      <c r="D18" s="52">
        <f t="array" ref="D18">MIN(IF((data!$J$1:$J$645=A18)*(data!$AE$1:$AE$645="Full year"),data!$AA$1:$AA$645))</f>
        <v>175090</v>
      </c>
    </row>
    <row r="19" spans="1:4">
      <c r="A19" s="51" t="s">
        <v>68</v>
      </c>
      <c r="B19" s="52">
        <f t="array" ref="B19">MEDIAN(IF((data!$J$1:$J$645=A19)*(data!$AE$1:$AE$645="Full year"),data!$AA$1:$AA$645))</f>
        <v>345126</v>
      </c>
      <c r="C19" s="52">
        <f t="array" ref="C19">MAX(IF((data!$J$1:$J$645=A19)*(data!$AE$1:$AE$645="Full year"),data!$AA$1:$AA$645))</f>
        <v>690000</v>
      </c>
      <c r="D19" s="52">
        <f t="array" ref="D19">MIN(IF((data!$J$1:$J$645=A19)*(data!$AE$1:$AE$645="Full year"),data!$AA$1:$AA$645))</f>
        <v>181482</v>
      </c>
    </row>
    <row r="20" spans="1:4">
      <c r="A20" s="51" t="s">
        <v>2363</v>
      </c>
      <c r="B20" s="52">
        <f t="array" ref="B20">MEDIAN(IF((data!$J$1:$J$645=A20)*(data!$AE$1:$AE$645="Full year"),data!$AA$1:$AA$645))</f>
        <v>332744</v>
      </c>
      <c r="C20" s="52">
        <f t="array" ref="C20">MAX(IF((data!$J$1:$J$645=A20)*(data!$AE$1:$AE$645="Full year"),data!$AA$1:$AA$645))</f>
        <v>2731016</v>
      </c>
      <c r="D20" s="52">
        <f t="array" ref="D20">MIN(IF((data!$J$1:$J$645=A20)*(data!$AE$1:$AE$645="Full year"),data!$AA$1:$AA$645))</f>
        <v>111356</v>
      </c>
    </row>
    <row r="21" spans="1:4">
      <c r="A21" s="51" t="s">
        <v>2415</v>
      </c>
      <c r="B21" s="52">
        <f t="array" ref="B21">MEDIAN(IF((data!$J$1:$J$645=A21)*(data!$AE$1:$AE$645="Full year"),data!$AA$1:$AA$645))</f>
        <v>296311</v>
      </c>
      <c r="C21" s="52">
        <f t="array" ref="C21">MAX(IF((data!$J$1:$J$645=A21)*(data!$AE$1:$AE$645="Full year"),data!$AA$1:$AA$645))</f>
        <v>2738186</v>
      </c>
      <c r="D21" s="52">
        <f t="array" ref="D21">MIN(IF((data!$J$1:$J$645=A21)*(data!$AE$1:$AE$645="Full year"),data!$AA$1:$AA$645))</f>
        <v>110969</v>
      </c>
    </row>
    <row r="22" spans="1:4">
      <c r="A22" s="51" t="s">
        <v>67</v>
      </c>
      <c r="B22" s="52">
        <f t="array" ref="B22">MEDIAN(IF((data!$J$1:$J$645=A22)*(data!$AE$1:$AE$645="Full year"),data!$AA$1:$AA$645))</f>
        <v>325621.5</v>
      </c>
      <c r="C22" s="52">
        <f t="array" ref="C22">MAX(IF((data!$J$1:$J$645=A22)*(data!$AE$1:$AE$645="Full year"),data!$AA$1:$AA$645))</f>
        <v>1874176</v>
      </c>
      <c r="D22" s="52">
        <f t="array" ref="D22">MIN(IF((data!$J$1:$J$645=A22)*(data!$AE$1:$AE$645="Full year"),data!$AA$1:$AA$645))</f>
        <v>225671</v>
      </c>
    </row>
    <row r="23" spans="1:4">
      <c r="A23" s="51" t="s">
        <v>64</v>
      </c>
      <c r="B23" s="52">
        <f t="array" ref="B23">MEDIAN(IF((data!$J$1:$J$645=A23)*(data!$AE$1:$AE$645="Full year"),data!$AA$1:$AA$645))</f>
        <v>321027</v>
      </c>
      <c r="C23" s="52">
        <f t="array" ref="C23">MAX(IF((data!$J$1:$J$645=A23)*(data!$AE$1:$AE$645="Full year"),data!$AA$1:$AA$645))</f>
        <v>965259</v>
      </c>
      <c r="D23" s="52">
        <f t="array" ref="D23">MIN(IF((data!$J$1:$J$645=A23)*(data!$AE$1:$AE$645="Full year"),data!$AA$1:$AA$645))</f>
        <v>195803</v>
      </c>
    </row>
    <row r="24" spans="1:4">
      <c r="A24" s="51" t="s">
        <v>214</v>
      </c>
      <c r="B24" s="52">
        <f t="array" ref="B24">MEDIAN(IF((data!$J$1:$J$645=A24)*(data!$AE$1:$AE$645="Full year"),data!$AA$1:$AA$645))</f>
        <v>337999</v>
      </c>
      <c r="C24" s="52">
        <f t="array" ref="C24">MAX(IF((data!$J$1:$J$645=A24)*(data!$AE$1:$AE$645="Full year"),data!$AA$1:$AA$645))</f>
        <v>431999</v>
      </c>
      <c r="D24" s="52">
        <f t="array" ref="D24">MIN(IF((data!$J$1:$J$645=A24)*(data!$AE$1:$AE$645="Full year"),data!$AA$1:$AA$645))</f>
        <v>267087</v>
      </c>
    </row>
    <row r="25" spans="1:4">
      <c r="A25" s="51" t="s">
        <v>1908</v>
      </c>
      <c r="B25" s="52">
        <f t="array" ref="B25">MEDIAN(IF((data!$J$1:$J$645=A25)*(data!$AE$1:$AE$645="Full year"),data!$AA$1:$AA$645))</f>
        <v>303971</v>
      </c>
      <c r="C25" s="52">
        <f t="array" ref="C25">MAX(IF((data!$J$1:$J$645=A25)*(data!$AE$1:$AE$645="Full year"),data!$AA$1:$AA$645))</f>
        <v>303971</v>
      </c>
      <c r="D25" s="52">
        <f t="array" ref="D25">MIN(IF((data!$J$1:$J$645=A25)*(data!$AE$1:$AE$645="Full year"),data!$AA$1:$AA$645))</f>
        <v>303971</v>
      </c>
    </row>
    <row r="29" spans="1:4">
      <c r="A29" s="51" t="s">
        <v>26</v>
      </c>
    </row>
  </sheetData>
  <autoFilter ref="A1:D25"/>
  <sortState ref="A2:D25">
    <sortCondition descending="1" ref="B3:B25"/>
  </sortState>
  <phoneticPr fontId="4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2"/>
  <sheetViews>
    <sheetView workbookViewId="0">
      <selection activeCell="D22" sqref="D22"/>
    </sheetView>
  </sheetViews>
  <sheetFormatPr baseColWidth="10" defaultRowHeight="15"/>
  <cols>
    <col min="1" max="1" width="16.5" bestFit="1" customWidth="1"/>
    <col min="2" max="3" width="10.83203125" bestFit="1" customWidth="1"/>
    <col min="4" max="5" width="10.5" bestFit="1" customWidth="1"/>
  </cols>
  <sheetData>
    <row r="1" spans="1:4">
      <c r="A1" s="2" t="s">
        <v>2292</v>
      </c>
      <c r="B1" s="50" t="s">
        <v>2156</v>
      </c>
    </row>
    <row r="3" spans="1:4">
      <c r="A3" s="1" t="s">
        <v>2334</v>
      </c>
      <c r="B3" s="2" t="s">
        <v>2335</v>
      </c>
      <c r="C3" s="3"/>
      <c r="D3" s="4"/>
    </row>
    <row r="4" spans="1:4">
      <c r="A4" s="2" t="s">
        <v>2354</v>
      </c>
      <c r="B4" s="1" t="s">
        <v>1997</v>
      </c>
      <c r="C4" s="3" t="s">
        <v>2143</v>
      </c>
      <c r="D4" s="5" t="s">
        <v>2231</v>
      </c>
    </row>
    <row r="5" spans="1:4">
      <c r="A5" s="1" t="s">
        <v>2370</v>
      </c>
      <c r="B5" s="41">
        <v>5</v>
      </c>
      <c r="C5" s="42">
        <v>45</v>
      </c>
      <c r="D5" s="43">
        <v>50</v>
      </c>
    </row>
    <row r="6" spans="1:4">
      <c r="A6" s="7" t="s">
        <v>2231</v>
      </c>
      <c r="B6" s="47">
        <v>5</v>
      </c>
      <c r="C6" s="48">
        <v>45</v>
      </c>
      <c r="D6" s="49">
        <v>50</v>
      </c>
    </row>
    <row r="9" spans="1:4">
      <c r="A9" s="2" t="s">
        <v>2292</v>
      </c>
      <c r="B9" s="50" t="s">
        <v>2156</v>
      </c>
    </row>
    <row r="11" spans="1:4">
      <c r="A11" s="1" t="s">
        <v>2334</v>
      </c>
      <c r="B11" s="2" t="s">
        <v>2335</v>
      </c>
      <c r="C11" s="3"/>
      <c r="D11" s="4"/>
    </row>
    <row r="12" spans="1:4">
      <c r="A12" s="2" t="s">
        <v>2356</v>
      </c>
      <c r="B12" s="1" t="s">
        <v>1997</v>
      </c>
      <c r="C12" s="3" t="s">
        <v>2143</v>
      </c>
      <c r="D12" s="5" t="s">
        <v>2231</v>
      </c>
    </row>
    <row r="13" spans="1:4">
      <c r="A13" s="1" t="s">
        <v>2356</v>
      </c>
      <c r="B13" s="41">
        <v>13</v>
      </c>
      <c r="C13" s="42">
        <v>87</v>
      </c>
      <c r="D13" s="43">
        <v>100</v>
      </c>
    </row>
    <row r="14" spans="1:4">
      <c r="A14" s="7" t="s">
        <v>2231</v>
      </c>
      <c r="B14" s="47">
        <v>13</v>
      </c>
      <c r="C14" s="48">
        <v>87</v>
      </c>
      <c r="D14" s="49">
        <v>100</v>
      </c>
    </row>
    <row r="17" spans="1:4">
      <c r="A17" s="2" t="s">
        <v>2292</v>
      </c>
      <c r="B17" s="50" t="s">
        <v>2156</v>
      </c>
    </row>
    <row r="19" spans="1:4">
      <c r="A19" s="1" t="s">
        <v>2334</v>
      </c>
      <c r="B19" s="2" t="s">
        <v>2335</v>
      </c>
      <c r="C19" s="3"/>
      <c r="D19" s="4"/>
    </row>
    <row r="20" spans="1:4">
      <c r="A20" s="2" t="s">
        <v>2374</v>
      </c>
      <c r="B20" s="1" t="s">
        <v>1997</v>
      </c>
      <c r="C20" s="3" t="s">
        <v>2143</v>
      </c>
      <c r="D20" s="5" t="s">
        <v>2231</v>
      </c>
    </row>
    <row r="21" spans="1:4">
      <c r="A21" s="1" t="s">
        <v>2372</v>
      </c>
      <c r="B21" s="41">
        <v>12</v>
      </c>
      <c r="C21" s="42">
        <v>79</v>
      </c>
      <c r="D21" s="43">
        <v>91</v>
      </c>
    </row>
    <row r="22" spans="1:4">
      <c r="A22" s="7" t="s">
        <v>2231</v>
      </c>
      <c r="B22" s="47">
        <v>12</v>
      </c>
      <c r="C22" s="48">
        <v>79</v>
      </c>
      <c r="D22" s="49">
        <v>91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I36"/>
  <sheetViews>
    <sheetView workbookViewId="0">
      <selection activeCell="H32" sqref="H32"/>
    </sheetView>
  </sheetViews>
  <sheetFormatPr baseColWidth="10" defaultRowHeight="12"/>
  <cols>
    <col min="1" max="1" width="10.83203125" style="70"/>
    <col min="2" max="2" width="45.83203125" style="70" bestFit="1" customWidth="1"/>
    <col min="3" max="3" width="19.5" style="70" bestFit="1" customWidth="1"/>
    <col min="4" max="4" width="10.83203125" style="72"/>
    <col min="5" max="10" width="10.83203125" style="70"/>
    <col min="11" max="13" width="10.83203125" style="77"/>
    <col min="14" max="14" width="10.83203125" style="70"/>
    <col min="15" max="15" width="10.83203125" style="75"/>
    <col min="16" max="16" width="12" style="70" bestFit="1" customWidth="1"/>
    <col min="17" max="20" width="10.83203125" style="70"/>
    <col min="21" max="28" width="10.83203125" style="71"/>
    <col min="29" max="16384" width="10.83203125" style="70"/>
  </cols>
  <sheetData>
    <row r="1" spans="1:35" s="18" customFormat="1">
      <c r="A1" s="19" t="s">
        <v>2439</v>
      </c>
      <c r="B1" s="20" t="s">
        <v>224</v>
      </c>
      <c r="C1" s="20" t="s">
        <v>2289</v>
      </c>
      <c r="D1" s="20" t="s">
        <v>2290</v>
      </c>
      <c r="E1" s="17" t="s">
        <v>2444</v>
      </c>
      <c r="F1" s="21" t="s">
        <v>2138</v>
      </c>
      <c r="G1" s="20" t="s">
        <v>57</v>
      </c>
      <c r="H1" s="17" t="s">
        <v>222</v>
      </c>
      <c r="I1" s="17" t="s">
        <v>223</v>
      </c>
      <c r="J1" s="17" t="s">
        <v>226</v>
      </c>
      <c r="K1" s="17" t="s">
        <v>282</v>
      </c>
      <c r="L1" s="17" t="s">
        <v>2441</v>
      </c>
      <c r="M1" s="17" t="s">
        <v>2442</v>
      </c>
      <c r="N1" s="17" t="s">
        <v>2443</v>
      </c>
      <c r="O1" s="20" t="s">
        <v>2293</v>
      </c>
      <c r="P1" s="17" t="s">
        <v>2294</v>
      </c>
      <c r="Q1" s="22" t="s">
        <v>2295</v>
      </c>
      <c r="R1" s="17" t="s">
        <v>2296</v>
      </c>
      <c r="S1" s="17" t="s">
        <v>2233</v>
      </c>
      <c r="T1" s="17" t="s">
        <v>2291</v>
      </c>
      <c r="U1" s="17" t="s">
        <v>2297</v>
      </c>
      <c r="V1" s="55" t="s">
        <v>2441</v>
      </c>
      <c r="W1" s="55" t="s">
        <v>2134</v>
      </c>
      <c r="X1" s="55" t="s">
        <v>139</v>
      </c>
      <c r="Y1" s="55" t="s">
        <v>2135</v>
      </c>
      <c r="Z1" s="56" t="s">
        <v>225</v>
      </c>
      <c r="AA1" s="56" t="s">
        <v>2136</v>
      </c>
      <c r="AB1" s="56" t="s">
        <v>2137</v>
      </c>
      <c r="AC1" s="55" t="s">
        <v>2333</v>
      </c>
      <c r="AD1" s="17" t="s">
        <v>2292</v>
      </c>
      <c r="AE1" s="20" t="s">
        <v>140</v>
      </c>
      <c r="AF1" s="18" t="s">
        <v>15</v>
      </c>
      <c r="AG1" s="18" t="s">
        <v>2355</v>
      </c>
      <c r="AH1" s="18" t="s">
        <v>2357</v>
      </c>
      <c r="AI1" s="18" t="s">
        <v>2375</v>
      </c>
    </row>
    <row r="2" spans="1:35" s="18" customFormat="1">
      <c r="A2" s="23" t="s">
        <v>188</v>
      </c>
      <c r="B2" s="24" t="s">
        <v>189</v>
      </c>
      <c r="C2" s="24" t="s">
        <v>2090</v>
      </c>
      <c r="D2" s="24" t="s">
        <v>1997</v>
      </c>
      <c r="E2" s="25">
        <v>39791</v>
      </c>
      <c r="F2" s="21">
        <v>20005</v>
      </c>
      <c r="G2" s="26" t="s">
        <v>2390</v>
      </c>
      <c r="H2" s="24" t="s">
        <v>1908</v>
      </c>
      <c r="I2" s="24" t="s">
        <v>70</v>
      </c>
      <c r="J2" s="24"/>
      <c r="K2" s="27"/>
      <c r="L2" s="28">
        <v>3.3322994191446041E-2</v>
      </c>
      <c r="M2" s="28">
        <v>3.6179189444971366E-2</v>
      </c>
      <c r="N2" s="28">
        <v>4.0372397822476022E-2</v>
      </c>
      <c r="O2" s="26" t="s">
        <v>2150</v>
      </c>
      <c r="P2" s="29">
        <v>41274</v>
      </c>
      <c r="Q2" s="39">
        <v>50759080</v>
      </c>
      <c r="R2" s="24" t="s">
        <v>2090</v>
      </c>
      <c r="S2" s="30" t="s">
        <v>1997</v>
      </c>
      <c r="T2" s="24" t="s">
        <v>284</v>
      </c>
      <c r="U2" s="24" t="s">
        <v>2146</v>
      </c>
      <c r="V2" s="55">
        <v>1146011</v>
      </c>
      <c r="W2" s="55">
        <v>861982</v>
      </c>
      <c r="X2" s="55">
        <v>2007993</v>
      </c>
      <c r="Y2" s="55">
        <v>51420</v>
      </c>
      <c r="Z2" s="56">
        <v>2059413</v>
      </c>
      <c r="AA2" s="56">
        <v>33245</v>
      </c>
      <c r="AB2" s="56">
        <v>40694</v>
      </c>
      <c r="AC2" s="56">
        <v>2133352</v>
      </c>
      <c r="AD2" s="24" t="s">
        <v>2156</v>
      </c>
      <c r="AF2" s="18" t="s">
        <v>23</v>
      </c>
      <c r="AG2" s="18" t="s">
        <v>2371</v>
      </c>
      <c r="AH2" s="18" t="s">
        <v>2357</v>
      </c>
      <c r="AI2" s="18" t="s">
        <v>2373</v>
      </c>
    </row>
    <row r="3" spans="1:35" s="18" customFormat="1">
      <c r="A3" s="23" t="s">
        <v>678</v>
      </c>
      <c r="B3" s="24" t="s">
        <v>679</v>
      </c>
      <c r="C3" s="24" t="s">
        <v>680</v>
      </c>
      <c r="D3" s="24" t="s">
        <v>1997</v>
      </c>
      <c r="E3" s="25">
        <v>36258</v>
      </c>
      <c r="F3" s="21">
        <v>10016</v>
      </c>
      <c r="G3" s="26" t="s">
        <v>2362</v>
      </c>
      <c r="H3" s="24" t="s">
        <v>2363</v>
      </c>
      <c r="I3" s="24" t="s">
        <v>2363</v>
      </c>
      <c r="J3" s="24"/>
      <c r="K3" s="27" t="s">
        <v>2440</v>
      </c>
      <c r="L3" s="28">
        <v>0.11045749365663296</v>
      </c>
      <c r="M3" s="28">
        <v>2.732461449282134E-2</v>
      </c>
      <c r="N3" s="28">
        <v>1.3448850811261446</v>
      </c>
      <c r="O3" s="31" t="s">
        <v>2150</v>
      </c>
      <c r="P3" s="29">
        <v>41090</v>
      </c>
      <c r="Q3" s="39">
        <v>40009773</v>
      </c>
      <c r="R3" s="24" t="s">
        <v>680</v>
      </c>
      <c r="S3" s="30" t="s">
        <v>1997</v>
      </c>
      <c r="T3" s="24" t="s">
        <v>284</v>
      </c>
      <c r="U3" s="24" t="s">
        <v>2396</v>
      </c>
      <c r="V3" s="55">
        <v>575941</v>
      </c>
      <c r="W3" s="55">
        <v>127650</v>
      </c>
      <c r="X3" s="55">
        <v>703591</v>
      </c>
      <c r="Y3" s="55">
        <v>1085289</v>
      </c>
      <c r="Z3" s="56">
        <v>1788880</v>
      </c>
      <c r="AA3" s="56">
        <v>197150</v>
      </c>
      <c r="AB3" s="56">
        <v>18188</v>
      </c>
      <c r="AC3" s="56">
        <v>2004218</v>
      </c>
      <c r="AD3" s="24" t="s">
        <v>2156</v>
      </c>
      <c r="AE3" s="24" t="s">
        <v>681</v>
      </c>
      <c r="AF3" s="18" t="s">
        <v>21</v>
      </c>
      <c r="AG3" s="18" t="s">
        <v>2371</v>
      </c>
      <c r="AH3" s="18" t="s">
        <v>2357</v>
      </c>
      <c r="AI3" s="18" t="s">
        <v>2373</v>
      </c>
    </row>
    <row r="4" spans="1:35" s="18" customFormat="1">
      <c r="A4" s="23" t="s">
        <v>241</v>
      </c>
      <c r="B4" s="24" t="s">
        <v>95</v>
      </c>
      <c r="C4" s="24" t="s">
        <v>96</v>
      </c>
      <c r="D4" s="24" t="s">
        <v>1997</v>
      </c>
      <c r="E4" s="25">
        <v>32874</v>
      </c>
      <c r="F4" s="21">
        <v>20036</v>
      </c>
      <c r="G4" s="26" t="s">
        <v>2362</v>
      </c>
      <c r="H4" s="24" t="s">
        <v>2363</v>
      </c>
      <c r="I4" s="24" t="s">
        <v>2363</v>
      </c>
      <c r="J4" s="24"/>
      <c r="K4" s="27"/>
      <c r="L4" s="28">
        <v>-4.0420514792494028E-3</v>
      </c>
      <c r="M4" s="28">
        <v>4.8102477305683171E-2</v>
      </c>
      <c r="N4" s="28">
        <v>1.5787234507098264</v>
      </c>
      <c r="O4" s="26" t="s">
        <v>2150</v>
      </c>
      <c r="P4" s="29">
        <v>41274</v>
      </c>
      <c r="Q4" s="39">
        <v>46217174</v>
      </c>
      <c r="R4" s="24" t="s">
        <v>97</v>
      </c>
      <c r="S4" s="30" t="s">
        <v>2237</v>
      </c>
      <c r="T4" s="24" t="s">
        <v>284</v>
      </c>
      <c r="U4" s="24" t="s">
        <v>2162</v>
      </c>
      <c r="V4" s="55">
        <v>450664</v>
      </c>
      <c r="W4" s="55">
        <v>202024</v>
      </c>
      <c r="X4" s="55">
        <v>652688</v>
      </c>
      <c r="Y4" s="55">
        <v>1000823</v>
      </c>
      <c r="Z4" s="56">
        <v>1653511</v>
      </c>
      <c r="AA4" s="56">
        <v>222844</v>
      </c>
      <c r="AB4" s="56">
        <v>41832</v>
      </c>
      <c r="AC4" s="56">
        <v>1918187</v>
      </c>
      <c r="AD4" s="24" t="s">
        <v>2156</v>
      </c>
      <c r="AE4" s="24" t="s">
        <v>245</v>
      </c>
      <c r="AF4" s="18" t="s">
        <v>21</v>
      </c>
      <c r="AG4" s="18" t="s">
        <v>2371</v>
      </c>
      <c r="AH4" s="18" t="s">
        <v>2357</v>
      </c>
      <c r="AI4" s="18" t="s">
        <v>2373</v>
      </c>
    </row>
    <row r="5" spans="1:35" s="18" customFormat="1">
      <c r="A5" s="23" t="s">
        <v>345</v>
      </c>
      <c r="B5" s="24" t="s">
        <v>346</v>
      </c>
      <c r="C5" s="24" t="s">
        <v>347</v>
      </c>
      <c r="D5" s="24" t="s">
        <v>1997</v>
      </c>
      <c r="E5" s="25">
        <v>37681</v>
      </c>
      <c r="F5" s="21">
        <v>20062</v>
      </c>
      <c r="G5" s="26" t="s">
        <v>2390</v>
      </c>
      <c r="H5" s="24" t="s">
        <v>1763</v>
      </c>
      <c r="I5" s="24" t="s">
        <v>213</v>
      </c>
      <c r="J5" s="24"/>
      <c r="K5" s="27"/>
      <c r="L5" s="28">
        <v>9.2062651485834163E-4</v>
      </c>
      <c r="M5" s="28">
        <v>7.7811258201197553E-2</v>
      </c>
      <c r="N5" s="28">
        <v>8.1663272888765306E-2</v>
      </c>
      <c r="O5" s="26" t="s">
        <v>2150</v>
      </c>
      <c r="P5" s="29">
        <v>41274</v>
      </c>
      <c r="Q5" s="39">
        <v>43854035</v>
      </c>
      <c r="R5" s="24" t="s">
        <v>347</v>
      </c>
      <c r="S5" s="30" t="s">
        <v>1997</v>
      </c>
      <c r="T5" s="24" t="s">
        <v>284</v>
      </c>
      <c r="U5" s="24" t="s">
        <v>2162</v>
      </c>
      <c r="V5" s="55">
        <v>491422</v>
      </c>
      <c r="W5" s="55">
        <v>900000</v>
      </c>
      <c r="X5" s="55">
        <v>1391422</v>
      </c>
      <c r="Y5" s="55">
        <v>211206</v>
      </c>
      <c r="Z5" s="56">
        <v>1602628</v>
      </c>
      <c r="AA5" s="56">
        <v>110200</v>
      </c>
      <c r="AB5" s="56">
        <v>21936</v>
      </c>
      <c r="AC5" s="56">
        <v>1734764</v>
      </c>
      <c r="AD5" s="24" t="s">
        <v>2156</v>
      </c>
      <c r="AE5" s="24" t="s">
        <v>348</v>
      </c>
      <c r="AF5" s="18" t="s">
        <v>21</v>
      </c>
      <c r="AG5" s="18" t="s">
        <v>2371</v>
      </c>
      <c r="AH5" s="18" t="s">
        <v>2357</v>
      </c>
      <c r="AI5" s="18" t="s">
        <v>2373</v>
      </c>
    </row>
    <row r="6" spans="1:35" s="18" customFormat="1">
      <c r="A6" s="23" t="s">
        <v>112</v>
      </c>
      <c r="B6" s="24" t="s">
        <v>113</v>
      </c>
      <c r="C6" s="24" t="s">
        <v>114</v>
      </c>
      <c r="D6" s="24" t="s">
        <v>1997</v>
      </c>
      <c r="E6" s="25">
        <v>39356</v>
      </c>
      <c r="F6" s="21">
        <v>20036</v>
      </c>
      <c r="G6" s="26" t="s">
        <v>2390</v>
      </c>
      <c r="H6" s="24" t="s">
        <v>1477</v>
      </c>
      <c r="I6" s="24" t="s">
        <v>63</v>
      </c>
      <c r="J6" s="24"/>
      <c r="K6" s="27"/>
      <c r="L6" s="28">
        <v>6.8712359550561791E-2</v>
      </c>
      <c r="M6" s="28">
        <v>3.6799931816338512E-2</v>
      </c>
      <c r="N6" s="28">
        <v>3.4420595095804002E-2</v>
      </c>
      <c r="O6" s="26" t="s">
        <v>2150</v>
      </c>
      <c r="P6" s="29">
        <v>41274</v>
      </c>
      <c r="Q6" s="39">
        <v>67841002</v>
      </c>
      <c r="R6" s="24" t="s">
        <v>114</v>
      </c>
      <c r="S6" s="30" t="s">
        <v>1997</v>
      </c>
      <c r="T6" s="24" t="s">
        <v>284</v>
      </c>
      <c r="U6" s="24" t="s">
        <v>2271</v>
      </c>
      <c r="V6" s="55">
        <v>951154</v>
      </c>
      <c r="W6" s="55">
        <v>557280</v>
      </c>
      <c r="X6" s="55">
        <v>1508434</v>
      </c>
      <c r="Y6" s="55">
        <v>63215</v>
      </c>
      <c r="Z6" s="56">
        <v>1571649</v>
      </c>
      <c r="AA6" s="56">
        <v>561600</v>
      </c>
      <c r="AB6" s="56">
        <v>115607</v>
      </c>
      <c r="AC6" s="56">
        <v>2248856</v>
      </c>
      <c r="AD6" s="24" t="s">
        <v>2156</v>
      </c>
      <c r="AF6" s="18" t="s">
        <v>23</v>
      </c>
      <c r="AG6" s="18" t="s">
        <v>2371</v>
      </c>
      <c r="AH6" s="18" t="s">
        <v>2357</v>
      </c>
      <c r="AI6" s="18" t="s">
        <v>2373</v>
      </c>
    </row>
    <row r="7" spans="1:35" s="18" customFormat="1">
      <c r="A7" s="23" t="s">
        <v>682</v>
      </c>
      <c r="B7" s="24" t="s">
        <v>683</v>
      </c>
      <c r="C7" s="24" t="s">
        <v>684</v>
      </c>
      <c r="D7" s="24" t="s">
        <v>1997</v>
      </c>
      <c r="E7" s="25">
        <v>39398</v>
      </c>
      <c r="F7" s="21">
        <v>22209</v>
      </c>
      <c r="G7" s="26" t="s">
        <v>2390</v>
      </c>
      <c r="H7" s="24" t="s">
        <v>2385</v>
      </c>
      <c r="I7" s="24" t="s">
        <v>58</v>
      </c>
      <c r="J7" s="24"/>
      <c r="K7" s="27"/>
      <c r="L7" s="28">
        <v>2.7443980628782332E-2</v>
      </c>
      <c r="M7" s="28">
        <v>0.83244465620355423</v>
      </c>
      <c r="N7" s="28">
        <v>0.79797077578424502</v>
      </c>
      <c r="O7" s="26" t="s">
        <v>2150</v>
      </c>
      <c r="P7" s="29">
        <v>41274</v>
      </c>
      <c r="Q7" s="39">
        <v>18511964</v>
      </c>
      <c r="R7" s="24" t="s">
        <v>684</v>
      </c>
      <c r="S7" s="30" t="s">
        <v>1997</v>
      </c>
      <c r="T7" s="24" t="s">
        <v>284</v>
      </c>
      <c r="U7" s="24" t="s">
        <v>2161</v>
      </c>
      <c r="V7" s="55">
        <v>722401</v>
      </c>
      <c r="W7" s="55">
        <v>566000</v>
      </c>
      <c r="X7" s="55">
        <v>1288401</v>
      </c>
      <c r="Y7" s="55">
        <v>28075</v>
      </c>
      <c r="Z7" s="56">
        <v>1316476</v>
      </c>
      <c r="AA7" s="56">
        <v>12500</v>
      </c>
      <c r="AB7" s="56">
        <v>3913</v>
      </c>
      <c r="AC7" s="56">
        <v>1332889</v>
      </c>
      <c r="AD7" s="24" t="s">
        <v>2156</v>
      </c>
      <c r="AF7" s="18" t="s">
        <v>17</v>
      </c>
      <c r="AH7" s="18" t="s">
        <v>2357</v>
      </c>
      <c r="AI7" s="18" t="s">
        <v>2373</v>
      </c>
    </row>
    <row r="8" spans="1:35" s="18" customFormat="1">
      <c r="A8" s="23" t="s">
        <v>363</v>
      </c>
      <c r="B8" s="24" t="s">
        <v>364</v>
      </c>
      <c r="C8" s="24" t="s">
        <v>365</v>
      </c>
      <c r="D8" s="24" t="s">
        <v>1997</v>
      </c>
      <c r="E8" s="25">
        <v>39813</v>
      </c>
      <c r="F8" s="21">
        <v>20171</v>
      </c>
      <c r="G8" s="26" t="s">
        <v>2390</v>
      </c>
      <c r="H8" s="24" t="s">
        <v>2391</v>
      </c>
      <c r="I8" s="24" t="s">
        <v>2391</v>
      </c>
      <c r="J8" s="24"/>
      <c r="K8" s="27"/>
      <c r="L8" s="28">
        <v>8.6838654981713503E-2</v>
      </c>
      <c r="M8" s="28">
        <v>1.0760560218170774</v>
      </c>
      <c r="N8" s="28">
        <v>1.0724020611093927</v>
      </c>
      <c r="O8" s="26" t="s">
        <v>2150</v>
      </c>
      <c r="P8" s="29">
        <v>41274</v>
      </c>
      <c r="Q8" s="39">
        <v>16021848</v>
      </c>
      <c r="R8" s="24" t="s">
        <v>365</v>
      </c>
      <c r="S8" s="30" t="s">
        <v>1997</v>
      </c>
      <c r="T8" s="24" t="s">
        <v>284</v>
      </c>
      <c r="U8" s="24" t="s">
        <v>2062</v>
      </c>
      <c r="V8" s="55">
        <v>441000</v>
      </c>
      <c r="W8" s="55">
        <v>816600</v>
      </c>
      <c r="X8" s="55">
        <v>1257600</v>
      </c>
      <c r="Y8" s="55">
        <v>2064</v>
      </c>
      <c r="Z8" s="56">
        <v>1259664</v>
      </c>
      <c r="AA8" s="56">
        <v>135385</v>
      </c>
      <c r="AB8" s="56">
        <v>13490</v>
      </c>
      <c r="AC8" s="56">
        <v>1408539</v>
      </c>
      <c r="AD8" s="24" t="s">
        <v>2156</v>
      </c>
      <c r="AF8" s="18" t="s">
        <v>17</v>
      </c>
      <c r="AH8" s="18" t="s">
        <v>2357</v>
      </c>
      <c r="AI8" s="18" t="s">
        <v>2373</v>
      </c>
    </row>
    <row r="9" spans="1:35" s="18" customFormat="1">
      <c r="A9" s="23" t="s">
        <v>527</v>
      </c>
      <c r="B9" s="24" t="s">
        <v>528</v>
      </c>
      <c r="C9" s="24" t="s">
        <v>529</v>
      </c>
      <c r="D9" s="24" t="s">
        <v>1997</v>
      </c>
      <c r="E9" s="25">
        <v>33970</v>
      </c>
      <c r="F9" s="21">
        <v>20004</v>
      </c>
      <c r="G9" s="26" t="s">
        <v>2390</v>
      </c>
      <c r="H9" s="24" t="s">
        <v>1763</v>
      </c>
      <c r="I9" s="24" t="s">
        <v>117</v>
      </c>
      <c r="J9" s="24"/>
      <c r="K9" s="27" t="s">
        <v>2440</v>
      </c>
      <c r="L9" s="28">
        <v>0.64157640530551097</v>
      </c>
      <c r="M9" s="28">
        <v>-0.28657028717834815</v>
      </c>
      <c r="N9" s="28">
        <v>-0.27996407281480012</v>
      </c>
      <c r="O9" s="26" t="s">
        <v>2150</v>
      </c>
      <c r="P9" s="29">
        <v>41274</v>
      </c>
      <c r="Q9" s="39">
        <v>70904137</v>
      </c>
      <c r="R9" s="24" t="s">
        <v>529</v>
      </c>
      <c r="S9" s="30" t="s">
        <v>1997</v>
      </c>
      <c r="T9" s="24" t="s">
        <v>284</v>
      </c>
      <c r="U9" s="24" t="s">
        <v>2162</v>
      </c>
      <c r="V9" s="55">
        <v>1175633</v>
      </c>
      <c r="W9" s="57"/>
      <c r="X9" s="55">
        <v>1175633</v>
      </c>
      <c r="Y9" s="55">
        <v>38884</v>
      </c>
      <c r="Z9" s="56">
        <v>1214517</v>
      </c>
      <c r="AA9" s="56">
        <v>18451</v>
      </c>
      <c r="AB9" s="56">
        <v>19440</v>
      </c>
      <c r="AC9" s="56">
        <v>1252408</v>
      </c>
      <c r="AD9" s="24" t="s">
        <v>2156</v>
      </c>
      <c r="AF9" s="18" t="s">
        <v>23</v>
      </c>
      <c r="AH9" s="18" t="s">
        <v>2357</v>
      </c>
      <c r="AI9" s="18" t="s">
        <v>2373</v>
      </c>
    </row>
    <row r="10" spans="1:35" s="18" customFormat="1">
      <c r="A10" s="23" t="s">
        <v>417</v>
      </c>
      <c r="B10" s="24" t="s">
        <v>418</v>
      </c>
      <c r="C10" s="24" t="s">
        <v>419</v>
      </c>
      <c r="D10" s="24" t="s">
        <v>1997</v>
      </c>
      <c r="E10" s="25">
        <v>38626</v>
      </c>
      <c r="F10" s="21">
        <v>20006</v>
      </c>
      <c r="G10" s="26" t="s">
        <v>2390</v>
      </c>
      <c r="H10" s="24" t="s">
        <v>2403</v>
      </c>
      <c r="I10" s="24" t="s">
        <v>2403</v>
      </c>
      <c r="J10" s="24"/>
      <c r="K10" s="27" t="s">
        <v>2440</v>
      </c>
      <c r="L10" s="28">
        <v>0.13322166616396919</v>
      </c>
      <c r="M10" s="28">
        <v>0.27128557159986422</v>
      </c>
      <c r="N10" s="28">
        <v>0.27578743676843309</v>
      </c>
      <c r="O10" s="26" t="s">
        <v>2150</v>
      </c>
      <c r="P10" s="29">
        <v>41090</v>
      </c>
      <c r="Q10" s="39">
        <v>18922810</v>
      </c>
      <c r="R10" s="24" t="s">
        <v>419</v>
      </c>
      <c r="S10" s="30" t="s">
        <v>1997</v>
      </c>
      <c r="T10" s="24" t="s">
        <v>284</v>
      </c>
      <c r="U10" s="24" t="s">
        <v>2161</v>
      </c>
      <c r="V10" s="55">
        <v>773970</v>
      </c>
      <c r="W10" s="55">
        <v>267190</v>
      </c>
      <c r="X10" s="55">
        <v>1041160</v>
      </c>
      <c r="Y10" s="55">
        <v>171948</v>
      </c>
      <c r="Z10" s="56">
        <v>1213108</v>
      </c>
      <c r="AA10" s="58"/>
      <c r="AB10" s="56">
        <v>13228</v>
      </c>
      <c r="AC10" s="56">
        <v>1226336</v>
      </c>
      <c r="AD10" s="24" t="s">
        <v>2156</v>
      </c>
      <c r="AE10" s="24" t="s">
        <v>420</v>
      </c>
      <c r="AF10" s="18" t="s">
        <v>17</v>
      </c>
      <c r="AH10" s="18" t="s">
        <v>2357</v>
      </c>
      <c r="AI10" s="18" t="s">
        <v>2373</v>
      </c>
    </row>
    <row r="11" spans="1:35" s="18" customFormat="1">
      <c r="A11" s="23" t="s">
        <v>485</v>
      </c>
      <c r="B11" s="24" t="s">
        <v>486</v>
      </c>
      <c r="C11" s="24" t="s">
        <v>487</v>
      </c>
      <c r="D11" s="24" t="s">
        <v>1997</v>
      </c>
      <c r="E11" s="25">
        <v>39845</v>
      </c>
      <c r="F11" s="21">
        <v>20037</v>
      </c>
      <c r="G11" s="26" t="s">
        <v>2390</v>
      </c>
      <c r="H11" s="24" t="s">
        <v>1763</v>
      </c>
      <c r="I11" s="24" t="s">
        <v>117</v>
      </c>
      <c r="J11" s="24"/>
      <c r="K11" s="27"/>
      <c r="L11" s="28">
        <v>1.6177927333728241E-4</v>
      </c>
      <c r="M11" s="28">
        <v>0.34483295115634471</v>
      </c>
      <c r="N11" s="28">
        <v>0.34483295115634471</v>
      </c>
      <c r="O11" s="26" t="s">
        <v>2150</v>
      </c>
      <c r="P11" s="29">
        <v>41274</v>
      </c>
      <c r="Q11" s="39">
        <v>17994852</v>
      </c>
      <c r="R11" s="24" t="s">
        <v>487</v>
      </c>
      <c r="S11" s="30" t="s">
        <v>1997</v>
      </c>
      <c r="T11" s="24" t="s">
        <v>284</v>
      </c>
      <c r="U11" s="24" t="s">
        <v>2148</v>
      </c>
      <c r="V11" s="55">
        <v>803694</v>
      </c>
      <c r="W11" s="55">
        <v>320000</v>
      </c>
      <c r="X11" s="55">
        <v>1123694</v>
      </c>
      <c r="Y11" s="57"/>
      <c r="Z11" s="56">
        <v>1123694</v>
      </c>
      <c r="AA11" s="56">
        <v>31145</v>
      </c>
      <c r="AB11" s="56">
        <v>20380</v>
      </c>
      <c r="AC11" s="56">
        <v>1175219</v>
      </c>
      <c r="AD11" s="24" t="s">
        <v>2156</v>
      </c>
      <c r="AF11" s="18" t="s">
        <v>17</v>
      </c>
      <c r="AH11" s="18" t="s">
        <v>2357</v>
      </c>
      <c r="AI11" s="18" t="s">
        <v>2373</v>
      </c>
    </row>
    <row r="12" spans="1:35" s="18" customFormat="1">
      <c r="A12" s="23" t="s">
        <v>180</v>
      </c>
      <c r="B12" s="24" t="s">
        <v>181</v>
      </c>
      <c r="C12" s="24" t="s">
        <v>182</v>
      </c>
      <c r="D12" s="24" t="s">
        <v>1997</v>
      </c>
      <c r="E12" s="25">
        <v>39753</v>
      </c>
      <c r="F12" s="21">
        <v>22202</v>
      </c>
      <c r="G12" s="26" t="s">
        <v>2390</v>
      </c>
      <c r="H12" s="24" t="s">
        <v>1908</v>
      </c>
      <c r="I12" s="24" t="s">
        <v>70</v>
      </c>
      <c r="J12" s="24"/>
      <c r="K12" s="27"/>
      <c r="L12" s="28">
        <v>7.3964497041420121E-2</v>
      </c>
      <c r="M12" s="28">
        <v>9.1729323308270674E-2</v>
      </c>
      <c r="N12" s="28">
        <v>8.9831264401992114E-2</v>
      </c>
      <c r="O12" s="26" t="s">
        <v>2150</v>
      </c>
      <c r="P12" s="29">
        <v>41274</v>
      </c>
      <c r="Q12" s="39">
        <v>28104553</v>
      </c>
      <c r="R12" s="24" t="s">
        <v>182</v>
      </c>
      <c r="S12" s="30" t="s">
        <v>1997</v>
      </c>
      <c r="T12" s="24" t="s">
        <v>284</v>
      </c>
      <c r="U12" s="24" t="s">
        <v>2396</v>
      </c>
      <c r="V12" s="55">
        <v>726000</v>
      </c>
      <c r="W12" s="55">
        <v>363000</v>
      </c>
      <c r="X12" s="55">
        <v>1089000</v>
      </c>
      <c r="Y12" s="55">
        <v>25274</v>
      </c>
      <c r="Z12" s="56">
        <v>1114274</v>
      </c>
      <c r="AA12" s="56">
        <v>20000</v>
      </c>
      <c r="AB12" s="56">
        <v>20796</v>
      </c>
      <c r="AC12" s="56">
        <v>1155070</v>
      </c>
      <c r="AD12" s="24" t="s">
        <v>2156</v>
      </c>
      <c r="AF12" s="18" t="s">
        <v>19</v>
      </c>
      <c r="AH12" s="18" t="s">
        <v>2357</v>
      </c>
      <c r="AI12" s="18" t="s">
        <v>2373</v>
      </c>
    </row>
    <row r="13" spans="1:35" s="18" customFormat="1">
      <c r="A13" s="23" t="s">
        <v>461</v>
      </c>
      <c r="B13" s="24" t="s">
        <v>462</v>
      </c>
      <c r="C13" s="24" t="s">
        <v>324</v>
      </c>
      <c r="D13" s="24" t="s">
        <v>1997</v>
      </c>
      <c r="E13" s="25">
        <v>39258</v>
      </c>
      <c r="F13" s="21">
        <v>20036</v>
      </c>
      <c r="G13" s="26" t="s">
        <v>2390</v>
      </c>
      <c r="H13" s="24" t="s">
        <v>2385</v>
      </c>
      <c r="I13" s="24" t="s">
        <v>59</v>
      </c>
      <c r="J13" s="24"/>
      <c r="K13" s="27"/>
      <c r="L13" s="28">
        <v>6.9819826611383334E-2</v>
      </c>
      <c r="M13" s="28">
        <v>9.0932745699907475E-2</v>
      </c>
      <c r="N13" s="28">
        <v>9.1059738243005367E-2</v>
      </c>
      <c r="O13" s="26" t="s">
        <v>2150</v>
      </c>
      <c r="P13" s="29">
        <v>41274</v>
      </c>
      <c r="Q13" s="39">
        <v>22721027</v>
      </c>
      <c r="R13" s="24" t="s">
        <v>324</v>
      </c>
      <c r="S13" s="30" t="s">
        <v>1997</v>
      </c>
      <c r="T13" s="24" t="s">
        <v>284</v>
      </c>
      <c r="U13" s="24" t="s">
        <v>2148</v>
      </c>
      <c r="V13" s="55">
        <v>709558</v>
      </c>
      <c r="W13" s="55">
        <v>300865</v>
      </c>
      <c r="X13" s="55">
        <v>1010423</v>
      </c>
      <c r="Y13" s="55">
        <v>15375</v>
      </c>
      <c r="Z13" s="56">
        <v>1025798</v>
      </c>
      <c r="AA13" s="56">
        <v>22500</v>
      </c>
      <c r="AB13" s="56">
        <v>39824</v>
      </c>
      <c r="AC13" s="56">
        <v>1088122</v>
      </c>
      <c r="AD13" s="24" t="s">
        <v>2156</v>
      </c>
      <c r="AF13" s="18" t="s">
        <v>19</v>
      </c>
      <c r="AH13" s="18" t="s">
        <v>2357</v>
      </c>
      <c r="AI13" s="18" t="s">
        <v>2373</v>
      </c>
    </row>
    <row r="14" spans="1:35" s="18" customFormat="1">
      <c r="A14" s="23" t="s">
        <v>591</v>
      </c>
      <c r="B14" s="24" t="s">
        <v>592</v>
      </c>
      <c r="C14" s="24" t="s">
        <v>758</v>
      </c>
      <c r="D14" s="24" t="s">
        <v>1997</v>
      </c>
      <c r="E14" s="25">
        <v>38470</v>
      </c>
      <c r="F14" s="21">
        <v>20036</v>
      </c>
      <c r="G14" s="26" t="s">
        <v>2390</v>
      </c>
      <c r="H14" s="24" t="s">
        <v>1908</v>
      </c>
      <c r="I14" s="24" t="s">
        <v>70</v>
      </c>
      <c r="J14" s="24"/>
      <c r="K14" s="27" t="s">
        <v>2440</v>
      </c>
      <c r="L14" s="28"/>
      <c r="M14" s="28">
        <v>0.14392905631447692</v>
      </c>
      <c r="N14" s="28">
        <v>0.14392905631447692</v>
      </c>
      <c r="O14" s="26" t="s">
        <v>2150</v>
      </c>
      <c r="P14" s="29">
        <v>41274</v>
      </c>
      <c r="Q14" s="39">
        <v>73719511</v>
      </c>
      <c r="R14" s="24" t="s">
        <v>434</v>
      </c>
      <c r="S14" s="30" t="s">
        <v>2159</v>
      </c>
      <c r="T14" s="24" t="s">
        <v>284</v>
      </c>
      <c r="U14" s="24" t="s">
        <v>2396</v>
      </c>
      <c r="V14" s="55">
        <v>996750</v>
      </c>
      <c r="W14" s="57"/>
      <c r="X14" s="55">
        <v>996750</v>
      </c>
      <c r="Y14" s="57"/>
      <c r="Z14" s="56">
        <v>996750</v>
      </c>
      <c r="AA14" s="56">
        <v>33000</v>
      </c>
      <c r="AB14" s="56">
        <v>17085</v>
      </c>
      <c r="AC14" s="56">
        <v>1046835</v>
      </c>
      <c r="AD14" s="24" t="s">
        <v>2156</v>
      </c>
      <c r="AF14" s="18" t="s">
        <v>23</v>
      </c>
      <c r="AH14" s="18" t="s">
        <v>2357</v>
      </c>
    </row>
    <row r="15" spans="1:35" s="18" customFormat="1">
      <c r="A15" s="23" t="s">
        <v>2129</v>
      </c>
      <c r="B15" s="24" t="s">
        <v>2130</v>
      </c>
      <c r="C15" s="24" t="s">
        <v>2131</v>
      </c>
      <c r="D15" s="24" t="s">
        <v>2143</v>
      </c>
      <c r="E15" s="25">
        <v>41395</v>
      </c>
      <c r="F15" s="21">
        <v>20005</v>
      </c>
      <c r="G15" s="26" t="s">
        <v>2390</v>
      </c>
      <c r="H15" s="24" t="s">
        <v>2398</v>
      </c>
      <c r="I15" s="24" t="s">
        <v>69</v>
      </c>
      <c r="J15" s="24"/>
      <c r="K15" s="27" t="s">
        <v>2440</v>
      </c>
      <c r="L15" s="28">
        <v>0.15971141864940389</v>
      </c>
      <c r="M15" s="28">
        <v>0.12350673979829166</v>
      </c>
      <c r="N15" s="28">
        <v>0.13006466535106417</v>
      </c>
      <c r="O15" s="26" t="s">
        <v>2150</v>
      </c>
      <c r="P15" s="29">
        <v>41274</v>
      </c>
      <c r="Q15" s="39">
        <v>77018953</v>
      </c>
      <c r="R15" s="24" t="s">
        <v>1980</v>
      </c>
      <c r="S15" s="30" t="s">
        <v>2159</v>
      </c>
      <c r="T15" s="24" t="s">
        <v>283</v>
      </c>
      <c r="U15" s="24" t="s">
        <v>2396</v>
      </c>
      <c r="V15" s="55">
        <v>629162</v>
      </c>
      <c r="W15" s="55">
        <v>250000</v>
      </c>
      <c r="X15" s="55">
        <v>879162</v>
      </c>
      <c r="Y15" s="55">
        <v>6151</v>
      </c>
      <c r="Z15" s="56">
        <v>885313</v>
      </c>
      <c r="AA15" s="56">
        <v>15000</v>
      </c>
      <c r="AB15" s="56">
        <v>27740</v>
      </c>
      <c r="AC15" s="56">
        <v>928053</v>
      </c>
      <c r="AD15" s="24" t="s">
        <v>2156</v>
      </c>
      <c r="AF15" s="18" t="s">
        <v>23</v>
      </c>
    </row>
    <row r="16" spans="1:35" s="18" customFormat="1">
      <c r="A16" s="23" t="s">
        <v>505</v>
      </c>
      <c r="B16" s="24" t="s">
        <v>359</v>
      </c>
      <c r="C16" s="24" t="s">
        <v>360</v>
      </c>
      <c r="D16" s="24" t="s">
        <v>1997</v>
      </c>
      <c r="E16" s="25">
        <v>39251</v>
      </c>
      <c r="F16" s="21">
        <v>22314</v>
      </c>
      <c r="G16" s="26" t="s">
        <v>2390</v>
      </c>
      <c r="H16" s="24" t="s">
        <v>2391</v>
      </c>
      <c r="I16" s="24" t="s">
        <v>2391</v>
      </c>
      <c r="J16" s="24"/>
      <c r="K16" s="27"/>
      <c r="L16" s="28">
        <v>3.8148693010546166E-2</v>
      </c>
      <c r="M16" s="28">
        <v>0.12202146807550562</v>
      </c>
      <c r="N16" s="28">
        <v>0.46438644810193785</v>
      </c>
      <c r="O16" s="26" t="s">
        <v>2150</v>
      </c>
      <c r="P16" s="29">
        <v>41182</v>
      </c>
      <c r="Q16" s="39">
        <v>39892663</v>
      </c>
      <c r="R16" s="24" t="s">
        <v>361</v>
      </c>
      <c r="S16" s="30" t="s">
        <v>2304</v>
      </c>
      <c r="T16" s="24" t="s">
        <v>284</v>
      </c>
      <c r="U16" s="24" t="s">
        <v>2253</v>
      </c>
      <c r="V16" s="55">
        <v>618883</v>
      </c>
      <c r="W16" s="55">
        <v>50000</v>
      </c>
      <c r="X16" s="55">
        <v>668883</v>
      </c>
      <c r="Y16" s="55">
        <v>213732</v>
      </c>
      <c r="Z16" s="56">
        <v>882615</v>
      </c>
      <c r="AA16" s="56">
        <v>72050</v>
      </c>
      <c r="AB16" s="56">
        <v>21298</v>
      </c>
      <c r="AC16" s="56">
        <v>975963</v>
      </c>
      <c r="AD16" s="24" t="s">
        <v>2156</v>
      </c>
      <c r="AE16" s="24" t="s">
        <v>362</v>
      </c>
      <c r="AF16" s="18" t="s">
        <v>21</v>
      </c>
    </row>
    <row r="17" spans="1:32" s="18" customFormat="1">
      <c r="A17" s="23" t="s">
        <v>293</v>
      </c>
      <c r="B17" s="24" t="s">
        <v>439</v>
      </c>
      <c r="C17" s="24" t="s">
        <v>440</v>
      </c>
      <c r="D17" s="24" t="s">
        <v>1997</v>
      </c>
      <c r="E17" s="25">
        <v>39934</v>
      </c>
      <c r="F17" s="21">
        <v>20036</v>
      </c>
      <c r="G17" s="26" t="s">
        <v>2390</v>
      </c>
      <c r="H17" s="24" t="s">
        <v>2385</v>
      </c>
      <c r="I17" s="24" t="s">
        <v>59</v>
      </c>
      <c r="J17" s="24"/>
      <c r="K17" s="27"/>
      <c r="L17" s="28">
        <v>9.1690539167681051E-2</v>
      </c>
      <c r="M17" s="28">
        <v>6.2904289185676338E-2</v>
      </c>
      <c r="N17" s="28">
        <v>7.7303916031021769E-2</v>
      </c>
      <c r="O17" s="26" t="s">
        <v>2150</v>
      </c>
      <c r="P17" s="29">
        <v>41274</v>
      </c>
      <c r="Q17" s="39">
        <v>19700039</v>
      </c>
      <c r="R17" s="24" t="s">
        <v>440</v>
      </c>
      <c r="S17" s="30" t="s">
        <v>1997</v>
      </c>
      <c r="T17" s="24" t="s">
        <v>284</v>
      </c>
      <c r="U17" s="24" t="s">
        <v>2396</v>
      </c>
      <c r="V17" s="55">
        <v>596396</v>
      </c>
      <c r="W17" s="55">
        <v>250000</v>
      </c>
      <c r="X17" s="55">
        <v>846396</v>
      </c>
      <c r="Y17" s="55">
        <v>30956</v>
      </c>
      <c r="Z17" s="56">
        <v>877352</v>
      </c>
      <c r="AA17" s="56">
        <v>28750</v>
      </c>
      <c r="AB17" s="56">
        <v>14490</v>
      </c>
      <c r="AC17" s="56">
        <v>920592</v>
      </c>
      <c r="AD17" s="24" t="s">
        <v>2156</v>
      </c>
      <c r="AF17" s="18" t="s">
        <v>17</v>
      </c>
    </row>
    <row r="18" spans="1:32" s="18" customFormat="1">
      <c r="A18" s="23" t="s">
        <v>303</v>
      </c>
      <c r="B18" s="24" t="s">
        <v>304</v>
      </c>
      <c r="C18" s="24" t="s">
        <v>305</v>
      </c>
      <c r="D18" s="24" t="s">
        <v>1997</v>
      </c>
      <c r="E18" s="25">
        <v>40575</v>
      </c>
      <c r="F18" s="21">
        <v>33316</v>
      </c>
      <c r="G18" s="26" t="s">
        <v>2390</v>
      </c>
      <c r="H18" s="24" t="s">
        <v>2385</v>
      </c>
      <c r="I18" s="24" t="s">
        <v>58</v>
      </c>
      <c r="J18" s="24" t="s">
        <v>1690</v>
      </c>
      <c r="K18" s="27"/>
      <c r="L18" s="28"/>
      <c r="M18" s="28"/>
      <c r="N18" s="28"/>
      <c r="O18" s="26" t="s">
        <v>2150</v>
      </c>
      <c r="P18" s="29">
        <v>41274</v>
      </c>
      <c r="Q18" s="39">
        <v>20887377</v>
      </c>
      <c r="R18" s="24" t="s">
        <v>305</v>
      </c>
      <c r="S18" s="30" t="s">
        <v>1997</v>
      </c>
      <c r="T18" s="24" t="s">
        <v>284</v>
      </c>
      <c r="U18" s="24" t="s">
        <v>2389</v>
      </c>
      <c r="V18" s="55">
        <v>872569</v>
      </c>
      <c r="W18" s="57"/>
      <c r="X18" s="55">
        <v>872569</v>
      </c>
      <c r="Y18" s="57"/>
      <c r="Z18" s="56">
        <v>872569</v>
      </c>
      <c r="AA18" s="56">
        <v>12250</v>
      </c>
      <c r="AB18" s="56">
        <v>25607</v>
      </c>
      <c r="AC18" s="56">
        <v>910426</v>
      </c>
      <c r="AD18" s="24" t="s">
        <v>2156</v>
      </c>
      <c r="AF18" s="18" t="s">
        <v>19</v>
      </c>
    </row>
    <row r="19" spans="1:32" s="18" customFormat="1">
      <c r="A19" s="23" t="s">
        <v>438</v>
      </c>
      <c r="B19" s="24" t="s">
        <v>593</v>
      </c>
      <c r="C19" s="24" t="s">
        <v>594</v>
      </c>
      <c r="D19" s="24" t="s">
        <v>1997</v>
      </c>
      <c r="E19" s="25">
        <v>37990</v>
      </c>
      <c r="F19" s="21">
        <v>20036</v>
      </c>
      <c r="G19" s="26" t="s">
        <v>2151</v>
      </c>
      <c r="H19" s="24" t="s">
        <v>2152</v>
      </c>
      <c r="I19" s="24" t="s">
        <v>67</v>
      </c>
      <c r="J19" s="24"/>
      <c r="K19" s="27"/>
      <c r="L19" s="28">
        <v>2.7704605322917613E-2</v>
      </c>
      <c r="M19" s="28">
        <v>4.1635748018339878E-2</v>
      </c>
      <c r="N19" s="28">
        <v>-1.7040929530539781E-4</v>
      </c>
      <c r="O19" s="26" t="s">
        <v>2150</v>
      </c>
      <c r="P19" s="29">
        <v>41274</v>
      </c>
      <c r="Q19" s="39">
        <v>547910811</v>
      </c>
      <c r="R19" s="24" t="s">
        <v>594</v>
      </c>
      <c r="S19" s="30" t="s">
        <v>1997</v>
      </c>
      <c r="T19" s="24" t="s">
        <v>284</v>
      </c>
      <c r="U19" s="24" t="s">
        <v>2434</v>
      </c>
      <c r="V19" s="55">
        <v>633584</v>
      </c>
      <c r="W19" s="55">
        <v>214270</v>
      </c>
      <c r="X19" s="55">
        <v>847854</v>
      </c>
      <c r="Y19" s="55">
        <v>14628</v>
      </c>
      <c r="Z19" s="56">
        <v>862482</v>
      </c>
      <c r="AA19" s="56">
        <v>22500</v>
      </c>
      <c r="AB19" s="56">
        <v>22807</v>
      </c>
      <c r="AC19" s="56">
        <v>907789</v>
      </c>
      <c r="AD19" s="24" t="s">
        <v>2156</v>
      </c>
      <c r="AF19" s="18" t="s">
        <v>25</v>
      </c>
    </row>
    <row r="20" spans="1:32" s="18" customFormat="1">
      <c r="A20" s="23" t="s">
        <v>327</v>
      </c>
      <c r="B20" s="24" t="s">
        <v>328</v>
      </c>
      <c r="C20" s="24" t="s">
        <v>329</v>
      </c>
      <c r="D20" s="24" t="s">
        <v>1997</v>
      </c>
      <c r="E20" s="25">
        <v>39814</v>
      </c>
      <c r="F20" s="21">
        <v>75231</v>
      </c>
      <c r="G20" s="26" t="s">
        <v>2362</v>
      </c>
      <c r="H20" s="24" t="s">
        <v>2363</v>
      </c>
      <c r="I20" s="24" t="s">
        <v>2363</v>
      </c>
      <c r="J20" s="24"/>
      <c r="K20" s="27"/>
      <c r="L20" s="28">
        <v>4.0373154423382011E-2</v>
      </c>
      <c r="M20" s="28">
        <v>0.13873398179896074</v>
      </c>
      <c r="N20" s="28">
        <v>0.14184340377485494</v>
      </c>
      <c r="O20" s="26" t="s">
        <v>2150</v>
      </c>
      <c r="P20" s="29">
        <v>41455</v>
      </c>
      <c r="Q20" s="39">
        <v>632636617</v>
      </c>
      <c r="R20" s="24" t="s">
        <v>329</v>
      </c>
      <c r="S20" s="30" t="s">
        <v>1997</v>
      </c>
      <c r="T20" s="24" t="s">
        <v>284</v>
      </c>
      <c r="U20" s="24" t="s">
        <v>2271</v>
      </c>
      <c r="V20" s="55">
        <v>641363</v>
      </c>
      <c r="W20" s="55">
        <v>172973</v>
      </c>
      <c r="X20" s="55">
        <v>814336</v>
      </c>
      <c r="Y20" s="55">
        <v>27061</v>
      </c>
      <c r="Z20" s="56">
        <v>841397</v>
      </c>
      <c r="AA20" s="56">
        <v>233375</v>
      </c>
      <c r="AB20" s="56">
        <v>22431</v>
      </c>
      <c r="AC20" s="56">
        <v>1097203</v>
      </c>
      <c r="AD20" s="24" t="s">
        <v>2156</v>
      </c>
      <c r="AF20" s="18" t="s">
        <v>25</v>
      </c>
    </row>
    <row r="21" spans="1:32" s="18" customFormat="1">
      <c r="A21" s="23" t="s">
        <v>30</v>
      </c>
      <c r="B21" s="24" t="s">
        <v>31</v>
      </c>
      <c r="C21" s="24" t="s">
        <v>32</v>
      </c>
      <c r="D21" s="24" t="s">
        <v>1997</v>
      </c>
      <c r="E21" s="25">
        <v>37620</v>
      </c>
      <c r="F21" s="21">
        <v>22209</v>
      </c>
      <c r="G21" s="26" t="s">
        <v>2390</v>
      </c>
      <c r="H21" s="24" t="s">
        <v>2178</v>
      </c>
      <c r="I21" s="24" t="s">
        <v>63</v>
      </c>
      <c r="J21" s="24"/>
      <c r="K21" s="27"/>
      <c r="L21" s="28">
        <v>2.9850476885683805E-2</v>
      </c>
      <c r="M21" s="28">
        <v>5.1483711399266267E-2</v>
      </c>
      <c r="N21" s="28">
        <v>5.1464150610934602E-2</v>
      </c>
      <c r="O21" s="26" t="s">
        <v>2150</v>
      </c>
      <c r="P21" s="29">
        <v>41274</v>
      </c>
      <c r="Q21" s="39">
        <v>19765376</v>
      </c>
      <c r="R21" s="24" t="s">
        <v>32</v>
      </c>
      <c r="S21" s="30" t="s">
        <v>1997</v>
      </c>
      <c r="T21" s="24" t="s">
        <v>284</v>
      </c>
      <c r="U21" s="24" t="s">
        <v>2162</v>
      </c>
      <c r="V21" s="55">
        <v>513537</v>
      </c>
      <c r="W21" s="55">
        <v>250000</v>
      </c>
      <c r="X21" s="55">
        <v>763537</v>
      </c>
      <c r="Y21" s="55">
        <v>276</v>
      </c>
      <c r="Z21" s="56">
        <v>763813</v>
      </c>
      <c r="AA21" s="56">
        <v>8125</v>
      </c>
      <c r="AB21" s="56">
        <v>11650</v>
      </c>
      <c r="AC21" s="56">
        <v>783588</v>
      </c>
      <c r="AD21" s="24" t="s">
        <v>2156</v>
      </c>
      <c r="AF21" s="18" t="s">
        <v>17</v>
      </c>
    </row>
    <row r="22" spans="1:32" s="18" customFormat="1">
      <c r="A22" s="23" t="s">
        <v>3</v>
      </c>
      <c r="B22" s="24" t="s">
        <v>4</v>
      </c>
      <c r="C22" s="24" t="s">
        <v>5</v>
      </c>
      <c r="D22" s="24" t="s">
        <v>1997</v>
      </c>
      <c r="E22" s="25">
        <v>32143</v>
      </c>
      <c r="F22" s="21">
        <v>19103</v>
      </c>
      <c r="G22" s="26" t="s">
        <v>2362</v>
      </c>
      <c r="H22" s="24" t="s">
        <v>2363</v>
      </c>
      <c r="I22" s="24" t="s">
        <v>2363</v>
      </c>
      <c r="J22" s="24"/>
      <c r="K22" s="27"/>
      <c r="L22" s="28">
        <v>3.8139177807141225E-2</v>
      </c>
      <c r="M22" s="28">
        <v>3.8139177807141225E-2</v>
      </c>
      <c r="N22" s="28">
        <v>5.9248901543905788E-2</v>
      </c>
      <c r="O22" s="26" t="s">
        <v>2150</v>
      </c>
      <c r="P22" s="29">
        <v>41090</v>
      </c>
      <c r="Q22" s="39">
        <v>298604125</v>
      </c>
      <c r="R22" s="24" t="s">
        <v>5</v>
      </c>
      <c r="S22" s="30" t="s">
        <v>1997</v>
      </c>
      <c r="T22" s="24" t="s">
        <v>284</v>
      </c>
      <c r="U22" s="24" t="s">
        <v>2161</v>
      </c>
      <c r="V22" s="55">
        <v>703168</v>
      </c>
      <c r="W22" s="57"/>
      <c r="X22" s="55">
        <v>703168</v>
      </c>
      <c r="Y22" s="55">
        <v>47545</v>
      </c>
      <c r="Z22" s="56">
        <v>750713</v>
      </c>
      <c r="AA22" s="56">
        <v>385114</v>
      </c>
      <c r="AB22" s="56">
        <v>13144</v>
      </c>
      <c r="AC22" s="56">
        <v>1148971</v>
      </c>
      <c r="AD22" s="24" t="s">
        <v>2156</v>
      </c>
      <c r="AE22" s="24" t="s">
        <v>6</v>
      </c>
      <c r="AF22" s="18" t="s">
        <v>25</v>
      </c>
    </row>
    <row r="23" spans="1:32" s="18" customFormat="1">
      <c r="A23" s="23" t="s">
        <v>561</v>
      </c>
      <c r="B23" s="24" t="s">
        <v>562</v>
      </c>
      <c r="C23" s="24" t="s">
        <v>563</v>
      </c>
      <c r="D23" s="24" t="s">
        <v>1997</v>
      </c>
      <c r="E23" s="25">
        <v>39479</v>
      </c>
      <c r="F23" s="21">
        <v>10018</v>
      </c>
      <c r="G23" s="26" t="s">
        <v>2390</v>
      </c>
      <c r="H23" s="24" t="s">
        <v>1690</v>
      </c>
      <c r="I23" s="24" t="s">
        <v>1690</v>
      </c>
      <c r="J23" s="24"/>
      <c r="K23" s="27"/>
      <c r="L23" s="28">
        <v>-5.5215561552300176E-3</v>
      </c>
      <c r="M23" s="28">
        <v>3.5711534263812739E-2</v>
      </c>
      <c r="N23" s="28">
        <v>3.5416769713611927E-2</v>
      </c>
      <c r="O23" s="26" t="s">
        <v>2150</v>
      </c>
      <c r="P23" s="29">
        <v>41364</v>
      </c>
      <c r="Q23" s="39">
        <v>15836364</v>
      </c>
      <c r="R23" s="24" t="s">
        <v>563</v>
      </c>
      <c r="S23" s="30" t="s">
        <v>1997</v>
      </c>
      <c r="T23" s="24" t="s">
        <v>284</v>
      </c>
      <c r="U23" s="24" t="s">
        <v>2146</v>
      </c>
      <c r="V23" s="55">
        <v>495298</v>
      </c>
      <c r="W23" s="55">
        <v>150000</v>
      </c>
      <c r="X23" s="55">
        <v>645298</v>
      </c>
      <c r="Y23" s="55">
        <v>3636</v>
      </c>
      <c r="Z23" s="56">
        <v>648934</v>
      </c>
      <c r="AA23" s="56">
        <v>23750</v>
      </c>
      <c r="AB23" s="56">
        <v>5803</v>
      </c>
      <c r="AC23" s="56">
        <v>678487</v>
      </c>
      <c r="AD23" s="24" t="s">
        <v>2156</v>
      </c>
      <c r="AF23" s="18" t="s">
        <v>17</v>
      </c>
    </row>
    <row r="24" spans="1:32" s="18" customFormat="1">
      <c r="A24" s="23" t="s">
        <v>243</v>
      </c>
      <c r="B24" s="24" t="s">
        <v>244</v>
      </c>
      <c r="C24" s="24" t="s">
        <v>387</v>
      </c>
      <c r="D24" s="24" t="s">
        <v>1997</v>
      </c>
      <c r="E24" s="25">
        <v>39877</v>
      </c>
      <c r="F24" s="21">
        <v>22203</v>
      </c>
      <c r="G24" s="26" t="s">
        <v>2151</v>
      </c>
      <c r="H24" s="24" t="s">
        <v>2403</v>
      </c>
      <c r="I24" s="24" t="s">
        <v>2403</v>
      </c>
      <c r="J24" s="24"/>
      <c r="K24" s="27"/>
      <c r="L24" s="28">
        <v>3.2402181606572059E-2</v>
      </c>
      <c r="M24" s="28">
        <v>1.8637145692996199E-2</v>
      </c>
      <c r="N24" s="28">
        <v>1.8383696193722369E-2</v>
      </c>
      <c r="O24" s="26" t="s">
        <v>2150</v>
      </c>
      <c r="P24" s="29">
        <v>41274</v>
      </c>
      <c r="Q24" s="39">
        <v>13499542</v>
      </c>
      <c r="R24" s="24" t="s">
        <v>388</v>
      </c>
      <c r="S24" s="30" t="s">
        <v>2308</v>
      </c>
      <c r="T24" s="24" t="s">
        <v>284</v>
      </c>
      <c r="U24" s="24" t="s">
        <v>2162</v>
      </c>
      <c r="V24" s="55">
        <v>500299</v>
      </c>
      <c r="W24" s="55">
        <v>134971</v>
      </c>
      <c r="X24" s="55">
        <v>635270</v>
      </c>
      <c r="Y24" s="55">
        <v>8598</v>
      </c>
      <c r="Z24" s="56">
        <v>643868</v>
      </c>
      <c r="AA24" s="56">
        <v>50743</v>
      </c>
      <c r="AB24" s="56">
        <v>22493</v>
      </c>
      <c r="AC24" s="56">
        <v>717104</v>
      </c>
      <c r="AD24" s="24" t="s">
        <v>2156</v>
      </c>
      <c r="AF24" s="18" t="s">
        <v>17</v>
      </c>
    </row>
    <row r="25" spans="1:32" s="18" customFormat="1">
      <c r="A25" s="23" t="s">
        <v>156</v>
      </c>
      <c r="B25" s="24" t="s">
        <v>157</v>
      </c>
      <c r="C25" s="24" t="s">
        <v>158</v>
      </c>
      <c r="D25" s="24" t="s">
        <v>1997</v>
      </c>
      <c r="E25" s="25">
        <v>38750</v>
      </c>
      <c r="F25" s="21">
        <v>22314</v>
      </c>
      <c r="G25" s="26" t="s">
        <v>2362</v>
      </c>
      <c r="H25" s="24" t="s">
        <v>2363</v>
      </c>
      <c r="I25" s="24" t="s">
        <v>2363</v>
      </c>
      <c r="J25" s="24"/>
      <c r="K25" s="27"/>
      <c r="L25" s="28">
        <v>4.3654401011817716E-2</v>
      </c>
      <c r="M25" s="28">
        <v>6.875170277388172E-2</v>
      </c>
      <c r="N25" s="28">
        <v>6.1052066363607736E-2</v>
      </c>
      <c r="O25" s="26" t="s">
        <v>2150</v>
      </c>
      <c r="P25" s="29">
        <v>41090</v>
      </c>
      <c r="Q25" s="39">
        <v>434409851</v>
      </c>
      <c r="R25" s="24" t="s">
        <v>159</v>
      </c>
      <c r="S25" s="30" t="s">
        <v>2309</v>
      </c>
      <c r="T25" s="24" t="s">
        <v>284</v>
      </c>
      <c r="U25" s="24" t="s">
        <v>2396</v>
      </c>
      <c r="V25" s="55">
        <v>475299</v>
      </c>
      <c r="W25" s="55">
        <v>160200</v>
      </c>
      <c r="X25" s="55">
        <v>635499</v>
      </c>
      <c r="Y25" s="55">
        <v>4743</v>
      </c>
      <c r="Z25" s="56">
        <v>640242</v>
      </c>
      <c r="AA25" s="56">
        <v>91500</v>
      </c>
      <c r="AB25" s="56">
        <v>26850</v>
      </c>
      <c r="AC25" s="56">
        <v>758592</v>
      </c>
      <c r="AD25" s="24" t="s">
        <v>2156</v>
      </c>
      <c r="AF25" s="18" t="s">
        <v>25</v>
      </c>
    </row>
    <row r="26" spans="1:32" s="18" customFormat="1">
      <c r="A26" s="23" t="s">
        <v>1764</v>
      </c>
      <c r="B26" s="24" t="s">
        <v>1765</v>
      </c>
      <c r="C26" s="24" t="s">
        <v>1766</v>
      </c>
      <c r="D26" s="24" t="s">
        <v>2143</v>
      </c>
      <c r="E26" s="25">
        <v>41426</v>
      </c>
      <c r="F26" s="21">
        <v>19106</v>
      </c>
      <c r="G26" s="26" t="s">
        <v>2151</v>
      </c>
      <c r="H26" s="24" t="s">
        <v>2403</v>
      </c>
      <c r="I26" s="24" t="s">
        <v>2403</v>
      </c>
      <c r="J26" s="24"/>
      <c r="K26" s="27"/>
      <c r="L26" s="28">
        <v>2.7641941453793884E-3</v>
      </c>
      <c r="M26" s="28">
        <v>-1.3554307841239109E-2</v>
      </c>
      <c r="N26" s="28">
        <v>-1.3554307841239109E-2</v>
      </c>
      <c r="O26" s="26" t="s">
        <v>2150</v>
      </c>
      <c r="P26" s="29">
        <v>41090</v>
      </c>
      <c r="Q26" s="39">
        <v>49304645</v>
      </c>
      <c r="R26" s="24" t="s">
        <v>1767</v>
      </c>
      <c r="S26" s="30" t="s">
        <v>2308</v>
      </c>
      <c r="T26" s="24" t="s">
        <v>283</v>
      </c>
      <c r="U26" s="24" t="s">
        <v>2396</v>
      </c>
      <c r="V26" s="55">
        <v>593853</v>
      </c>
      <c r="W26" s="55">
        <v>43021</v>
      </c>
      <c r="X26" s="55">
        <v>636874</v>
      </c>
      <c r="Y26" s="57"/>
      <c r="Z26" s="56">
        <v>636874</v>
      </c>
      <c r="AA26" s="56">
        <v>105314</v>
      </c>
      <c r="AB26" s="56">
        <v>44564</v>
      </c>
      <c r="AC26" s="56">
        <v>786752</v>
      </c>
      <c r="AD26" s="24" t="s">
        <v>2156</v>
      </c>
      <c r="AE26" s="24" t="s">
        <v>1768</v>
      </c>
      <c r="AF26" s="18" t="s">
        <v>21</v>
      </c>
    </row>
    <row r="27" spans="1:32" s="18" customFormat="1">
      <c r="A27" s="24"/>
      <c r="B27" s="24"/>
      <c r="C27" s="24"/>
      <c r="D27" s="73"/>
      <c r="E27" s="21"/>
      <c r="F27" s="26"/>
      <c r="G27" s="24"/>
      <c r="H27" s="24"/>
      <c r="I27" s="24"/>
      <c r="J27" s="27"/>
      <c r="K27" s="78"/>
      <c r="L27" s="78"/>
      <c r="M27" s="78"/>
      <c r="N27" s="26"/>
      <c r="O27" s="76"/>
      <c r="P27" s="39"/>
      <c r="Q27" s="24"/>
      <c r="R27" s="30"/>
      <c r="S27" s="24"/>
      <c r="T27" s="24"/>
      <c r="U27" s="56"/>
      <c r="V27" s="56"/>
      <c r="W27" s="56"/>
      <c r="X27" s="56"/>
      <c r="Y27" s="56"/>
      <c r="Z27" s="56"/>
      <c r="AA27" s="56"/>
      <c r="AB27" s="56"/>
      <c r="AC27" s="24"/>
    </row>
    <row r="28" spans="1:32" s="18" customFormat="1">
      <c r="A28" s="24"/>
      <c r="B28" s="24"/>
      <c r="C28" s="24"/>
      <c r="D28" s="73"/>
      <c r="E28" s="21"/>
      <c r="F28" s="26"/>
      <c r="G28" s="24"/>
      <c r="H28" s="24"/>
      <c r="I28" s="24"/>
      <c r="J28" s="27"/>
      <c r="K28" s="78"/>
      <c r="L28" s="78"/>
      <c r="M28" s="78"/>
      <c r="N28" s="26"/>
      <c r="O28" s="76"/>
      <c r="P28" s="39"/>
      <c r="Q28" s="24"/>
      <c r="R28" s="30"/>
      <c r="S28" s="24"/>
      <c r="T28" s="24"/>
      <c r="U28" s="56"/>
      <c r="V28" s="56"/>
      <c r="W28" s="56"/>
      <c r="X28" s="58"/>
      <c r="Y28" s="56"/>
      <c r="Z28" s="56"/>
      <c r="AA28" s="56"/>
      <c r="AB28" s="56"/>
      <c r="AC28" s="24"/>
      <c r="AD28" s="24"/>
    </row>
    <row r="29" spans="1:32" s="18" customFormat="1">
      <c r="A29" s="24"/>
      <c r="B29" s="24"/>
      <c r="C29" s="24"/>
      <c r="D29" s="73"/>
      <c r="E29" s="21"/>
      <c r="F29" s="26"/>
      <c r="G29" s="24"/>
      <c r="H29" s="24"/>
      <c r="I29" s="24"/>
      <c r="J29" s="27"/>
      <c r="K29" s="78"/>
      <c r="L29" s="78"/>
      <c r="M29" s="78"/>
      <c r="N29" s="26"/>
      <c r="O29" s="76"/>
      <c r="P29" s="39"/>
      <c r="Q29" s="24"/>
      <c r="R29" s="30"/>
      <c r="S29" s="24"/>
      <c r="T29" s="24"/>
      <c r="U29" s="56"/>
      <c r="V29" s="56"/>
      <c r="W29" s="56"/>
      <c r="X29" s="56"/>
      <c r="Y29" s="56"/>
      <c r="Z29" s="56"/>
      <c r="AA29" s="56"/>
      <c r="AB29" s="56"/>
      <c r="AC29" s="24"/>
      <c r="AD29" s="24"/>
    </row>
    <row r="30" spans="1:32" s="18" customFormat="1">
      <c r="A30" s="24"/>
      <c r="B30" s="24"/>
      <c r="C30" s="24"/>
      <c r="D30" s="73"/>
      <c r="E30" s="21"/>
      <c r="F30" s="26"/>
      <c r="G30" s="24"/>
      <c r="H30" s="24"/>
      <c r="I30" s="24"/>
      <c r="J30" s="27"/>
      <c r="K30" s="78"/>
      <c r="L30" s="78"/>
      <c r="M30" s="78"/>
      <c r="N30" s="26"/>
      <c r="O30" s="76"/>
      <c r="P30" s="39"/>
      <c r="Q30" s="24"/>
      <c r="R30" s="30"/>
      <c r="S30" s="24"/>
      <c r="T30" s="24"/>
      <c r="U30" s="56"/>
      <c r="V30" s="56"/>
      <c r="W30" s="56"/>
      <c r="X30" s="56"/>
      <c r="Y30" s="56"/>
      <c r="Z30" s="56"/>
      <c r="AA30" s="56"/>
      <c r="AB30" s="56"/>
      <c r="AC30" s="24"/>
    </row>
    <row r="31" spans="1:32" s="18" customFormat="1">
      <c r="A31" s="24"/>
      <c r="B31" s="24"/>
      <c r="C31" s="24"/>
      <c r="D31" s="74"/>
      <c r="E31" s="21"/>
      <c r="F31" s="26"/>
      <c r="G31" s="24"/>
      <c r="H31" s="24"/>
      <c r="I31" s="24"/>
      <c r="J31" s="27"/>
      <c r="K31" s="78"/>
      <c r="L31" s="78"/>
      <c r="M31" s="78"/>
      <c r="N31" s="26"/>
      <c r="O31" s="76"/>
      <c r="P31" s="39"/>
      <c r="Q31" s="24"/>
      <c r="R31" s="30"/>
      <c r="S31" s="24"/>
      <c r="T31" s="24"/>
      <c r="U31" s="56"/>
      <c r="V31" s="58"/>
      <c r="W31" s="56"/>
      <c r="X31" s="56"/>
      <c r="Y31" s="56"/>
      <c r="Z31" s="58"/>
      <c r="AA31" s="56"/>
      <c r="AB31" s="56"/>
      <c r="AC31" s="24"/>
      <c r="AD31" s="24"/>
    </row>
    <row r="32" spans="1:32" s="18" customFormat="1">
      <c r="A32" s="24"/>
      <c r="B32" s="24"/>
      <c r="C32" s="24"/>
      <c r="D32" s="73"/>
      <c r="E32" s="21"/>
      <c r="F32" s="26"/>
      <c r="G32" s="24"/>
      <c r="H32" s="24"/>
      <c r="I32" s="24"/>
      <c r="J32" s="27"/>
      <c r="K32" s="78"/>
      <c r="L32" s="78"/>
      <c r="M32" s="78"/>
      <c r="N32" s="26"/>
      <c r="O32" s="76"/>
      <c r="P32" s="39"/>
      <c r="Q32" s="24"/>
      <c r="R32" s="30"/>
      <c r="S32" s="24"/>
      <c r="T32" s="24"/>
      <c r="U32" s="56"/>
      <c r="V32" s="56"/>
      <c r="W32" s="56"/>
      <c r="X32" s="56"/>
      <c r="Y32" s="56"/>
      <c r="Z32" s="56"/>
      <c r="AA32" s="56"/>
      <c r="AB32" s="56"/>
      <c r="AC32" s="24"/>
      <c r="AD32" s="24"/>
    </row>
    <row r="33" spans="1:29" s="18" customFormat="1">
      <c r="A33" s="24"/>
      <c r="B33" s="24"/>
      <c r="C33" s="24"/>
      <c r="D33" s="73"/>
      <c r="E33" s="21"/>
      <c r="F33" s="26"/>
      <c r="G33" s="24"/>
      <c r="H33" s="24"/>
      <c r="I33" s="24"/>
      <c r="J33" s="27"/>
      <c r="K33" s="78"/>
      <c r="L33" s="78"/>
      <c r="M33" s="78"/>
      <c r="N33" s="26"/>
      <c r="O33" s="76"/>
      <c r="P33" s="39"/>
      <c r="Q33" s="24"/>
      <c r="R33" s="30"/>
      <c r="S33" s="24"/>
      <c r="T33" s="24"/>
      <c r="U33" s="56"/>
      <c r="V33" s="56"/>
      <c r="W33" s="56"/>
      <c r="X33" s="56"/>
      <c r="Y33" s="56"/>
      <c r="Z33" s="56"/>
      <c r="AA33" s="56"/>
      <c r="AB33" s="56"/>
      <c r="AC33" s="24"/>
    </row>
    <row r="34" spans="1:29" s="18" customFormat="1">
      <c r="A34" s="24"/>
      <c r="B34" s="24"/>
      <c r="C34" s="24"/>
      <c r="D34" s="73"/>
      <c r="E34" s="21"/>
      <c r="F34" s="26"/>
      <c r="G34" s="24"/>
      <c r="H34" s="24"/>
      <c r="I34" s="24"/>
      <c r="J34" s="27"/>
      <c r="K34" s="78"/>
      <c r="L34" s="78"/>
      <c r="M34" s="78"/>
      <c r="N34" s="26"/>
      <c r="O34" s="76"/>
      <c r="P34" s="39"/>
      <c r="Q34" s="24"/>
      <c r="R34" s="30"/>
      <c r="S34" s="24"/>
      <c r="T34" s="24"/>
      <c r="U34" s="56"/>
      <c r="V34" s="56"/>
      <c r="W34" s="56"/>
      <c r="X34" s="56"/>
      <c r="Y34" s="56"/>
      <c r="Z34" s="56"/>
      <c r="AA34" s="56"/>
      <c r="AB34" s="56"/>
      <c r="AC34" s="24"/>
    </row>
    <row r="35" spans="1:29" s="18" customFormat="1">
      <c r="A35" s="24"/>
      <c r="B35" s="24"/>
      <c r="C35" s="24"/>
      <c r="D35" s="73"/>
      <c r="E35" s="21"/>
      <c r="F35" s="26"/>
      <c r="G35" s="24"/>
      <c r="H35" s="24"/>
      <c r="I35" s="24"/>
      <c r="J35" s="27"/>
      <c r="K35" s="78"/>
      <c r="L35" s="78"/>
      <c r="M35" s="78"/>
      <c r="N35" s="26"/>
      <c r="O35" s="76"/>
      <c r="P35" s="39"/>
      <c r="Q35" s="24"/>
      <c r="R35" s="30"/>
      <c r="S35" s="24"/>
      <c r="T35" s="24"/>
      <c r="U35" s="56"/>
      <c r="V35" s="56"/>
      <c r="W35" s="56"/>
      <c r="X35" s="56"/>
      <c r="Y35" s="56"/>
      <c r="Z35" s="56"/>
      <c r="AA35" s="56"/>
      <c r="AB35" s="56"/>
      <c r="AC35" s="24"/>
    </row>
    <row r="36" spans="1:29" s="18" customFormat="1">
      <c r="A36" s="24"/>
      <c r="B36" s="24"/>
      <c r="D36" s="73"/>
      <c r="E36" s="21"/>
      <c r="F36" s="26"/>
      <c r="G36" s="24"/>
      <c r="H36" s="24"/>
      <c r="I36" s="24"/>
      <c r="J36" s="27"/>
      <c r="K36" s="78"/>
      <c r="L36" s="78"/>
      <c r="M36" s="78"/>
      <c r="N36" s="26"/>
      <c r="O36" s="76"/>
      <c r="P36" s="39"/>
      <c r="Q36" s="24"/>
      <c r="R36" s="30"/>
      <c r="S36" s="24"/>
      <c r="T36" s="24"/>
      <c r="U36" s="56"/>
      <c r="V36" s="58"/>
      <c r="W36" s="56"/>
      <c r="X36" s="56"/>
      <c r="Y36" s="56"/>
      <c r="Z36" s="56"/>
      <c r="AA36" s="56"/>
      <c r="AB36" s="56"/>
      <c r="AC36" s="24"/>
    </row>
  </sheetData>
  <autoFilter ref="A1:AH36"/>
  <sortState ref="A2:AJ36">
    <sortCondition descending="1" ref="AA3:AA36"/>
  </sortState>
  <phoneticPr fontId="4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"/>
  <sheetViews>
    <sheetView workbookViewId="0">
      <selection activeCell="C15" sqref="C15"/>
    </sheetView>
  </sheetViews>
  <sheetFormatPr baseColWidth="10" defaultRowHeight="15"/>
  <cols>
    <col min="1" max="1" width="19.1640625" bestFit="1" customWidth="1"/>
    <col min="2" max="3" width="10.83203125" bestFit="1" customWidth="1"/>
    <col min="4" max="4" width="10.5" bestFit="1" customWidth="1"/>
  </cols>
  <sheetData>
    <row r="1" spans="1:4">
      <c r="A1" s="2" t="s">
        <v>2292</v>
      </c>
      <c r="B1" s="50" t="s">
        <v>2156</v>
      </c>
    </row>
    <row r="3" spans="1:4">
      <c r="A3" s="1" t="s">
        <v>2334</v>
      </c>
      <c r="B3" s="2" t="s">
        <v>2335</v>
      </c>
      <c r="C3" s="3"/>
      <c r="D3" s="4"/>
    </row>
    <row r="4" spans="1:4">
      <c r="A4" s="2" t="s">
        <v>2376</v>
      </c>
      <c r="B4" s="1" t="s">
        <v>1997</v>
      </c>
      <c r="C4" s="3" t="s">
        <v>2143</v>
      </c>
      <c r="D4" s="5" t="s">
        <v>2231</v>
      </c>
    </row>
    <row r="5" spans="1:4">
      <c r="A5" s="1" t="s">
        <v>2378</v>
      </c>
      <c r="B5" s="41">
        <v>52</v>
      </c>
      <c r="C5" s="42">
        <v>228</v>
      </c>
      <c r="D5" s="43">
        <v>280</v>
      </c>
    </row>
    <row r="6" spans="1:4">
      <c r="A6" s="6" t="s">
        <v>2380</v>
      </c>
      <c r="B6" s="44">
        <v>69</v>
      </c>
      <c r="C6" s="45">
        <v>211</v>
      </c>
      <c r="D6" s="46">
        <v>280</v>
      </c>
    </row>
    <row r="7" spans="1:4">
      <c r="A7" s="7" t="s">
        <v>2231</v>
      </c>
      <c r="B7" s="47">
        <v>121</v>
      </c>
      <c r="C7" s="48">
        <v>439</v>
      </c>
      <c r="D7" s="49">
        <v>560</v>
      </c>
    </row>
    <row r="10" spans="1:4">
      <c r="A10" s="2" t="s">
        <v>2292</v>
      </c>
      <c r="B10" s="50" t="s">
        <v>2156</v>
      </c>
    </row>
    <row r="12" spans="1:4">
      <c r="A12" s="1" t="s">
        <v>2334</v>
      </c>
      <c r="B12" s="2" t="s">
        <v>2335</v>
      </c>
      <c r="C12" s="3"/>
      <c r="D12" s="4"/>
    </row>
    <row r="13" spans="1:4">
      <c r="A13" s="2" t="s">
        <v>2376</v>
      </c>
      <c r="B13" s="1" t="s">
        <v>1997</v>
      </c>
      <c r="C13" s="3" t="s">
        <v>2143</v>
      </c>
      <c r="D13" s="5" t="s">
        <v>2231</v>
      </c>
    </row>
    <row r="14" spans="1:4">
      <c r="A14" s="1" t="s">
        <v>2378</v>
      </c>
      <c r="B14" s="8">
        <v>0.18571428571428572</v>
      </c>
      <c r="C14" s="9">
        <v>0.81428571428571428</v>
      </c>
      <c r="D14" s="10">
        <v>1</v>
      </c>
    </row>
    <row r="15" spans="1:4">
      <c r="A15" s="6" t="s">
        <v>2380</v>
      </c>
      <c r="B15" s="11">
        <v>0.24642857142857144</v>
      </c>
      <c r="C15" s="12">
        <v>0.75357142857142856</v>
      </c>
      <c r="D15" s="13">
        <v>1</v>
      </c>
    </row>
    <row r="16" spans="1:4">
      <c r="A16" s="7" t="s">
        <v>2231</v>
      </c>
      <c r="B16" s="14">
        <v>0.21607142857142858</v>
      </c>
      <c r="C16" s="15">
        <v>0.78392857142857142</v>
      </c>
      <c r="D16" s="16">
        <v>1</v>
      </c>
    </row>
    <row r="18" spans="1:4">
      <c r="A18" s="2" t="s">
        <v>2292</v>
      </c>
      <c r="B18" s="50" t="s">
        <v>2156</v>
      </c>
    </row>
    <row r="20" spans="1:4">
      <c r="A20" s="1" t="s">
        <v>2334</v>
      </c>
      <c r="B20" s="2" t="s">
        <v>2335</v>
      </c>
      <c r="C20" s="3"/>
      <c r="D20" s="4"/>
    </row>
    <row r="21" spans="1:4">
      <c r="A21" s="2" t="s">
        <v>2376</v>
      </c>
      <c r="B21" s="1" t="s">
        <v>1997</v>
      </c>
      <c r="C21" s="3" t="s">
        <v>2143</v>
      </c>
      <c r="D21" s="5" t="s">
        <v>2231</v>
      </c>
    </row>
    <row r="22" spans="1:4">
      <c r="A22" s="1" t="s">
        <v>2378</v>
      </c>
      <c r="B22" s="8">
        <v>0.42975206611570249</v>
      </c>
      <c r="C22" s="9">
        <v>0.51936218678815493</v>
      </c>
      <c r="D22" s="10">
        <v>0.5</v>
      </c>
    </row>
    <row r="23" spans="1:4">
      <c r="A23" s="6" t="s">
        <v>2380</v>
      </c>
      <c r="B23" s="11">
        <v>0.57024793388429751</v>
      </c>
      <c r="C23" s="12">
        <v>0.48063781321184512</v>
      </c>
      <c r="D23" s="13">
        <v>0.5</v>
      </c>
    </row>
    <row r="24" spans="1:4">
      <c r="A24" s="7" t="s">
        <v>2231</v>
      </c>
      <c r="B24" s="14">
        <v>1</v>
      </c>
      <c r="C24" s="15">
        <v>1</v>
      </c>
      <c r="D24" s="16">
        <v>1</v>
      </c>
    </row>
    <row r="26" spans="1:4">
      <c r="A26" t="s">
        <v>2382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3"/>
  <sheetViews>
    <sheetView workbookViewId="0">
      <selection activeCell="F5" sqref="F5"/>
    </sheetView>
  </sheetViews>
  <sheetFormatPr baseColWidth="10" defaultRowHeight="15"/>
  <cols>
    <col min="1" max="1" width="20.83203125" customWidth="1"/>
    <col min="2" max="3" width="10.83203125" customWidth="1"/>
    <col min="4" max="4" width="10.5" customWidth="1"/>
    <col min="5" max="5" width="12.1640625" bestFit="1" customWidth="1"/>
    <col min="6" max="6" width="28.5" bestFit="1" customWidth="1"/>
    <col min="7" max="7" width="27.1640625" customWidth="1"/>
    <col min="8" max="8" width="27" bestFit="1" customWidth="1"/>
  </cols>
  <sheetData>
    <row r="1" spans="1:8">
      <c r="A1" s="2" t="s">
        <v>2292</v>
      </c>
      <c r="B1" s="50" t="s">
        <v>2156</v>
      </c>
    </row>
    <row r="3" spans="1:8">
      <c r="A3" s="1" t="s">
        <v>77</v>
      </c>
      <c r="B3" s="2" t="s">
        <v>2335</v>
      </c>
      <c r="C3" s="3"/>
      <c r="D3" s="4"/>
    </row>
    <row r="4" spans="1:8">
      <c r="A4" s="2" t="s">
        <v>57</v>
      </c>
      <c r="B4" s="1" t="s">
        <v>1997</v>
      </c>
      <c r="C4" s="3" t="s">
        <v>2143</v>
      </c>
      <c r="D4" s="5" t="s">
        <v>2231</v>
      </c>
      <c r="F4" t="s">
        <v>78</v>
      </c>
      <c r="G4" t="s">
        <v>0</v>
      </c>
      <c r="H4" t="s">
        <v>2</v>
      </c>
    </row>
    <row r="5" spans="1:8">
      <c r="A5" s="1" t="s">
        <v>2362</v>
      </c>
      <c r="B5" s="79">
        <v>3.9805599511046182E-2</v>
      </c>
      <c r="C5" s="80">
        <v>4.8801627290643232E-2</v>
      </c>
      <c r="D5" s="81">
        <v>4.6461197299203352E-2</v>
      </c>
      <c r="E5" s="82"/>
      <c r="F5" s="82">
        <f t="array" ref="F5">MEDIAN(IF((data!$H$1:$H$645=A5)*(data!$T$1:$T$645="female")*(data!$AE$1:$AE$645="Full year")*(data!$N$1:$N$645&lt;&gt;""), data!$N$1:$N$645))</f>
        <v>4.5608448408561361E-2</v>
      </c>
      <c r="G5" s="82">
        <f t="array" ref="G5">MEDIAN(IF((data!$H$1:$H$645=A5)*(data!$T$1:$T$645="male")*(data!$AE$1:$AE$645="Full year")*(data!$N$1:$N$645&lt;&gt;""), data!$N$1:$N$645))</f>
        <v>3.4367220111188063E-2</v>
      </c>
      <c r="H5" s="82">
        <f t="array" ref="H5">MEDIAN(IF((data!$H$1:$H$645=A5)*(data!$AE$1:$AE$645="Full year")*(data!$N$1:$N$645&lt;&gt;""), data!$N$1:$N$645))</f>
        <v>3.6635602377093464E-2</v>
      </c>
    </row>
    <row r="6" spans="1:8">
      <c r="A6" s="6" t="s">
        <v>2151</v>
      </c>
      <c r="B6" s="83">
        <v>6.1395068531699112E-2</v>
      </c>
      <c r="C6" s="82">
        <v>7.387230020346422E-2</v>
      </c>
      <c r="D6" s="84">
        <v>7.0905685680107494E-2</v>
      </c>
      <c r="E6" s="82"/>
      <c r="F6" s="82">
        <f t="array" ref="F6">MEDIAN(IF((data!$H$1:$H$645=A6)*(data!$T$1:$T$645="female")*(data!$AE$1:$AE$645="Full year")*(data!$N$1:$N$645&lt;&gt;""), data!$N$1:$N$645))</f>
        <v>3.64490162380115E-2</v>
      </c>
      <c r="G6" s="82">
        <f t="array" ref="G6">MEDIAN(IF((data!$H$1:$H$645=A6)*(data!$T$1:$T$645="male")*(data!$AE$1:$AE$645="Full year")*(data!$N$1:$N$645&lt;&gt;""), data!$N$1:$N$645))</f>
        <v>4.597431902433783E-2</v>
      </c>
      <c r="H6" s="82">
        <f t="array" ref="H6">MEDIAN(IF((data!$H$1:$H$645=A6)*(data!$AE$1:$AE$645="Full year")*(data!$N$1:$N$645&lt;&gt;""), data!$N$1:$N$645))</f>
        <v>4.436454310123808E-2</v>
      </c>
    </row>
    <row r="7" spans="1:8">
      <c r="A7" s="6" t="s">
        <v>2287</v>
      </c>
      <c r="B7" s="83">
        <v>-2.7521226424544517E-2</v>
      </c>
      <c r="C7" s="82">
        <v>3.894723546674056E-2</v>
      </c>
      <c r="D7" s="84">
        <v>3.5254543139446946E-2</v>
      </c>
      <c r="E7" s="82"/>
      <c r="F7" s="82">
        <f t="array" ref="F7">MEDIAN(IF((data!$H$1:$H$645=A7)*(data!$T$1:$T$645="female")*(data!$AE$1:$AE$645="Full year")*(data!$N$1:$N$645&lt;&gt;""), data!$N$1:$N$645))</f>
        <v>-2.7521226424544517E-2</v>
      </c>
      <c r="G7" s="82">
        <f t="array" ref="G7">MEDIAN(IF((data!$H$1:$H$645=A7)*(data!$T$1:$T$645="male")*(data!$AE$1:$AE$645="Full year")*(data!$N$1:$N$645&lt;&gt;""), data!$N$1:$N$645))</f>
        <v>2.4146904256076115E-2</v>
      </c>
      <c r="H7" s="82">
        <f t="array" ref="H7">MEDIAN(IF((data!$H$1:$H$645=A7)*(data!$AE$1:$AE$645="Full year")*(data!$N$1:$N$645&lt;&gt;""), data!$N$1:$N$645))</f>
        <v>1.2073452128038058E-2</v>
      </c>
    </row>
    <row r="8" spans="1:8">
      <c r="A8" s="6" t="s">
        <v>2390</v>
      </c>
      <c r="B8" s="83">
        <v>0.11394455958921663</v>
      </c>
      <c r="C8" s="82">
        <v>0.10273388035906719</v>
      </c>
      <c r="D8" s="84">
        <v>0.10486634651697606</v>
      </c>
      <c r="E8" s="82"/>
      <c r="F8" s="82">
        <f t="array" ref="F8">MEDIAN(IF((data!$H$1:$H$645=A8)*(data!$T$1:$T$645="female")*(data!$AE$1:$AE$645="Full year")*(data!$N$1:$N$645&lt;&gt;""), data!$N$1:$N$645))</f>
        <v>4.9405523675845268E-2</v>
      </c>
      <c r="G8" s="82">
        <f t="array" ref="G8">MEDIAN(IF((data!$H$1:$H$645=A8)*(data!$T$1:$T$645="male")*(data!$AE$1:$AE$645="Full year")*(data!$N$1:$N$645&lt;&gt;""), data!$N$1:$N$645))</f>
        <v>4.8692448779266893E-2</v>
      </c>
      <c r="H8" s="82">
        <f t="array" ref="H8">MEDIAN(IF((data!$H$1:$H$645=A8)*(data!$AE$1:$AE$645="Full year")*(data!$N$1:$N$645&lt;&gt;""), data!$N$1:$N$645))</f>
        <v>4.9048986227556081E-2</v>
      </c>
    </row>
    <row r="9" spans="1:8">
      <c r="A9" s="6" t="s">
        <v>2414</v>
      </c>
      <c r="B9" s="83">
        <v>9.0583045730756179E-3</v>
      </c>
      <c r="C9" s="82">
        <v>3.1678240781454391E-2</v>
      </c>
      <c r="D9" s="84">
        <v>2.8059050988113791E-2</v>
      </c>
      <c r="E9" s="82"/>
      <c r="F9" s="82">
        <f t="array" ref="F9">MEDIAN(IF((data!$H$1:$H$645=A9)*(data!$T$1:$T$645="female")*(data!$AE$1:$AE$645="Full year")*(data!$N$1:$N$645&lt;&gt;""), data!$N$1:$N$645))</f>
        <v>1.8637032995482015E-3</v>
      </c>
      <c r="G9" s="82">
        <f t="array" ref="G9">MEDIAN(IF((data!$H$1:$H$645=A9)*(data!$T$1:$T$645="male")*(data!$AE$1:$AE$645="Full year")*(data!$N$1:$N$645&lt;&gt;""), data!$N$1:$N$645))</f>
        <v>0.01</v>
      </c>
      <c r="H9" s="82">
        <f t="array" ref="H9">MEDIAN(IF((data!$H$1:$H$645=A9)*(data!$AE$1:$AE$645="Full year")*(data!$N$1:$N$645&lt;&gt;""), data!$N$1:$N$645))</f>
        <v>8.0024466078801159E-3</v>
      </c>
    </row>
    <row r="10" spans="1:8">
      <c r="A10" s="7" t="s">
        <v>2231</v>
      </c>
      <c r="B10" s="85">
        <v>6.9414934829448938E-2</v>
      </c>
      <c r="C10" s="86">
        <v>7.5265434207938672E-2</v>
      </c>
      <c r="D10" s="87">
        <v>7.400751750586991E-2</v>
      </c>
      <c r="E10" s="82"/>
      <c r="F10" s="82">
        <f t="array" ref="F10">MEDIAN(IF((data!$T$1:$T$645="female")*(data!$AE$1:$AE$645="Full year")*(data!$N$1:$N$645&lt;&gt;""), data!$N$1:$N$645))</f>
        <v>3.9765912553104923E-2</v>
      </c>
      <c r="G10" s="82">
        <f t="array" ref="G10">MEDIAN(IF((data!$T$1:$T$645="male")*(data!$AE$1:$AE$645="Full year")*(data!$N$1:$N$645&lt;&gt;""), data!$N$1:$N$645))</f>
        <v>4.1076776755226231E-2</v>
      </c>
      <c r="H10" s="82">
        <f t="array" ref="H10">MEDIAN(IF((data!$AE$1:$AE$645="Full year")*(data!$N$1:$N$645&lt;&gt;""), data!$N$1:$N$645))</f>
        <v>4.0799907815757222E-2</v>
      </c>
    </row>
    <row r="14" spans="1:8">
      <c r="A14" s="2" t="s">
        <v>2292</v>
      </c>
      <c r="B14" s="50" t="s">
        <v>2156</v>
      </c>
    </row>
    <row r="16" spans="1:8">
      <c r="A16" s="1" t="s">
        <v>1</v>
      </c>
      <c r="B16" s="2" t="s">
        <v>2335</v>
      </c>
      <c r="C16" s="3"/>
      <c r="D16" s="4"/>
    </row>
    <row r="17" spans="1:4">
      <c r="A17" s="2" t="s">
        <v>57</v>
      </c>
      <c r="B17" s="1" t="s">
        <v>1997</v>
      </c>
      <c r="C17" s="3" t="s">
        <v>2143</v>
      </c>
      <c r="D17" s="5" t="s">
        <v>2231</v>
      </c>
    </row>
    <row r="18" spans="1:4">
      <c r="A18" s="1" t="s">
        <v>2362</v>
      </c>
      <c r="B18" s="41">
        <v>32</v>
      </c>
      <c r="C18" s="42">
        <v>91</v>
      </c>
      <c r="D18" s="43">
        <v>123</v>
      </c>
    </row>
    <row r="19" spans="1:4">
      <c r="A19" s="6" t="s">
        <v>2151</v>
      </c>
      <c r="B19" s="44">
        <v>34</v>
      </c>
      <c r="C19" s="45">
        <v>109</v>
      </c>
      <c r="D19" s="46">
        <v>143</v>
      </c>
    </row>
    <row r="20" spans="1:4">
      <c r="A20" s="6" t="s">
        <v>2287</v>
      </c>
      <c r="B20" s="44">
        <v>1</v>
      </c>
      <c r="C20" s="45">
        <v>17</v>
      </c>
      <c r="D20" s="46">
        <v>18</v>
      </c>
    </row>
    <row r="21" spans="1:4">
      <c r="A21" s="6" t="s">
        <v>2390</v>
      </c>
      <c r="B21" s="44">
        <v>35</v>
      </c>
      <c r="C21" s="45">
        <v>149</v>
      </c>
      <c r="D21" s="46">
        <v>184</v>
      </c>
    </row>
    <row r="22" spans="1:4">
      <c r="A22" s="6" t="s">
        <v>2414</v>
      </c>
      <c r="B22" s="44">
        <v>4</v>
      </c>
      <c r="C22" s="45">
        <v>21</v>
      </c>
      <c r="D22" s="46">
        <v>25</v>
      </c>
    </row>
    <row r="23" spans="1:4">
      <c r="A23" s="7" t="s">
        <v>2231</v>
      </c>
      <c r="B23" s="47">
        <v>106</v>
      </c>
      <c r="C23" s="48">
        <v>387</v>
      </c>
      <c r="D23" s="49">
        <v>493</v>
      </c>
    </row>
  </sheetData>
  <phoneticPr fontId="4" type="noConversion"/>
  <pageMargins left="0.75" right="0.75" top="1" bottom="1" header="0.5" footer="0.5"/>
  <pageSetup orientation="portrait" horizontalDpi="4294967292" verticalDpi="4294967292"/>
  <legacyDrawing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summaryCount</vt:lpstr>
      <vt:lpstr>Gender_by_Sector</vt:lpstr>
      <vt:lpstr>Gender by Category</vt:lpstr>
      <vt:lpstr>Median gender tranche</vt:lpstr>
      <vt:lpstr>Median of Total by Sector</vt:lpstr>
      <vt:lpstr>top50_top100_million</vt:lpstr>
      <vt:lpstr>TOP25WomenByEarningsFullYear</vt:lpstr>
      <vt:lpstr>aboveBelowMedian</vt:lpstr>
      <vt:lpstr>payIncreaseByCatAndGender</vt:lpstr>
    </vt:vector>
  </TitlesOfParts>
  <Company> yourself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Graham</dc:creator>
  <cp:lastModifiedBy>Peter Bell</cp:lastModifiedBy>
  <dcterms:created xsi:type="dcterms:W3CDTF">2014-03-06T18:03:38Z</dcterms:created>
  <dcterms:modified xsi:type="dcterms:W3CDTF">2014-04-04T15:09:59Z</dcterms:modified>
</cp:coreProperties>
</file>