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7-2018 ES" sheetId="1" r:id="rId4"/>
    <sheet state="visible" name="2017-2018 MS" sheetId="2" r:id="rId5"/>
    <sheet state="visible" name="2017-2018 H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X1">
      <text>
        <t xml:space="preserve">Won't compute percent differences for school districts with only one school
	-Liz Lane</t>
      </text>
    </comment>
    <comment authorId="0" ref="A135">
      <text>
        <t xml:space="preserve">throw out
	-Liz Lane</t>
      </text>
    </comment>
    <comment authorId="0" ref="D274">
      <text>
        <t xml:space="preserve">Didn't open until Fall 2019
	-britney hopkins</t>
      </text>
    </comment>
    <comment authorId="0" ref="D1">
      <text>
        <t xml:space="preserve">Peak enrollment for OKCPS; end of year enrollment for other schools
	-Liz Lane
Emerson's data was end of the school year too.
	-Liz Lane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4">
      <text>
        <t xml:space="preserve">Should we combine these two?
	-Liz Lane</t>
      </text>
    </comment>
  </commentList>
</comments>
</file>

<file path=xl/sharedStrings.xml><?xml version="1.0" encoding="utf-8"?>
<sst xmlns="http://schemas.openxmlformats.org/spreadsheetml/2006/main" count="971" uniqueCount="418">
  <si>
    <t>School Name</t>
  </si>
  <si>
    <t>Grades</t>
  </si>
  <si>
    <t>District</t>
  </si>
  <si>
    <t>2017-2018 Enrollment</t>
  </si>
  <si>
    <t>School % White</t>
  </si>
  <si>
    <t>School % Hispanic</t>
  </si>
  <si>
    <t>School % Black</t>
  </si>
  <si>
    <t>School % American Indian</t>
  </si>
  <si>
    <t>School % Multi</t>
  </si>
  <si>
    <t>School % AAPI</t>
  </si>
  <si>
    <t>White</t>
  </si>
  <si>
    <t>Hispanic</t>
  </si>
  <si>
    <t>Black</t>
  </si>
  <si>
    <t>American Indian</t>
  </si>
  <si>
    <t>Multi</t>
  </si>
  <si>
    <t>AAPI</t>
  </si>
  <si>
    <t>total</t>
  </si>
  <si>
    <t>Simpson's</t>
  </si>
  <si>
    <t>Simpson's Percent Difference between all schools</t>
  </si>
  <si>
    <t>Entropy</t>
  </si>
  <si>
    <t>Theil's</t>
  </si>
  <si>
    <t>Entropy/district/school type</t>
  </si>
  <si>
    <t>Theil's/district/school type</t>
  </si>
  <si>
    <t>Exposure (within district)</t>
  </si>
  <si>
    <t>White to Hispanic</t>
  </si>
  <si>
    <t>White to Black</t>
  </si>
  <si>
    <t>White to American Indian</t>
  </si>
  <si>
    <t>White to Multi</t>
  </si>
  <si>
    <t>White to AAPI</t>
  </si>
  <si>
    <t>Hispanic to White</t>
  </si>
  <si>
    <t>Hispanic to Black</t>
  </si>
  <si>
    <t>Hispanic to American Indian</t>
  </si>
  <si>
    <t>Hispanic to Multi</t>
  </si>
  <si>
    <t>Hispanic to AAPI</t>
  </si>
  <si>
    <t>Black to White</t>
  </si>
  <si>
    <t>Black to Hispanic</t>
  </si>
  <si>
    <t>Black to American Indian</t>
  </si>
  <si>
    <t>Black to Multi</t>
  </si>
  <si>
    <t>Black to AAPI</t>
  </si>
  <si>
    <t>American Indian to White</t>
  </si>
  <si>
    <t>American Indian to Hispanic</t>
  </si>
  <si>
    <t>American Indian to Black</t>
  </si>
  <si>
    <t>American Indian to Multi</t>
  </si>
  <si>
    <t>American Indian to AAPI</t>
  </si>
  <si>
    <t>Multi to White</t>
  </si>
  <si>
    <t>Multi to Hispanic</t>
  </si>
  <si>
    <t>Multi to Black</t>
  </si>
  <si>
    <t>Multi to American Indian</t>
  </si>
  <si>
    <t>Multi to AAPI</t>
  </si>
  <si>
    <t>AAPI to White</t>
  </si>
  <si>
    <t>AAPI to Hispanic</t>
  </si>
  <si>
    <t>AAPI to Black</t>
  </si>
  <si>
    <t>AAPI to American Indian</t>
  </si>
  <si>
    <t>AAPI to Multi</t>
  </si>
  <si>
    <t>Exposure (within metro)</t>
  </si>
  <si>
    <t>Adams Elementary School</t>
  </si>
  <si>
    <t>pk-6</t>
  </si>
  <si>
    <t>OKCPS</t>
  </si>
  <si>
    <t>Arthur Elementary School</t>
  </si>
  <si>
    <t>Bodine Elementary School</t>
  </si>
  <si>
    <t>Britton Elementary Schools</t>
  </si>
  <si>
    <t>Buchanan Elementary School</t>
  </si>
  <si>
    <t>Capitol Hill Elementary School</t>
  </si>
  <si>
    <t>Cesar Chavez Elementary School</t>
  </si>
  <si>
    <t>Cleveland Elementary School</t>
  </si>
  <si>
    <t>Coolidge Elementary School</t>
  </si>
  <si>
    <t>Edgemere Elementary School</t>
  </si>
  <si>
    <t>Edwards Elementary School</t>
  </si>
  <si>
    <t>p-6</t>
  </si>
  <si>
    <t>Eugene Field Elementary School</t>
  </si>
  <si>
    <t>Fillmore Elementary School</t>
  </si>
  <si>
    <t>Gatewood Elementary School</t>
  </si>
  <si>
    <t>Green Pastures Elementary School</t>
  </si>
  <si>
    <t>p-5</t>
  </si>
  <si>
    <t>Greystone Elementary School</t>
  </si>
  <si>
    <t>Hawthorne Elementary School</t>
  </si>
  <si>
    <t>Hayes Elementary School</t>
  </si>
  <si>
    <t>Heronville Elementary School</t>
  </si>
  <si>
    <t>Hillcrest Elementary School</t>
  </si>
  <si>
    <t>Horace Mann Elementary School</t>
  </si>
  <si>
    <t>Jackson Enterprise Elementary School</t>
  </si>
  <si>
    <t>Johnson Elementary School</t>
  </si>
  <si>
    <t>Kaiser Elementary School</t>
  </si>
  <si>
    <t>Martin Luther King, Jr. Elementary School</t>
  </si>
  <si>
    <t>Lee Elementary School</t>
  </si>
  <si>
    <t>Linwood Elementary School</t>
  </si>
  <si>
    <t>Mark Twain Elementary School</t>
  </si>
  <si>
    <t>Monroe Elementary School</t>
  </si>
  <si>
    <t>Moon Elementary School</t>
  </si>
  <si>
    <t>Nichols Hills Elementary School</t>
  </si>
  <si>
    <t>North Highland Elementary School</t>
  </si>
  <si>
    <t>Oakride Elementary School</t>
  </si>
  <si>
    <t>Thelma R. Parks Elementary School</t>
  </si>
  <si>
    <t>Parmelee Elementary School</t>
  </si>
  <si>
    <t>Pierce Elementary School</t>
  </si>
  <si>
    <t>Prairie Queen Elementary School</t>
  </si>
  <si>
    <t>Putnam Heights Elementary School</t>
  </si>
  <si>
    <t>Quail Creek Elementary School</t>
  </si>
  <si>
    <t>Rancho Village Elementary School</t>
  </si>
  <si>
    <t>Ridgeview Elementary School</t>
  </si>
  <si>
    <t>Rockwood Elementary School</t>
  </si>
  <si>
    <t>Sequoyah Elementary School</t>
  </si>
  <si>
    <t>Shidler Elementary School</t>
  </si>
  <si>
    <t>Southern Hills Elementary School</t>
  </si>
  <si>
    <t>Spencer Elementary School</t>
  </si>
  <si>
    <t>Stand Watie Elementary School</t>
  </si>
  <si>
    <t>Telstar Elementary School</t>
  </si>
  <si>
    <t>Van Buren Elementary School</t>
  </si>
  <si>
    <t>West Nichols Hills Elementary School</t>
  </si>
  <si>
    <t>Westwood Elementary School</t>
  </si>
  <si>
    <t>Wheeler Elementary School</t>
  </si>
  <si>
    <t>Willow Brook Elementary School</t>
  </si>
  <si>
    <t>Wilson Elementary School</t>
  </si>
  <si>
    <t>Emerson ES</t>
  </si>
  <si>
    <t>k-5</t>
  </si>
  <si>
    <t>OKCPS Totals</t>
  </si>
  <si>
    <t>Millwood Elementary School</t>
  </si>
  <si>
    <t>pk-8</t>
  </si>
  <si>
    <t>Millwood</t>
  </si>
  <si>
    <t>Millwood Totals</t>
  </si>
  <si>
    <t>Barnes ES</t>
  </si>
  <si>
    <t>pk-5</t>
  </si>
  <si>
    <t>MidDel</t>
  </si>
  <si>
    <t>Del City Elementary School</t>
  </si>
  <si>
    <t>Epperly Heights Elementary School</t>
  </si>
  <si>
    <t>Highland Park Elementary School</t>
  </si>
  <si>
    <t>Midwest City Elementary School</t>
  </si>
  <si>
    <t>Parkview Elementary School</t>
  </si>
  <si>
    <t>Pleasant Hill Ec Center</t>
  </si>
  <si>
    <t>Ridgecrest Elementary School</t>
  </si>
  <si>
    <t>Schwartz Elementary School</t>
  </si>
  <si>
    <t>Soldier Creek Elementary School</t>
  </si>
  <si>
    <t>Steed Elementary School</t>
  </si>
  <si>
    <t>Tinker ES</t>
  </si>
  <si>
    <t>Townsend ES</t>
  </si>
  <si>
    <t>Cleveland Bailey ES</t>
  </si>
  <si>
    <t>Country Estates ES</t>
  </si>
  <si>
    <t>MidDel Totals</t>
  </si>
  <si>
    <t>Oakdale Public School</t>
  </si>
  <si>
    <t>Oakdale</t>
  </si>
  <si>
    <t>Oakdale Totals</t>
  </si>
  <si>
    <t>Apollo ES</t>
  </si>
  <si>
    <t>PC</t>
  </si>
  <si>
    <t>Arbor Grove ES</t>
  </si>
  <si>
    <t>Central ES</t>
  </si>
  <si>
    <t>Coronado Heights ES</t>
  </si>
  <si>
    <t>Dennis Elementary School</t>
  </si>
  <si>
    <t>Harvest Hills Elementary School</t>
  </si>
  <si>
    <t>Hilldale Elementary School</t>
  </si>
  <si>
    <t>Lake Park Elementary School</t>
  </si>
  <si>
    <t>Northridge Elementary School</t>
  </si>
  <si>
    <t>Overholser Elementary School</t>
  </si>
  <si>
    <t>Ralph Downs Elementary School</t>
  </si>
  <si>
    <t>Rollingwood Elementary School</t>
  </si>
  <si>
    <t>Tulakes ES</t>
  </si>
  <si>
    <t>Western Oaks ES</t>
  </si>
  <si>
    <t>Wiley Post ES</t>
  </si>
  <si>
    <t>Will Rogers ES</t>
  </si>
  <si>
    <t>Windsor Hills ES</t>
  </si>
  <si>
    <t>PC Totals</t>
  </si>
  <si>
    <t>Council Grove ES</t>
  </si>
  <si>
    <t>pk-4</t>
  </si>
  <si>
    <t>Western Heights</t>
  </si>
  <si>
    <t>Greenvale Elementary School</t>
  </si>
  <si>
    <t>John Glenn Elementary School</t>
  </si>
  <si>
    <t>Winds West ES</t>
  </si>
  <si>
    <t>Bridgestone ES</t>
  </si>
  <si>
    <t>Western Heights Totals</t>
  </si>
  <si>
    <t>Crutcho Public School</t>
  </si>
  <si>
    <t>Crutcho</t>
  </si>
  <si>
    <t>Crutcho Totals</t>
  </si>
  <si>
    <t>Central Oak ES</t>
  </si>
  <si>
    <t>Crooked Oak</t>
  </si>
  <si>
    <t>Crooked Oak Totals</t>
  </si>
  <si>
    <t>Earl Harris Elementary School</t>
  </si>
  <si>
    <t>Bethany</t>
  </si>
  <si>
    <t>Bethany Totals</t>
  </si>
  <si>
    <t>Deer Creek Elementary School</t>
  </si>
  <si>
    <t>Deer Creek</t>
  </si>
  <si>
    <t>Grove Valley Elementary School</t>
  </si>
  <si>
    <t>Prairie Vale Elementary School</t>
  </si>
  <si>
    <t>Rose Union Elementary School</t>
  </si>
  <si>
    <t>Spring Creek Elementary School</t>
  </si>
  <si>
    <t>Deer Creek Intermediate School</t>
  </si>
  <si>
    <t>Deer Creek Totals</t>
  </si>
  <si>
    <t>Angie Debo ES</t>
  </si>
  <si>
    <t>Edmond</t>
  </si>
  <si>
    <t>Centennial ES</t>
  </si>
  <si>
    <t>Charles Haskell ES</t>
  </si>
  <si>
    <t>Chisholm ES</t>
  </si>
  <si>
    <t>Clegern ES</t>
  </si>
  <si>
    <t>Cross Timbers Elementary School</t>
  </si>
  <si>
    <t>Frontier Elementary School</t>
  </si>
  <si>
    <t>Heritage Elementary School</t>
  </si>
  <si>
    <t>Ida Freeman Elementary School</t>
  </si>
  <si>
    <t>John Ross Elementary School</t>
  </si>
  <si>
    <t>Northern Hills Elementary School</t>
  </si>
  <si>
    <t>Orvis Risner Elementary School</t>
  </si>
  <si>
    <t>Russell Dougherty Elementary School</t>
  </si>
  <si>
    <t>Sunset Elementary School</t>
  </si>
  <si>
    <t>Washington Irving ES</t>
  </si>
  <si>
    <t>West Field ES</t>
  </si>
  <si>
    <t>Edmond Totals</t>
  </si>
  <si>
    <t>Mustang Centennial ES</t>
  </si>
  <si>
    <t>Mustang</t>
  </si>
  <si>
    <t>Mustang Creek ES</t>
  </si>
  <si>
    <t>Mustang ES</t>
  </si>
  <si>
    <t>Mustang Lakehoma ES</t>
  </si>
  <si>
    <t>Mustang Trails ES</t>
  </si>
  <si>
    <t>Mustang Valley ES</t>
  </si>
  <si>
    <t>Prairie View ES</t>
  </si>
  <si>
    <t>Canyon Ridge IES</t>
  </si>
  <si>
    <t>Mustang Horizon IES</t>
  </si>
  <si>
    <t>Mustang Totals</t>
  </si>
  <si>
    <t>pk-3</t>
  </si>
  <si>
    <t>Yukon</t>
  </si>
  <si>
    <t>Myers ES</t>
  </si>
  <si>
    <t>Parkland ES</t>
  </si>
  <si>
    <t>Ranchwood ES</t>
  </si>
  <si>
    <t>Shedeck ES</t>
  </si>
  <si>
    <t>Skyview ES</t>
  </si>
  <si>
    <t>Surrey Hills ES</t>
  </si>
  <si>
    <t>Independence Intermediate School</t>
  </si>
  <si>
    <t>Lakeview Intermediate School</t>
  </si>
  <si>
    <t>Yukon Totals</t>
  </si>
  <si>
    <t>Apple Creek ES</t>
  </si>
  <si>
    <t>Moore</t>
  </si>
  <si>
    <t>Briarwood ES</t>
  </si>
  <si>
    <t>Broadmoore ES</t>
  </si>
  <si>
    <t>Bryant ES</t>
  </si>
  <si>
    <t>Earlywine ES</t>
  </si>
  <si>
    <t>Eastlake ES</t>
  </si>
  <si>
    <t>Fairview ES</t>
  </si>
  <si>
    <t>Fisher ES</t>
  </si>
  <si>
    <t>Heritage Trails ES</t>
  </si>
  <si>
    <t>Houchin ES</t>
  </si>
  <si>
    <t>Kelley ES</t>
  </si>
  <si>
    <t>Kingsgate ES</t>
  </si>
  <si>
    <t>Northmoor ES</t>
  </si>
  <si>
    <t>Oakridge ES</t>
  </si>
  <si>
    <t>Pk-6</t>
  </si>
  <si>
    <t>Plaza Towers ES</t>
  </si>
  <si>
    <t>Red Oak ES</t>
  </si>
  <si>
    <t>Santa Fe ES</t>
  </si>
  <si>
    <t>Sky Ranch ES</t>
  </si>
  <si>
    <t>Sooner ES</t>
  </si>
  <si>
    <t>South Lake ES</t>
  </si>
  <si>
    <t>Southgate-Rippetoe ES</t>
  </si>
  <si>
    <t>Timber Creek ES</t>
  </si>
  <si>
    <t>Wayland Bonds ES</t>
  </si>
  <si>
    <t>Winding Creek ES</t>
  </si>
  <si>
    <t>Moore Totals</t>
  </si>
  <si>
    <t>Jones Elementary School</t>
  </si>
  <si>
    <t>Jones</t>
  </si>
  <si>
    <t>Jones Totals</t>
  </si>
  <si>
    <t>Luther Elementary School</t>
  </si>
  <si>
    <t>Luther</t>
  </si>
  <si>
    <t>Luther Totals</t>
  </si>
  <si>
    <t>Clara Reynolds ES</t>
  </si>
  <si>
    <t>Harrah</t>
  </si>
  <si>
    <t>Russell Babb Elementary School</t>
  </si>
  <si>
    <t>Virginia Smith ES</t>
  </si>
  <si>
    <t>pk-1</t>
  </si>
  <si>
    <t>Harrah Totals</t>
  </si>
  <si>
    <t>Choctaw ES</t>
  </si>
  <si>
    <t>Choctaw-Nicoma Park</t>
  </si>
  <si>
    <t>James Griffith Intermediate Elementary School</t>
  </si>
  <si>
    <t>LW Westfall Elementary School</t>
  </si>
  <si>
    <t>Nicoma Park ES</t>
  </si>
  <si>
    <t>pk-2</t>
  </si>
  <si>
    <t>Nicoma Park Intermediate Elementary School</t>
  </si>
  <si>
    <t>Choctaw-Nicoma Park Totals</t>
  </si>
  <si>
    <t>Mcloud ES</t>
  </si>
  <si>
    <t>McLoud</t>
  </si>
  <si>
    <t>McLoud Totals</t>
  </si>
  <si>
    <t>Little Axe ES</t>
  </si>
  <si>
    <t>Little Axe</t>
  </si>
  <si>
    <t>Little Axe Totals</t>
  </si>
  <si>
    <t>Robin Hill Public School</t>
  </si>
  <si>
    <t>Robin Hill</t>
  </si>
  <si>
    <t>Robin Hill Totals</t>
  </si>
  <si>
    <t>Banner Public School</t>
  </si>
  <si>
    <t>Banner</t>
  </si>
  <si>
    <t>Banner Totals</t>
  </si>
  <si>
    <t>Union City ES</t>
  </si>
  <si>
    <t>Union City</t>
  </si>
  <si>
    <t>Union City Totals</t>
  </si>
  <si>
    <t>Northwood ES</t>
  </si>
  <si>
    <t>Piedmont</t>
  </si>
  <si>
    <t>Piedmont ES</t>
  </si>
  <si>
    <t>Piedmont Intermediate ES</t>
  </si>
  <si>
    <t>Stone Ridge ES</t>
  </si>
  <si>
    <t>Piedmont Totals</t>
  </si>
  <si>
    <t>Norman</t>
  </si>
  <si>
    <t>Cleveland ES</t>
  </si>
  <si>
    <t>Dimensions Academy</t>
  </si>
  <si>
    <t>k-8</t>
  </si>
  <si>
    <t>Eisenhower ES</t>
  </si>
  <si>
    <t>Jackson ES</t>
  </si>
  <si>
    <t>Jefferson ES</t>
  </si>
  <si>
    <t>Kennedy ES</t>
  </si>
  <si>
    <t>Lakeview ES</t>
  </si>
  <si>
    <t>Lincoln ES</t>
  </si>
  <si>
    <t>Madison ES</t>
  </si>
  <si>
    <t>Mckinley ES</t>
  </si>
  <si>
    <t>Monroe ES</t>
  </si>
  <si>
    <t>Ronald Reagan ES</t>
  </si>
  <si>
    <t>Roosevelt ES</t>
  </si>
  <si>
    <t>Truman ES</t>
  </si>
  <si>
    <t>Truman Primary School</t>
  </si>
  <si>
    <t>Washington ES</t>
  </si>
  <si>
    <t>Wilson ES</t>
  </si>
  <si>
    <t>Norman Totals</t>
  </si>
  <si>
    <t>Totals</t>
  </si>
  <si>
    <t>2017-2018School Enrollment</t>
  </si>
  <si>
    <t>Multi %</t>
  </si>
  <si>
    <t>Simpson's Percent Difference</t>
  </si>
  <si>
    <t>Belle Isle Enterprise Middle School</t>
  </si>
  <si>
    <t>6-8</t>
  </si>
  <si>
    <t>Classen Middle School of Advanced Studies</t>
  </si>
  <si>
    <t>Douglass Middle School</t>
  </si>
  <si>
    <t>Emerson Alternative Ed</t>
  </si>
  <si>
    <t>Jefferson Middle School</t>
  </si>
  <si>
    <t>John Marshall Middle School</t>
  </si>
  <si>
    <t>7-8</t>
  </si>
  <si>
    <t>Northeast Enterprise Middle School</t>
  </si>
  <si>
    <t>Oklahoma Centennial Middle School</t>
  </si>
  <si>
    <t>Rogers Middle School</t>
  </si>
  <si>
    <t>Roosevelt Middle School</t>
  </si>
  <si>
    <t>Taft Middle School</t>
  </si>
  <si>
    <t>Webster Middle School</t>
  </si>
  <si>
    <t>Millwood Arts Academy Middle School</t>
  </si>
  <si>
    <t>Carl Albert MS</t>
  </si>
  <si>
    <t>Del Crest Middle School</t>
  </si>
  <si>
    <t>Jarman Middle School</t>
  </si>
  <si>
    <t>Kerr Middle School</t>
  </si>
  <si>
    <t>Monroney Middle School</t>
  </si>
  <si>
    <t>James L Capps Middle School</t>
  </si>
  <si>
    <t>Mayfield Middle School</t>
  </si>
  <si>
    <t>Western Oaks MS</t>
  </si>
  <si>
    <t>Hefner Middle School</t>
  </si>
  <si>
    <t>Cooper MS</t>
  </si>
  <si>
    <t>Western Heights MS</t>
  </si>
  <si>
    <t>Crooked Oak Middle School</t>
  </si>
  <si>
    <t>Bethany MS</t>
  </si>
  <si>
    <t>Deer Creek Middle School</t>
  </si>
  <si>
    <t>Central MS</t>
  </si>
  <si>
    <t>Cheyenne MS</t>
  </si>
  <si>
    <t>Cimarron MS</t>
  </si>
  <si>
    <t>Heartland Middle School</t>
  </si>
  <si>
    <t>Sequoyah Middle School</t>
  </si>
  <si>
    <t>Summit Middle School</t>
  </si>
  <si>
    <t>Mustang MS</t>
  </si>
  <si>
    <t>Mustang North MS</t>
  </si>
  <si>
    <t>Yukon MS</t>
  </si>
  <si>
    <t>Brink JHS</t>
  </si>
  <si>
    <t>Central JHS</t>
  </si>
  <si>
    <t>Highland East JHS</t>
  </si>
  <si>
    <t>Highland West JHS</t>
  </si>
  <si>
    <t>Southridge JHS</t>
  </si>
  <si>
    <t>West JHS</t>
  </si>
  <si>
    <t>Jones Middle School</t>
  </si>
  <si>
    <t>Luther Middle School</t>
  </si>
  <si>
    <t>Harrah Middle School</t>
  </si>
  <si>
    <t>Nicoma Park Middle School</t>
  </si>
  <si>
    <t>Choctaw MS</t>
  </si>
  <si>
    <t>McLoud JHS</t>
  </si>
  <si>
    <t>Little Axe MS</t>
  </si>
  <si>
    <t>Piedmont MS</t>
  </si>
  <si>
    <t>Alcott MS</t>
  </si>
  <si>
    <t>Irving MS</t>
  </si>
  <si>
    <t>Longfellow MS</t>
  </si>
  <si>
    <t>Whittier MS</t>
  </si>
  <si>
    <t>Total</t>
  </si>
  <si>
    <t>Capitol Hill High School</t>
  </si>
  <si>
    <t>9-12</t>
  </si>
  <si>
    <t>Classen High School of Advanced Studies</t>
  </si>
  <si>
    <t>Douglass High School</t>
  </si>
  <si>
    <t>Grant High School</t>
  </si>
  <si>
    <t>John Marshall Enterprise High School</t>
  </si>
  <si>
    <t>Northeast Enterprise High School</t>
  </si>
  <si>
    <t>Northwest Classes High School</t>
  </si>
  <si>
    <t>Oklaoma Centennial High School</t>
  </si>
  <si>
    <t>Southeast High School</t>
  </si>
  <si>
    <t>Star-Spencer High School</t>
  </si>
  <si>
    <t>Emerson Alternative ED</t>
  </si>
  <si>
    <t>Millwood High School</t>
  </si>
  <si>
    <t>Carl Albert HS</t>
  </si>
  <si>
    <t>Del City High School</t>
  </si>
  <si>
    <t>Midwest City High School</t>
  </si>
  <si>
    <t>Putnam City High School</t>
  </si>
  <si>
    <t>Putnam City North High School</t>
  </si>
  <si>
    <t>Putnam City West High School</t>
  </si>
  <si>
    <t>Western Heights 9th Grade Center</t>
  </si>
  <si>
    <t>Western Heights HS</t>
  </si>
  <si>
    <t>Crooked Oak High School</t>
  </si>
  <si>
    <t>Bethany HS</t>
  </si>
  <si>
    <t>Deer Creek High School</t>
  </si>
  <si>
    <t>Memorial High School</t>
  </si>
  <si>
    <t>North High School</t>
  </si>
  <si>
    <t>Santa Fe High School</t>
  </si>
  <si>
    <t>Mustang HS</t>
  </si>
  <si>
    <t>Yukon HS</t>
  </si>
  <si>
    <t>Moore HS</t>
  </si>
  <si>
    <t>Southmoore HS</t>
  </si>
  <si>
    <t>Westmoore Hs</t>
  </si>
  <si>
    <t>Jones High School</t>
  </si>
  <si>
    <t>Luther High School</t>
  </si>
  <si>
    <r>
      <rPr>
        <rFont val="Calibri, sans-serif"/>
        <color rgb="FF000000"/>
        <sz val="11.0"/>
      </rPr>
      <t xml:space="preserve"> </t>
    </r>
    <r>
      <rPr>
        <rFont val="Calibri, sans-serif"/>
        <b/>
        <color rgb="FF000000"/>
        <sz val="11.0"/>
      </rPr>
      <t>Luther Totals</t>
    </r>
  </si>
  <si>
    <t>Harrah High School</t>
  </si>
  <si>
    <t>Choctaw HS</t>
  </si>
  <si>
    <t>Mcloud HS</t>
  </si>
  <si>
    <t>Mcloud</t>
  </si>
  <si>
    <t>Little Axe HS</t>
  </si>
  <si>
    <t>Union City HS</t>
  </si>
  <si>
    <t>Piedmont HS</t>
  </si>
  <si>
    <t>Norman HS</t>
  </si>
  <si>
    <t>Norman North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</si>
</sst>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9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sz val="11.0"/>
      <color rgb="FF000000"/>
      <name val="Calibri"/>
    </font>
    <font>
      <color theme="1"/>
      <name val="Arial"/>
    </font>
    <font>
      <b/>
      <sz val="11.0"/>
      <color rgb="FF000000"/>
      <name val="Calibri"/>
    </font>
    <font>
      <b/>
      <color theme="1"/>
      <name val="Arial"/>
    </font>
    <font>
      <b/>
      <color theme="1"/>
      <name val="Arial"/>
      <scheme val="minor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</fills>
  <borders count="1">
    <border/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3" fontId="1" numFmtId="0" xfId="0" applyAlignment="1" applyFill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4" fontId="5" numFmtId="0" xfId="0" applyAlignment="1" applyFill="1" applyFont="1">
      <alignment readingOrder="0" shrinkToFit="0" vertical="bottom" wrapText="0"/>
    </xf>
    <xf borderId="0" fillId="4" fontId="1" numFmtId="0" xfId="0" applyAlignment="1" applyFont="1">
      <alignment readingOrder="0" vertical="bottom"/>
    </xf>
    <xf borderId="0" fillId="4" fontId="2" numFmtId="0" xfId="0" applyAlignment="1" applyFont="1">
      <alignment readingOrder="0"/>
    </xf>
    <xf borderId="0" fillId="4" fontId="4" numFmtId="0" xfId="0" applyAlignment="1" applyFont="1">
      <alignment horizontal="right" readingOrder="0" vertical="bottom"/>
    </xf>
    <xf borderId="0" fillId="4" fontId="1" numFmtId="0" xfId="0" applyAlignment="1" applyFont="1">
      <alignment horizontal="right" vertical="bottom"/>
    </xf>
    <xf borderId="0" fillId="4" fontId="2" numFmtId="0" xfId="0" applyFont="1"/>
    <xf borderId="0" fillId="2" fontId="1" numFmtId="0" xfId="0" applyAlignment="1" applyFont="1">
      <alignment readingOrder="0" vertical="bottom"/>
    </xf>
    <xf borderId="0" fillId="4" fontId="6" numFmtId="0" xfId="0" applyAlignment="1" applyFont="1">
      <alignment readingOrder="0" vertical="bottom"/>
    </xf>
    <xf borderId="0" fillId="4" fontId="4" numFmtId="0" xfId="0" applyAlignment="1" applyFont="1">
      <alignment vertical="bottom"/>
    </xf>
    <xf borderId="0" fillId="4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4" fontId="1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readingOrder="0" vertical="bottom"/>
    </xf>
    <xf borderId="0" fillId="4" fontId="3" numFmtId="0" xfId="0" applyAlignment="1" applyFont="1">
      <alignment readingOrder="0" shrinkToFit="0" vertical="bottom" wrapText="0"/>
    </xf>
    <xf borderId="0" fillId="4" fontId="7" numFmtId="0" xfId="0" applyAlignment="1" applyFont="1">
      <alignment readingOrder="0"/>
    </xf>
    <xf borderId="0" fillId="4" fontId="5" numFmtId="0" xfId="0" applyAlignment="1" applyFon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4" numFmtId="164" xfId="0" applyAlignment="1" applyFont="1" applyNumberFormat="1">
      <alignment horizontal="right" vertical="bottom"/>
    </xf>
    <xf borderId="0" fillId="4" fontId="4" numFmtId="164" xfId="0" applyAlignment="1" applyFont="1" applyNumberFormat="1">
      <alignment horizontal="right" vertical="bottom"/>
    </xf>
    <xf borderId="0" fillId="4" fontId="8" numFmtId="0" xfId="0" applyAlignment="1" applyFont="1">
      <alignment readingOrder="0" vertical="bottom"/>
    </xf>
    <xf borderId="0" fillId="4" fontId="4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4" fontId="1" numFmtId="164" xfId="0" applyAlignment="1" applyFont="1" applyNumberFormat="1">
      <alignment readingOrder="0" vertical="bottom"/>
    </xf>
    <xf borderId="0" fillId="5" fontId="1" numFmtId="164" xfId="0" applyAlignment="1" applyFill="1" applyFont="1" applyNumberFormat="1">
      <alignment readingOrder="0" vertical="bottom"/>
    </xf>
    <xf borderId="0" fillId="4" fontId="1" numFmtId="0" xfId="0" applyAlignment="1" applyFont="1">
      <alignment vertical="bottom"/>
    </xf>
    <xf borderId="0" fillId="6" fontId="1" numFmtId="0" xfId="0" applyAlignment="1" applyFill="1" applyFont="1">
      <alignment readingOrder="0" vertical="bottom"/>
    </xf>
    <xf borderId="0" fillId="6" fontId="1" numFmtId="0" xfId="0" applyAlignment="1" applyFont="1">
      <alignment vertical="bottom"/>
    </xf>
    <xf borderId="0" fillId="6" fontId="2" numFmtId="0" xfId="0" applyFont="1"/>
    <xf borderId="0" fillId="6" fontId="4" numFmtId="0" xfId="0" applyAlignment="1" applyFont="1">
      <alignment vertical="bottom"/>
    </xf>
    <xf borderId="0" fillId="6" fontId="1" numFmtId="0" xfId="0" applyAlignment="1" applyFon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1" numFmtId="49" xfId="0" applyAlignment="1" applyFont="1" applyNumberFormat="1">
      <alignment readingOrder="0" vertical="bottom"/>
    </xf>
    <xf borderId="0" fillId="0" fontId="7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8" numFmtId="164" xfId="0" applyAlignment="1" applyFont="1" applyNumberFormat="1">
      <alignment readingOrder="0"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right" readingOrder="0" vertical="bottom"/>
    </xf>
    <xf borderId="0" fillId="0" fontId="8" numFmtId="0" xfId="0" applyAlignment="1" applyFont="1">
      <alignment horizontal="right" vertical="bottom"/>
    </xf>
    <xf borderId="0" fillId="0" fontId="7" numFmtId="0" xfId="0" applyFont="1"/>
    <xf borderId="0" fillId="4" fontId="2" numFmtId="164" xfId="0" applyAlignment="1" applyFont="1" applyNumberFormat="1">
      <alignment readingOrder="0"/>
    </xf>
    <xf borderId="0" fillId="5" fontId="2" numFmtId="0" xfId="0" applyAlignment="1" applyFont="1">
      <alignment readingOrder="0"/>
    </xf>
    <xf borderId="0" fillId="4" fontId="3" numFmtId="0" xfId="0" applyAlignment="1" applyFont="1">
      <alignment vertical="bottom"/>
    </xf>
    <xf borderId="0" fillId="4" fontId="8" numFmtId="164" xfId="0" applyAlignment="1" applyFont="1" applyNumberFormat="1">
      <alignment readingOrder="0" vertical="bottom"/>
    </xf>
    <xf borderId="0" fillId="4" fontId="6" numFmtId="0" xfId="0" applyAlignment="1" applyFont="1">
      <alignment horizontal="right" readingOrder="0" vertical="bottom"/>
    </xf>
    <xf borderId="0" fillId="4" fontId="2" numFmtId="0" xfId="0" applyAlignment="1" applyFont="1">
      <alignment readingOrder="0"/>
    </xf>
    <xf borderId="0" fillId="4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3.88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1" t="s">
        <v>19</v>
      </c>
      <c r="U1" s="4" t="s">
        <v>20</v>
      </c>
      <c r="V1" s="2" t="s">
        <v>21</v>
      </c>
      <c r="W1" s="2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/>
      <c r="BE1" s="3" t="s">
        <v>54</v>
      </c>
      <c r="BF1" s="3"/>
    </row>
    <row r="2">
      <c r="A2" s="1" t="s">
        <v>55</v>
      </c>
      <c r="B2" s="1" t="s">
        <v>56</v>
      </c>
      <c r="C2" s="2" t="s">
        <v>57</v>
      </c>
      <c r="D2" s="5">
        <v>592.0</v>
      </c>
      <c r="E2" s="5">
        <v>0.087</v>
      </c>
      <c r="F2" s="5">
        <v>0.811</v>
      </c>
      <c r="G2" s="5">
        <v>0.05</v>
      </c>
      <c r="H2" s="5">
        <v>0.019</v>
      </c>
      <c r="I2" s="5">
        <v>0.031</v>
      </c>
      <c r="J2" s="6">
        <v>0.002</v>
      </c>
      <c r="K2" s="5">
        <f t="shared" ref="K2:K56" si="1">D2*E2</f>
        <v>51.504</v>
      </c>
      <c r="L2" s="7">
        <f t="shared" ref="L2:L56" si="2">D2*F2</f>
        <v>480.112</v>
      </c>
      <c r="M2" s="7">
        <f t="shared" ref="M2:M56" si="3">G2*D2</f>
        <v>29.6</v>
      </c>
      <c r="N2" s="7">
        <f t="shared" ref="N2:N56" si="4">H2*D2</f>
        <v>11.248</v>
      </c>
      <c r="O2" s="7">
        <f t="shared" ref="O2:O56" si="5">D2*I2</f>
        <v>18.352</v>
      </c>
      <c r="P2" s="7">
        <f t="shared" ref="P2:P56" si="6">D2*J2</f>
        <v>1.184</v>
      </c>
      <c r="Q2" s="7">
        <f t="shared" ref="Q2:Q56" si="7">sum(K2:P2)</f>
        <v>592</v>
      </c>
      <c r="R2" s="7">
        <f>1-((E2)^2+(F2)^2+(G2)^2+(H2)^2+(I2)^2+(J2)^2)</f>
        <v>0.330884</v>
      </c>
      <c r="S2" s="7">
        <f t="shared" ref="S2:S227" si="8">abs(R2-$R$227)/$R$227*100</f>
        <v>54.21028925</v>
      </c>
      <c r="T2" s="7">
        <f t="shared" ref="T2:T6" si="9">E2*ln(1/E2)+F2*ln(1/F2)+G2*ln(1/G2)+H2*ln(1/H2)+I2*ln(1/I2)+J2*ln(1/J2)</f>
        <v>0.7275404922</v>
      </c>
      <c r="U2" s="7">
        <f t="shared" ref="U2:U56" si="10">Q2*($T$227-T2)</f>
        <v>438.9823131</v>
      </c>
      <c r="W2" s="7">
        <f t="shared" ref="W2:W56" si="11">Q2*($V$57-T2)</f>
        <v>313.2654353</v>
      </c>
      <c r="Z2" s="7">
        <f t="shared" ref="Z2:Z56" si="12">(K2/$K$57)*F2</f>
        <v>0.01236160994</v>
      </c>
      <c r="AA2" s="7">
        <f t="shared" ref="AA2:AA56" si="13">(K2/$K$57)*G2</f>
        <v>0.0007621214511</v>
      </c>
      <c r="AB2" s="7">
        <f t="shared" ref="AB2:AB56" si="14">(K2/$K$57)*H2</f>
        <v>0.0002896061514</v>
      </c>
      <c r="AC2" s="7">
        <f t="shared" ref="AC2:AC56" si="15">(K2/$K$57)*I2</f>
        <v>0.0004725152997</v>
      </c>
      <c r="AD2" s="7">
        <f t="shared" ref="AD2:AD56" si="16">(K2/$K$57)*J2</f>
        <v>0.00003048485804</v>
      </c>
      <c r="AE2" s="7">
        <f t="shared" ref="AE2:AE56" si="17">(L2/$L$57)*E2</f>
        <v>0.002923383234</v>
      </c>
      <c r="AF2" s="7">
        <f t="shared" ref="AF2:AF56" si="18">(L2/$L$57)*G2</f>
        <v>0.001680105307</v>
      </c>
      <c r="AG2" s="7">
        <f t="shared" ref="AG2:AG56" si="19">(L2/$L$57)*H2</f>
        <v>0.0006384400166</v>
      </c>
      <c r="AH2" s="7">
        <f t="shared" ref="AH2:AH56" si="20">(L2/$L$57)*I2</f>
        <v>0.00104166529</v>
      </c>
      <c r="AI2" s="7">
        <f t="shared" ref="AI2:AI56" si="21">(L2/$L$57)*J2</f>
        <v>0.00006720421227</v>
      </c>
      <c r="AJ2" s="7">
        <f t="shared" ref="AJ2:AJ56" si="22">(M2/$M$57)*E2</f>
        <v>0.0004766342426</v>
      </c>
      <c r="AK2" s="7">
        <f t="shared" ref="AK2:AK56" si="23">(M2/$M$57)*F2</f>
        <v>0.00444310771</v>
      </c>
      <c r="AL2" s="7">
        <f t="shared" ref="AL2:AL56" si="24">(M2/$M$57)*H2</f>
        <v>0.0001040925357</v>
      </c>
      <c r="AM2" s="7">
        <f t="shared" ref="AM2:AM56" si="25">(M2/$M$57)*I2</f>
        <v>0.0001698351899</v>
      </c>
      <c r="AN2" s="7">
        <f t="shared" ref="AN2:AN56" si="26">(M2/$M$57)*J2</f>
        <v>0.00001095710903</v>
      </c>
      <c r="AO2" s="7">
        <f t="shared" ref="AO2:AO56" si="27">(N2/$N$57)*E2</f>
        <v>0.001564962906</v>
      </c>
      <c r="AP2" s="7">
        <f t="shared" ref="AP2:AP56" si="28">(N2/$N$57)*F2</f>
        <v>0.01458833238</v>
      </c>
      <c r="AQ2" s="7">
        <f t="shared" ref="AQ2:AQ56" si="29">(N2/$N$57)*G2</f>
        <v>0.000899403969</v>
      </c>
      <c r="AR2" s="7">
        <f t="shared" ref="AR2:AR56" si="30">(N2/$N$57)*I2</f>
        <v>0.0005576304608</v>
      </c>
      <c r="AS2" s="7">
        <f t="shared" ref="AS2:AS56" si="31">(N2/$N$57)*J2</f>
        <v>0.00003597615876</v>
      </c>
      <c r="AT2" s="7">
        <f t="shared" ref="AT2:AT56" si="32">(O2/$O$57)*E2</f>
        <v>0.001048678826</v>
      </c>
      <c r="AU2" s="7">
        <f t="shared" ref="AU2:AU56" si="33">(O2/$O$57)*F2</f>
        <v>0.009775615267</v>
      </c>
      <c r="AV2" s="7">
        <f t="shared" ref="AV2:AV56" si="34">(O2/$O$57)*G2</f>
        <v>0.0006026889807</v>
      </c>
      <c r="AW2" s="7">
        <f t="shared" ref="AW2:AW56" si="35">(O2/$O$57)*H2</f>
        <v>0.0002290218127</v>
      </c>
      <c r="AX2" s="7">
        <f t="shared" ref="AX2:AX56" si="36">(O2/$O$57)*J2</f>
        <v>0.00002410755923</v>
      </c>
      <c r="AY2" s="7">
        <f t="shared" ref="AY2:AY56" si="37">(P2/$P$57)*E2</f>
        <v>0.0002006322346</v>
      </c>
      <c r="AZ2" s="7">
        <f t="shared" ref="AZ2:AZ56" si="38">(P2/$P$57)*F2</f>
        <v>0.001870261405</v>
      </c>
      <c r="BA2" s="7">
        <f t="shared" ref="BA2:BA56" si="39">(P2/$P$57)*G2</f>
        <v>0.000115305882</v>
      </c>
      <c r="BB2" s="7">
        <f t="shared" ref="BB2:BB56" si="40">(P2/$P$57)*H2</f>
        <v>0.00004381623515</v>
      </c>
      <c r="BC2" s="7">
        <f t="shared" ref="BC2:BC56" si="41">(P2/$P$57)*I2</f>
        <v>0.00007148964682</v>
      </c>
    </row>
    <row r="3">
      <c r="A3" s="1" t="s">
        <v>58</v>
      </c>
      <c r="B3" s="1" t="s">
        <v>56</v>
      </c>
      <c r="C3" s="2" t="s">
        <v>57</v>
      </c>
      <c r="D3" s="5">
        <v>644.0</v>
      </c>
      <c r="E3" s="5">
        <v>0.116</v>
      </c>
      <c r="F3" s="5">
        <v>0.691</v>
      </c>
      <c r="G3" s="5">
        <v>0.098</v>
      </c>
      <c r="H3" s="5">
        <v>0.037</v>
      </c>
      <c r="I3" s="5">
        <v>0.053</v>
      </c>
      <c r="J3" s="6">
        <v>0.005</v>
      </c>
      <c r="K3" s="5">
        <f t="shared" si="1"/>
        <v>74.704</v>
      </c>
      <c r="L3" s="7">
        <f t="shared" si="2"/>
        <v>445.004</v>
      </c>
      <c r="M3" s="7">
        <f t="shared" si="3"/>
        <v>63.112</v>
      </c>
      <c r="N3" s="7">
        <f t="shared" si="4"/>
        <v>23.828</v>
      </c>
      <c r="O3" s="7">
        <f t="shared" si="5"/>
        <v>34.132</v>
      </c>
      <c r="P3" s="7">
        <f t="shared" si="6"/>
        <v>3.22</v>
      </c>
      <c r="Q3" s="7">
        <f t="shared" si="7"/>
        <v>644</v>
      </c>
      <c r="R3" s="7">
        <f>1-((E3^2+(F3)^2+(G3)^2+(H3)^2+(I3)^2+(J3)^2))</f>
        <v>0.495256</v>
      </c>
      <c r="S3" s="7">
        <f t="shared" si="8"/>
        <v>31.46350688</v>
      </c>
      <c r="T3" s="7">
        <f t="shared" si="9"/>
        <v>1.037080762</v>
      </c>
      <c r="U3" s="7">
        <f t="shared" si="10"/>
        <v>278.1976366</v>
      </c>
      <c r="W3" s="7">
        <f t="shared" si="11"/>
        <v>141.4380601</v>
      </c>
      <c r="Z3" s="7">
        <f t="shared" si="12"/>
        <v>0.01527689614</v>
      </c>
      <c r="AA3" s="7">
        <f t="shared" si="13"/>
        <v>0.002166622028</v>
      </c>
      <c r="AB3" s="7">
        <f t="shared" si="14"/>
        <v>0.0008180103575</v>
      </c>
      <c r="AC3" s="7">
        <f t="shared" si="15"/>
        <v>0.001171744566</v>
      </c>
      <c r="AD3" s="7">
        <f t="shared" si="16"/>
        <v>0.0001105419402</v>
      </c>
      <c r="AE3" s="7">
        <f t="shared" si="17"/>
        <v>0.003612815989</v>
      </c>
      <c r="AF3" s="7">
        <f t="shared" si="18"/>
        <v>0.003052206611</v>
      </c>
      <c r="AG3" s="7">
        <f t="shared" si="19"/>
        <v>0.001152363721</v>
      </c>
      <c r="AH3" s="7">
        <f t="shared" si="20"/>
        <v>0.001650683167</v>
      </c>
      <c r="AI3" s="7">
        <f t="shared" si="21"/>
        <v>0.0001557248271</v>
      </c>
      <c r="AJ3" s="7">
        <f t="shared" si="22"/>
        <v>0.00135501533</v>
      </c>
      <c r="AK3" s="7">
        <f t="shared" si="23"/>
        <v>0.008071686145</v>
      </c>
      <c r="AL3" s="7">
        <f t="shared" si="24"/>
        <v>0.0004322031655</v>
      </c>
      <c r="AM3" s="7">
        <f t="shared" si="25"/>
        <v>0.0006191018317</v>
      </c>
      <c r="AN3" s="7">
        <f t="shared" si="26"/>
        <v>0.00005840583318</v>
      </c>
      <c r="AO3" s="7">
        <f t="shared" si="27"/>
        <v>0.004420333822</v>
      </c>
      <c r="AP3" s="7">
        <f t="shared" si="28"/>
        <v>0.0263314713</v>
      </c>
      <c r="AQ3" s="7">
        <f t="shared" si="29"/>
        <v>0.003734419953</v>
      </c>
      <c r="AR3" s="7">
        <f t="shared" si="30"/>
        <v>0.002019635281</v>
      </c>
      <c r="AS3" s="7">
        <f t="shared" si="31"/>
        <v>0.0001905316303</v>
      </c>
      <c r="AT3" s="7">
        <f t="shared" si="32"/>
        <v>0.002600516253</v>
      </c>
      <c r="AU3" s="7">
        <f t="shared" si="33"/>
        <v>0.0154910063</v>
      </c>
      <c r="AV3" s="7">
        <f t="shared" si="34"/>
        <v>0.002196987869</v>
      </c>
      <c r="AW3" s="7">
        <f t="shared" si="35"/>
        <v>0.0008294750117</v>
      </c>
      <c r="AX3" s="7">
        <f t="shared" si="36"/>
        <v>0.0001120912178</v>
      </c>
      <c r="AY3" s="7">
        <f t="shared" si="37"/>
        <v>0.0007275177877</v>
      </c>
      <c r="AZ3" s="7">
        <f t="shared" si="38"/>
        <v>0.004333748201</v>
      </c>
      <c r="BA3" s="7">
        <f t="shared" si="39"/>
        <v>0.0006146270965</v>
      </c>
      <c r="BB3" s="7">
        <f t="shared" si="40"/>
        <v>0.0002320530875</v>
      </c>
      <c r="BC3" s="7">
        <f t="shared" si="41"/>
        <v>0.0003324003685</v>
      </c>
    </row>
    <row r="4">
      <c r="A4" s="1" t="s">
        <v>59</v>
      </c>
      <c r="B4" s="1" t="s">
        <v>56</v>
      </c>
      <c r="C4" s="2" t="s">
        <v>57</v>
      </c>
      <c r="D4" s="5">
        <v>605.0</v>
      </c>
      <c r="E4" s="5">
        <v>0.162</v>
      </c>
      <c r="F4" s="5">
        <v>0.288</v>
      </c>
      <c r="G4" s="5">
        <v>0.411</v>
      </c>
      <c r="H4" s="5">
        <v>0.038</v>
      </c>
      <c r="I4" s="5">
        <v>0.099</v>
      </c>
      <c r="J4" s="6">
        <v>0.002</v>
      </c>
      <c r="K4" s="5">
        <f t="shared" si="1"/>
        <v>98.01</v>
      </c>
      <c r="L4" s="7">
        <f t="shared" si="2"/>
        <v>174.24</v>
      </c>
      <c r="M4" s="7">
        <f t="shared" si="3"/>
        <v>248.655</v>
      </c>
      <c r="N4" s="7">
        <f t="shared" si="4"/>
        <v>22.99</v>
      </c>
      <c r="O4" s="7">
        <f t="shared" si="5"/>
        <v>59.895</v>
      </c>
      <c r="P4" s="7">
        <f t="shared" si="6"/>
        <v>1.21</v>
      </c>
      <c r="Q4" s="7">
        <f t="shared" si="7"/>
        <v>605</v>
      </c>
      <c r="R4" s="7">
        <f t="shared" ref="R4:R56" si="42">1-(E4^2+F4^2+G4^2+H4^2+I4^2+J4^2)</f>
        <v>0.710642</v>
      </c>
      <c r="S4" s="7">
        <f t="shared" si="8"/>
        <v>1.657101491</v>
      </c>
      <c r="T4" s="7">
        <f t="shared" si="9"/>
        <v>1.38445881</v>
      </c>
      <c r="U4" s="7">
        <f t="shared" si="10"/>
        <v>51.18654534</v>
      </c>
      <c r="W4" s="7">
        <f t="shared" si="11"/>
        <v>-77.29100715</v>
      </c>
      <c r="Z4" s="7">
        <f t="shared" si="12"/>
        <v>0.008353646608</v>
      </c>
      <c r="AA4" s="7">
        <f t="shared" si="13"/>
        <v>0.01192134985</v>
      </c>
      <c r="AB4" s="7">
        <f t="shared" si="14"/>
        <v>0.001102217261</v>
      </c>
      <c r="AC4" s="7">
        <f t="shared" si="15"/>
        <v>0.002871566022</v>
      </c>
      <c r="AD4" s="7">
        <f t="shared" si="16"/>
        <v>0.00005801143478</v>
      </c>
      <c r="AE4" s="7">
        <f t="shared" si="17"/>
        <v>0.001975544493</v>
      </c>
      <c r="AF4" s="7">
        <f t="shared" si="18"/>
        <v>0.005012029547</v>
      </c>
      <c r="AG4" s="7">
        <f t="shared" si="19"/>
        <v>0.0004633993255</v>
      </c>
      <c r="AH4" s="7">
        <f t="shared" si="20"/>
        <v>0.00120727719</v>
      </c>
      <c r="AI4" s="7">
        <f t="shared" si="21"/>
        <v>0.00002438943819</v>
      </c>
      <c r="AJ4" s="7">
        <f t="shared" si="22"/>
        <v>0.007455666741</v>
      </c>
      <c r="AK4" s="7">
        <f t="shared" si="23"/>
        <v>0.01325451865</v>
      </c>
      <c r="AL4" s="7">
        <f t="shared" si="24"/>
        <v>0.0017488601</v>
      </c>
      <c r="AM4" s="7">
        <f t="shared" si="25"/>
        <v>0.004556240786</v>
      </c>
      <c r="AN4" s="7">
        <f t="shared" si="26"/>
        <v>0.00009204526841</v>
      </c>
      <c r="AO4" s="7">
        <f t="shared" si="27"/>
        <v>0.005956120473</v>
      </c>
      <c r="AP4" s="7">
        <f t="shared" si="28"/>
        <v>0.01058865862</v>
      </c>
      <c r="AQ4" s="7">
        <f t="shared" si="29"/>
        <v>0.01511089824</v>
      </c>
      <c r="AR4" s="7">
        <f t="shared" si="30"/>
        <v>0.0036398514</v>
      </c>
      <c r="AS4" s="7">
        <f t="shared" si="31"/>
        <v>0.00007353235152</v>
      </c>
      <c r="AT4" s="7">
        <f t="shared" si="32"/>
        <v>0.00637302218</v>
      </c>
      <c r="AU4" s="7">
        <f t="shared" si="33"/>
        <v>0.01132981721</v>
      </c>
      <c r="AV4" s="7">
        <f t="shared" si="34"/>
        <v>0.01616859331</v>
      </c>
      <c r="AW4" s="7">
        <f t="shared" si="35"/>
        <v>0.001494906437</v>
      </c>
      <c r="AX4" s="7">
        <f t="shared" si="36"/>
        <v>0.00007867928618</v>
      </c>
      <c r="AY4" s="7">
        <f t="shared" si="37"/>
        <v>0.0003817949152</v>
      </c>
      <c r="AZ4" s="7">
        <f t="shared" si="38"/>
        <v>0.000678746516</v>
      </c>
      <c r="BA4" s="7">
        <f t="shared" si="39"/>
        <v>0.0009686278405</v>
      </c>
      <c r="BB4" s="7">
        <f t="shared" si="40"/>
        <v>0.00008955683197</v>
      </c>
      <c r="BC4" s="7">
        <f t="shared" si="41"/>
        <v>0.0002333191149</v>
      </c>
    </row>
    <row r="5">
      <c r="A5" s="1" t="s">
        <v>60</v>
      </c>
      <c r="B5" s="1" t="s">
        <v>56</v>
      </c>
      <c r="C5" s="2" t="s">
        <v>57</v>
      </c>
      <c r="D5" s="5">
        <v>625.0</v>
      </c>
      <c r="E5" s="5">
        <v>0.076</v>
      </c>
      <c r="F5" s="5">
        <v>0.434</v>
      </c>
      <c r="G5" s="5">
        <v>0.415</v>
      </c>
      <c r="H5" s="5">
        <v>0.023</v>
      </c>
      <c r="I5" s="5">
        <v>0.049</v>
      </c>
      <c r="J5" s="6">
        <v>0.003</v>
      </c>
      <c r="K5" s="5">
        <f t="shared" si="1"/>
        <v>47.5</v>
      </c>
      <c r="L5" s="7">
        <f t="shared" si="2"/>
        <v>271.25</v>
      </c>
      <c r="M5" s="7">
        <f t="shared" si="3"/>
        <v>259.375</v>
      </c>
      <c r="N5" s="7">
        <f t="shared" si="4"/>
        <v>14.375</v>
      </c>
      <c r="O5" s="7">
        <f t="shared" si="5"/>
        <v>30.625</v>
      </c>
      <c r="P5" s="7">
        <f t="shared" si="6"/>
        <v>1.875</v>
      </c>
      <c r="Q5" s="7">
        <f t="shared" si="7"/>
        <v>625</v>
      </c>
      <c r="R5" s="7">
        <f t="shared" si="42"/>
        <v>0.630704</v>
      </c>
      <c r="S5" s="7">
        <f t="shared" si="8"/>
        <v>12.71940096</v>
      </c>
      <c r="T5" s="7">
        <f t="shared" si="9"/>
        <v>1.175071233</v>
      </c>
      <c r="U5" s="7">
        <f t="shared" si="10"/>
        <v>183.745898</v>
      </c>
      <c r="W5" s="7">
        <f t="shared" si="11"/>
        <v>51.02115365</v>
      </c>
      <c r="Z5" s="7">
        <f t="shared" si="12"/>
        <v>0.006100937292</v>
      </c>
      <c r="AA5" s="7">
        <f t="shared" si="13"/>
        <v>0.005833845567</v>
      </c>
      <c r="AB5" s="7">
        <f t="shared" si="14"/>
        <v>0.0003233215616</v>
      </c>
      <c r="AC5" s="7">
        <f t="shared" si="15"/>
        <v>0.0006888155007</v>
      </c>
      <c r="AD5" s="7">
        <f t="shared" si="16"/>
        <v>0.0000421723776</v>
      </c>
      <c r="AE5" s="7">
        <f t="shared" si="17"/>
        <v>0.0014428038</v>
      </c>
      <c r="AF5" s="7">
        <f t="shared" si="18"/>
        <v>0.007878468118</v>
      </c>
      <c r="AG5" s="7">
        <f t="shared" si="19"/>
        <v>0.0004366379921</v>
      </c>
      <c r="AH5" s="7">
        <f t="shared" si="20"/>
        <v>0.0009302287658</v>
      </c>
      <c r="AI5" s="7">
        <f t="shared" si="21"/>
        <v>0.00005695278158</v>
      </c>
      <c r="AJ5" s="7">
        <f t="shared" si="22"/>
        <v>0.003648513711</v>
      </c>
      <c r="AK5" s="7">
        <f t="shared" si="23"/>
        <v>0.02083493356</v>
      </c>
      <c r="AL5" s="7">
        <f t="shared" si="24"/>
        <v>0.001104155465</v>
      </c>
      <c r="AM5" s="7">
        <f t="shared" si="25"/>
        <v>0.002352331208</v>
      </c>
      <c r="AN5" s="7">
        <f t="shared" si="26"/>
        <v>0.0001440202781</v>
      </c>
      <c r="AO5" s="7">
        <f t="shared" si="27"/>
        <v>0.00174715298</v>
      </c>
      <c r="AP5" s="7">
        <f t="shared" si="28"/>
        <v>0.009977163071</v>
      </c>
      <c r="AQ5" s="7">
        <f t="shared" si="29"/>
        <v>0.009540374826</v>
      </c>
      <c r="AR5" s="7">
        <f t="shared" si="30"/>
        <v>0.001126453895</v>
      </c>
      <c r="AS5" s="7">
        <f t="shared" si="31"/>
        <v>0.00006896656501</v>
      </c>
      <c r="AT5" s="7">
        <f t="shared" si="32"/>
        <v>0.001528725591</v>
      </c>
      <c r="AU5" s="7">
        <f t="shared" si="33"/>
        <v>0.008729827719</v>
      </c>
      <c r="AV5" s="7">
        <f t="shared" si="34"/>
        <v>0.008347646321</v>
      </c>
      <c r="AW5" s="7">
        <f t="shared" si="35"/>
        <v>0.0004626406395</v>
      </c>
      <c r="AX5" s="7">
        <f t="shared" si="36"/>
        <v>0.00006034443124</v>
      </c>
      <c r="AY5" s="7">
        <f t="shared" si="37"/>
        <v>0.0002775521652</v>
      </c>
      <c r="AZ5" s="7">
        <f t="shared" si="38"/>
        <v>0.001584968943</v>
      </c>
      <c r="BA5" s="7">
        <f t="shared" si="39"/>
        <v>0.001515580902</v>
      </c>
      <c r="BB5" s="7">
        <f t="shared" si="40"/>
        <v>0.00008399604999</v>
      </c>
      <c r="BC5" s="7">
        <f t="shared" si="41"/>
        <v>0.0001789481065</v>
      </c>
    </row>
    <row r="6">
      <c r="A6" s="1" t="s">
        <v>61</v>
      </c>
      <c r="B6" s="1" t="s">
        <v>56</v>
      </c>
      <c r="C6" s="2" t="s">
        <v>57</v>
      </c>
      <c r="D6" s="5">
        <v>592.0</v>
      </c>
      <c r="E6" s="5">
        <v>0.098</v>
      </c>
      <c r="F6" s="5">
        <v>0.779</v>
      </c>
      <c r="G6" s="5">
        <v>0.045</v>
      </c>
      <c r="H6" s="5">
        <v>0.024</v>
      </c>
      <c r="I6" s="5">
        <v>0.024</v>
      </c>
      <c r="J6" s="6">
        <v>0.03</v>
      </c>
      <c r="K6" s="5">
        <f t="shared" si="1"/>
        <v>58.016</v>
      </c>
      <c r="L6" s="7">
        <f t="shared" si="2"/>
        <v>461.168</v>
      </c>
      <c r="M6" s="7">
        <f t="shared" si="3"/>
        <v>26.64</v>
      </c>
      <c r="N6" s="7">
        <f t="shared" si="4"/>
        <v>14.208</v>
      </c>
      <c r="O6" s="7">
        <f t="shared" si="5"/>
        <v>14.208</v>
      </c>
      <c r="P6" s="7">
        <f t="shared" si="6"/>
        <v>17.76</v>
      </c>
      <c r="Q6" s="7">
        <f t="shared" si="7"/>
        <v>592</v>
      </c>
      <c r="R6" s="7">
        <f t="shared" si="42"/>
        <v>0.379478</v>
      </c>
      <c r="S6" s="7">
        <f t="shared" si="8"/>
        <v>47.48556032</v>
      </c>
      <c r="T6" s="7">
        <f t="shared" si="9"/>
        <v>0.845955544</v>
      </c>
      <c r="U6" s="7">
        <f t="shared" si="10"/>
        <v>368.8806024</v>
      </c>
      <c r="W6" s="7">
        <f t="shared" si="11"/>
        <v>243.1637246</v>
      </c>
      <c r="Z6" s="7">
        <f t="shared" si="12"/>
        <v>0.01337514387</v>
      </c>
      <c r="AA6" s="7">
        <f t="shared" si="13"/>
        <v>0.0007726334711</v>
      </c>
      <c r="AB6" s="7">
        <f t="shared" si="14"/>
        <v>0.0004120711846</v>
      </c>
      <c r="AC6" s="7">
        <f t="shared" si="15"/>
        <v>0.0004120711846</v>
      </c>
      <c r="AD6" s="7">
        <f t="shared" si="16"/>
        <v>0.0005150889808</v>
      </c>
      <c r="AE6" s="7">
        <f t="shared" si="17"/>
        <v>0.003163072733</v>
      </c>
      <c r="AF6" s="7">
        <f t="shared" si="18"/>
        <v>0.001452431357</v>
      </c>
      <c r="AG6" s="7">
        <f t="shared" si="19"/>
        <v>0.0007746300571</v>
      </c>
      <c r="AH6" s="7">
        <f t="shared" si="20"/>
        <v>0.0007746300571</v>
      </c>
      <c r="AI6" s="7">
        <f t="shared" si="21"/>
        <v>0.0009682875714</v>
      </c>
      <c r="AJ6" s="7">
        <f t="shared" si="22"/>
        <v>0.000483208508</v>
      </c>
      <c r="AK6" s="7">
        <f t="shared" si="23"/>
        <v>0.003841014569</v>
      </c>
      <c r="AL6" s="7">
        <f t="shared" si="24"/>
        <v>0.0001183367775</v>
      </c>
      <c r="AM6" s="7">
        <f t="shared" si="25"/>
        <v>0.0001183367775</v>
      </c>
      <c r="AN6" s="7">
        <f t="shared" si="26"/>
        <v>0.0001479209719</v>
      </c>
      <c r="AO6" s="7">
        <f t="shared" si="27"/>
        <v>0.002226734879</v>
      </c>
      <c r="AP6" s="7">
        <f t="shared" si="28"/>
        <v>0.01770027011</v>
      </c>
      <c r="AQ6" s="7">
        <f t="shared" si="29"/>
        <v>0.001022480302</v>
      </c>
      <c r="AR6" s="7">
        <f t="shared" si="30"/>
        <v>0.0005453228275</v>
      </c>
      <c r="AS6" s="7">
        <f t="shared" si="31"/>
        <v>0.0006816535344</v>
      </c>
      <c r="AT6" s="7">
        <f t="shared" si="32"/>
        <v>0.0009145319243</v>
      </c>
      <c r="AU6" s="7">
        <f t="shared" si="33"/>
        <v>0.007269595602</v>
      </c>
      <c r="AV6" s="7">
        <f t="shared" si="34"/>
        <v>0.0004199381285</v>
      </c>
      <c r="AW6" s="7">
        <f t="shared" si="35"/>
        <v>0.0002239670019</v>
      </c>
      <c r="AX6" s="7">
        <f t="shared" si="36"/>
        <v>0.0002799587523</v>
      </c>
      <c r="AY6" s="7">
        <f t="shared" si="37"/>
        <v>0.00338999293</v>
      </c>
      <c r="AZ6" s="7">
        <f t="shared" si="38"/>
        <v>0.02694698461</v>
      </c>
      <c r="BA6" s="7">
        <f t="shared" si="39"/>
        <v>0.001556629407</v>
      </c>
      <c r="BB6" s="7">
        <f t="shared" si="40"/>
        <v>0.0008302023501</v>
      </c>
      <c r="BC6" s="7">
        <f t="shared" si="41"/>
        <v>0.0008302023501</v>
      </c>
    </row>
    <row r="7">
      <c r="A7" s="1" t="s">
        <v>62</v>
      </c>
      <c r="B7" s="1" t="s">
        <v>56</v>
      </c>
      <c r="C7" s="2" t="s">
        <v>57</v>
      </c>
      <c r="D7" s="5">
        <v>573.0</v>
      </c>
      <c r="E7" s="5">
        <v>0.104</v>
      </c>
      <c r="F7" s="5">
        <v>0.717</v>
      </c>
      <c r="G7" s="5">
        <v>0.101</v>
      </c>
      <c r="H7" s="5">
        <v>0.034</v>
      </c>
      <c r="I7" s="5">
        <v>0.044</v>
      </c>
      <c r="J7" s="6">
        <v>0.0</v>
      </c>
      <c r="K7" s="5">
        <f t="shared" si="1"/>
        <v>59.592</v>
      </c>
      <c r="L7" s="7">
        <f t="shared" si="2"/>
        <v>410.841</v>
      </c>
      <c r="M7" s="7">
        <f t="shared" si="3"/>
        <v>57.873</v>
      </c>
      <c r="N7" s="7">
        <f t="shared" si="4"/>
        <v>19.482</v>
      </c>
      <c r="O7" s="7">
        <f t="shared" si="5"/>
        <v>25.212</v>
      </c>
      <c r="P7" s="7">
        <f t="shared" si="6"/>
        <v>0</v>
      </c>
      <c r="Q7" s="7">
        <f t="shared" si="7"/>
        <v>573</v>
      </c>
      <c r="R7" s="7">
        <f t="shared" si="42"/>
        <v>0.461802</v>
      </c>
      <c r="S7" s="7">
        <f t="shared" si="8"/>
        <v>36.09307187</v>
      </c>
      <c r="T7" s="7">
        <f>E7*ln(1/E7)+F7*ln(1/F7)+G7*ln(1/G7)+H7*ln(1/H7)+I7*ln(1/I7)</f>
        <v>0.9578814738</v>
      </c>
      <c r="U7" s="7">
        <f t="shared" si="10"/>
        <v>292.9079712</v>
      </c>
      <c r="W7" s="7">
        <f t="shared" si="11"/>
        <v>171.2259257</v>
      </c>
      <c r="Z7" s="7">
        <f t="shared" si="12"/>
        <v>0.01264504383</v>
      </c>
      <c r="AA7" s="7">
        <f t="shared" si="13"/>
        <v>0.001781240483</v>
      </c>
      <c r="AB7" s="7">
        <f t="shared" si="14"/>
        <v>0.0005996255093</v>
      </c>
      <c r="AC7" s="7">
        <f t="shared" si="15"/>
        <v>0.0007759859532</v>
      </c>
      <c r="AD7" s="7">
        <f t="shared" si="16"/>
        <v>0</v>
      </c>
      <c r="AE7" s="7">
        <f t="shared" si="17"/>
        <v>0.002990412196</v>
      </c>
      <c r="AF7" s="7">
        <f t="shared" si="18"/>
        <v>0.002904150306</v>
      </c>
      <c r="AG7" s="7">
        <f t="shared" si="19"/>
        <v>0.0009776347564</v>
      </c>
      <c r="AH7" s="7">
        <f t="shared" si="20"/>
        <v>0.001265174391</v>
      </c>
      <c r="AI7" s="7">
        <f t="shared" si="21"/>
        <v>0</v>
      </c>
      <c r="AJ7" s="7">
        <f t="shared" si="22"/>
        <v>0.001113995948</v>
      </c>
      <c r="AK7" s="7">
        <f t="shared" si="23"/>
        <v>0.007680145145</v>
      </c>
      <c r="AL7" s="7">
        <f t="shared" si="24"/>
        <v>0.0003641909832</v>
      </c>
      <c r="AM7" s="7">
        <f t="shared" si="25"/>
        <v>0.0004713059782</v>
      </c>
      <c r="AN7" s="7">
        <f t="shared" si="26"/>
        <v>0</v>
      </c>
      <c r="AO7" s="7">
        <f t="shared" si="27"/>
        <v>0.003240233935</v>
      </c>
      <c r="AP7" s="7">
        <f t="shared" si="28"/>
        <v>0.02233892049</v>
      </c>
      <c r="AQ7" s="7">
        <f t="shared" si="29"/>
        <v>0.003146765648</v>
      </c>
      <c r="AR7" s="7">
        <f t="shared" si="30"/>
        <v>0.001370868203</v>
      </c>
      <c r="AS7" s="7">
        <f t="shared" si="31"/>
        <v>0</v>
      </c>
      <c r="AT7" s="7">
        <f t="shared" si="32"/>
        <v>0.001722187703</v>
      </c>
      <c r="AU7" s="7">
        <f t="shared" si="33"/>
        <v>0.01187315945</v>
      </c>
      <c r="AV7" s="7">
        <f t="shared" si="34"/>
        <v>0.001672509212</v>
      </c>
      <c r="AW7" s="7">
        <f t="shared" si="35"/>
        <v>0.000563022903</v>
      </c>
      <c r="AX7" s="7">
        <f t="shared" si="36"/>
        <v>0</v>
      </c>
      <c r="AY7" s="7">
        <f t="shared" si="37"/>
        <v>0</v>
      </c>
      <c r="AZ7" s="7">
        <f t="shared" si="38"/>
        <v>0</v>
      </c>
      <c r="BA7" s="7">
        <f t="shared" si="39"/>
        <v>0</v>
      </c>
      <c r="BB7" s="7">
        <f t="shared" si="40"/>
        <v>0</v>
      </c>
      <c r="BC7" s="7">
        <f t="shared" si="41"/>
        <v>0</v>
      </c>
    </row>
    <row r="8">
      <c r="A8" s="1" t="s">
        <v>63</v>
      </c>
      <c r="B8" s="1" t="s">
        <v>56</v>
      </c>
      <c r="C8" s="2" t="s">
        <v>57</v>
      </c>
      <c r="D8" s="5">
        <v>865.0</v>
      </c>
      <c r="E8" s="5">
        <v>0.08</v>
      </c>
      <c r="F8" s="5">
        <v>0.816</v>
      </c>
      <c r="G8" s="5">
        <v>0.048</v>
      </c>
      <c r="H8" s="5">
        <v>0.026</v>
      </c>
      <c r="I8" s="5">
        <v>0.026</v>
      </c>
      <c r="J8" s="6">
        <v>0.004</v>
      </c>
      <c r="K8" s="5">
        <f t="shared" si="1"/>
        <v>69.2</v>
      </c>
      <c r="L8" s="7">
        <f t="shared" si="2"/>
        <v>705.84</v>
      </c>
      <c r="M8" s="7">
        <f t="shared" si="3"/>
        <v>41.52</v>
      </c>
      <c r="N8" s="7">
        <f t="shared" si="4"/>
        <v>22.49</v>
      </c>
      <c r="O8" s="7">
        <f t="shared" si="5"/>
        <v>22.49</v>
      </c>
      <c r="P8" s="7">
        <f t="shared" si="6"/>
        <v>3.46</v>
      </c>
      <c r="Q8" s="7">
        <f t="shared" si="7"/>
        <v>865</v>
      </c>
      <c r="R8" s="7">
        <f t="shared" si="42"/>
        <v>0.324072</v>
      </c>
      <c r="S8" s="7">
        <f t="shared" si="8"/>
        <v>55.15297463</v>
      </c>
      <c r="T8" s="7">
        <f t="shared" ref="T8:T11" si="43">E8*ln(1/E8)+F8*ln(1/F8)+G8*ln(1/G8)+H8*ln(1/H8)+I8*ln(1/I8)+J8*ln(1/J8)</f>
        <v>0.7256071886</v>
      </c>
      <c r="U8" s="7">
        <f t="shared" si="10"/>
        <v>643.0907211</v>
      </c>
      <c r="W8" s="7">
        <f t="shared" si="11"/>
        <v>459.399675</v>
      </c>
      <c r="Z8" s="7">
        <f t="shared" si="12"/>
        <v>0.01671127074</v>
      </c>
      <c r="AA8" s="7">
        <f t="shared" si="13"/>
        <v>0.0009830159258</v>
      </c>
      <c r="AB8" s="7">
        <f t="shared" si="14"/>
        <v>0.0005324669598</v>
      </c>
      <c r="AC8" s="7">
        <f t="shared" si="15"/>
        <v>0.0005324669598</v>
      </c>
      <c r="AD8" s="7">
        <f t="shared" si="16"/>
        <v>0.00008191799381</v>
      </c>
      <c r="AE8" s="7">
        <f t="shared" si="17"/>
        <v>0.003952029626</v>
      </c>
      <c r="AF8" s="7">
        <f t="shared" si="18"/>
        <v>0.002371217775</v>
      </c>
      <c r="AG8" s="7">
        <f t="shared" si="19"/>
        <v>0.001284409628</v>
      </c>
      <c r="AH8" s="7">
        <f t="shared" si="20"/>
        <v>0.001284409628</v>
      </c>
      <c r="AI8" s="7">
        <f t="shared" si="21"/>
        <v>0.0001976014813</v>
      </c>
      <c r="AJ8" s="7">
        <f t="shared" si="22"/>
        <v>0.0006147826578</v>
      </c>
      <c r="AK8" s="7">
        <f t="shared" si="23"/>
        <v>0.006270783109</v>
      </c>
      <c r="AL8" s="7">
        <f t="shared" si="24"/>
        <v>0.0001998043638</v>
      </c>
      <c r="AM8" s="7">
        <f t="shared" si="25"/>
        <v>0.0001998043638</v>
      </c>
      <c r="AN8" s="7">
        <f t="shared" si="26"/>
        <v>0.00003073913289</v>
      </c>
      <c r="AO8" s="7">
        <f t="shared" si="27"/>
        <v>0.002877325073</v>
      </c>
      <c r="AP8" s="7">
        <f t="shared" si="28"/>
        <v>0.02934871574</v>
      </c>
      <c r="AQ8" s="7">
        <f t="shared" si="29"/>
        <v>0.001726395044</v>
      </c>
      <c r="AR8" s="7">
        <f t="shared" si="30"/>
        <v>0.0009351306487</v>
      </c>
      <c r="AS8" s="7">
        <f t="shared" si="31"/>
        <v>0.0001438662536</v>
      </c>
      <c r="AT8" s="7">
        <f t="shared" si="32"/>
        <v>0.001181732797</v>
      </c>
      <c r="AU8" s="7">
        <f t="shared" si="33"/>
        <v>0.01205367452</v>
      </c>
      <c r="AV8" s="7">
        <f t="shared" si="34"/>
        <v>0.0007090396779</v>
      </c>
      <c r="AW8" s="7">
        <f t="shared" si="35"/>
        <v>0.0003840631589</v>
      </c>
      <c r="AX8" s="7">
        <f t="shared" si="36"/>
        <v>0.00005908663983</v>
      </c>
      <c r="AY8" s="7">
        <f t="shared" si="37"/>
        <v>0.0005391329076</v>
      </c>
      <c r="AZ8" s="7">
        <f t="shared" si="38"/>
        <v>0.005499155657</v>
      </c>
      <c r="BA8" s="7">
        <f t="shared" si="39"/>
        <v>0.0003234797445</v>
      </c>
      <c r="BB8" s="7">
        <f t="shared" si="40"/>
        <v>0.000175218195</v>
      </c>
      <c r="BC8" s="7">
        <f t="shared" si="41"/>
        <v>0.000175218195</v>
      </c>
    </row>
    <row r="9">
      <c r="A9" s="1" t="s">
        <v>64</v>
      </c>
      <c r="B9" s="1" t="s">
        <v>56</v>
      </c>
      <c r="C9" s="2" t="s">
        <v>57</v>
      </c>
      <c r="D9" s="5">
        <v>384.0</v>
      </c>
      <c r="E9" s="5">
        <v>0.501</v>
      </c>
      <c r="F9" s="5">
        <v>0.253</v>
      </c>
      <c r="G9" s="5">
        <v>0.079</v>
      </c>
      <c r="H9" s="5">
        <v>0.037</v>
      </c>
      <c r="I9" s="5">
        <v>0.09</v>
      </c>
      <c r="J9" s="6">
        <v>0.04</v>
      </c>
      <c r="K9" s="5">
        <f t="shared" si="1"/>
        <v>192.384</v>
      </c>
      <c r="L9" s="7">
        <f t="shared" si="2"/>
        <v>97.152</v>
      </c>
      <c r="M9" s="7">
        <f t="shared" si="3"/>
        <v>30.336</v>
      </c>
      <c r="N9" s="7">
        <f t="shared" si="4"/>
        <v>14.208</v>
      </c>
      <c r="O9" s="7">
        <f t="shared" si="5"/>
        <v>34.56</v>
      </c>
      <c r="P9" s="7">
        <f t="shared" si="6"/>
        <v>15.36</v>
      </c>
      <c r="Q9" s="7">
        <f t="shared" si="7"/>
        <v>384</v>
      </c>
      <c r="R9" s="7">
        <f t="shared" si="42"/>
        <v>0.66768</v>
      </c>
      <c r="S9" s="7">
        <f t="shared" si="8"/>
        <v>7.602440502</v>
      </c>
      <c r="T9" s="7">
        <f t="shared" si="43"/>
        <v>1.36195969</v>
      </c>
      <c r="U9" s="7">
        <f t="shared" si="10"/>
        <v>41.12831218</v>
      </c>
      <c r="W9" s="7">
        <f t="shared" si="11"/>
        <v>-40.41777072</v>
      </c>
      <c r="Z9" s="7">
        <f t="shared" si="12"/>
        <v>0.01440464944</v>
      </c>
      <c r="AA9" s="7">
        <f t="shared" si="13"/>
        <v>0.004497894489</v>
      </c>
      <c r="AB9" s="7">
        <f t="shared" si="14"/>
        <v>0.002106608811</v>
      </c>
      <c r="AC9" s="7">
        <f t="shared" si="15"/>
        <v>0.005124183595</v>
      </c>
      <c r="AD9" s="7">
        <f t="shared" si="16"/>
        <v>0.002277414931</v>
      </c>
      <c r="AE9" s="7">
        <f t="shared" si="17"/>
        <v>0.003406539348</v>
      </c>
      <c r="AF9" s="7">
        <f t="shared" si="18"/>
        <v>0.0005371588992</v>
      </c>
      <c r="AG9" s="7">
        <f t="shared" si="19"/>
        <v>0.0002515807503</v>
      </c>
      <c r="AH9" s="7">
        <f t="shared" si="20"/>
        <v>0.0006119531763</v>
      </c>
      <c r="AI9" s="7">
        <f t="shared" si="21"/>
        <v>0.0002719791895</v>
      </c>
      <c r="AJ9" s="7">
        <f t="shared" si="22"/>
        <v>0.002813003793</v>
      </c>
      <c r="AK9" s="7">
        <f t="shared" si="23"/>
        <v>0.001420538842</v>
      </c>
      <c r="AL9" s="7">
        <f t="shared" si="24"/>
        <v>0.0002077467871</v>
      </c>
      <c r="AM9" s="7">
        <f t="shared" si="25"/>
        <v>0.0005053300228</v>
      </c>
      <c r="AN9" s="7">
        <f t="shared" si="26"/>
        <v>0.0002245911212</v>
      </c>
      <c r="AO9" s="7">
        <f t="shared" si="27"/>
        <v>0.01138361402</v>
      </c>
      <c r="AP9" s="7">
        <f t="shared" si="28"/>
        <v>0.005748611473</v>
      </c>
      <c r="AQ9" s="7">
        <f t="shared" si="29"/>
        <v>0.001795020974</v>
      </c>
      <c r="AR9" s="7">
        <f t="shared" si="30"/>
        <v>0.002044960603</v>
      </c>
      <c r="AS9" s="7">
        <f t="shared" si="31"/>
        <v>0.0009088713792</v>
      </c>
      <c r="AT9" s="7">
        <f t="shared" si="32"/>
        <v>0.01137237851</v>
      </c>
      <c r="AU9" s="7">
        <f t="shared" si="33"/>
        <v>0.005742937649</v>
      </c>
      <c r="AV9" s="7">
        <f t="shared" si="34"/>
        <v>0.001793249305</v>
      </c>
      <c r="AW9" s="7">
        <f t="shared" si="35"/>
        <v>0.000839876257</v>
      </c>
      <c r="AX9" s="7">
        <f t="shared" si="36"/>
        <v>0.0009079743319</v>
      </c>
      <c r="AY9" s="7">
        <f t="shared" si="37"/>
        <v>0.01498851811</v>
      </c>
      <c r="AZ9" s="7">
        <f t="shared" si="38"/>
        <v>0.007569052057</v>
      </c>
      <c r="BA9" s="7">
        <f t="shared" si="39"/>
        <v>0.002363458943</v>
      </c>
      <c r="BB9" s="7">
        <f t="shared" si="40"/>
        <v>0.001106936467</v>
      </c>
      <c r="BC9" s="7">
        <f t="shared" si="41"/>
        <v>0.002692548163</v>
      </c>
    </row>
    <row r="10">
      <c r="A10" s="1" t="s">
        <v>65</v>
      </c>
      <c r="B10" s="3" t="s">
        <v>56</v>
      </c>
      <c r="C10" s="2" t="s">
        <v>57</v>
      </c>
      <c r="D10" s="5">
        <v>752.0</v>
      </c>
      <c r="E10" s="5">
        <v>0.044</v>
      </c>
      <c r="F10" s="5">
        <v>0.738</v>
      </c>
      <c r="G10" s="5">
        <v>0.079</v>
      </c>
      <c r="H10" s="5">
        <v>0.039</v>
      </c>
      <c r="I10" s="5">
        <v>0.044</v>
      </c>
      <c r="J10" s="6">
        <v>0.003</v>
      </c>
      <c r="K10" s="5">
        <f t="shared" si="1"/>
        <v>33.088</v>
      </c>
      <c r="L10" s="7">
        <f t="shared" si="2"/>
        <v>554.976</v>
      </c>
      <c r="M10" s="7">
        <f t="shared" si="3"/>
        <v>59.408</v>
      </c>
      <c r="N10" s="7">
        <f t="shared" si="4"/>
        <v>29.328</v>
      </c>
      <c r="O10" s="7">
        <f t="shared" si="5"/>
        <v>33.088</v>
      </c>
      <c r="P10" s="7">
        <f t="shared" si="6"/>
        <v>2.256</v>
      </c>
      <c r="Q10" s="7">
        <f t="shared" si="7"/>
        <v>712.144</v>
      </c>
      <c r="R10" s="7">
        <f t="shared" si="42"/>
        <v>0.443713</v>
      </c>
      <c r="S10" s="7">
        <f t="shared" si="8"/>
        <v>38.59633609</v>
      </c>
      <c r="T10" s="7">
        <f t="shared" si="43"/>
        <v>0.8435638974</v>
      </c>
      <c r="U10" s="7">
        <f t="shared" si="10"/>
        <v>445.446622</v>
      </c>
      <c r="W10" s="7">
        <f t="shared" si="11"/>
        <v>294.2160135</v>
      </c>
      <c r="Z10" s="7">
        <f t="shared" si="12"/>
        <v>0.007226701241</v>
      </c>
      <c r="AA10" s="7">
        <f t="shared" si="13"/>
        <v>0.0007735899703</v>
      </c>
      <c r="AB10" s="7">
        <f t="shared" si="14"/>
        <v>0.0003818988461</v>
      </c>
      <c r="AC10" s="7">
        <f t="shared" si="15"/>
        <v>0.0004308602366</v>
      </c>
      <c r="AD10" s="7">
        <f t="shared" si="16"/>
        <v>0.00002937683431</v>
      </c>
      <c r="AE10" s="7">
        <f t="shared" si="17"/>
        <v>0.00170903445</v>
      </c>
      <c r="AF10" s="7">
        <f t="shared" si="18"/>
        <v>0.003068493672</v>
      </c>
      <c r="AG10" s="7">
        <f t="shared" si="19"/>
        <v>0.00151482599</v>
      </c>
      <c r="AH10" s="7">
        <f t="shared" si="20"/>
        <v>0.00170903445</v>
      </c>
      <c r="AI10" s="7">
        <f t="shared" si="21"/>
        <v>0.0001165250762</v>
      </c>
      <c r="AJ10" s="7">
        <f t="shared" si="22"/>
        <v>0.000483806707</v>
      </c>
      <c r="AK10" s="7">
        <f t="shared" si="23"/>
        <v>0.008114757949</v>
      </c>
      <c r="AL10" s="7">
        <f t="shared" si="24"/>
        <v>0.0004288286721</v>
      </c>
      <c r="AM10" s="7">
        <f t="shared" si="25"/>
        <v>0.000483806707</v>
      </c>
      <c r="AN10" s="7">
        <f t="shared" si="26"/>
        <v>0.00003298682093</v>
      </c>
      <c r="AO10" s="7">
        <f t="shared" si="27"/>
        <v>0.002063690723</v>
      </c>
      <c r="AP10" s="7">
        <f t="shared" si="28"/>
        <v>0.03461372167</v>
      </c>
      <c r="AQ10" s="7">
        <f t="shared" si="29"/>
        <v>0.003705262889</v>
      </c>
      <c r="AR10" s="7">
        <f t="shared" si="30"/>
        <v>0.002063690723</v>
      </c>
      <c r="AS10" s="7">
        <f t="shared" si="31"/>
        <v>0.0001407061856</v>
      </c>
      <c r="AT10" s="7">
        <f t="shared" si="32"/>
        <v>0.0009562314862</v>
      </c>
      <c r="AU10" s="7">
        <f t="shared" si="33"/>
        <v>0.01603860993</v>
      </c>
      <c r="AV10" s="7">
        <f t="shared" si="34"/>
        <v>0.001716870168</v>
      </c>
      <c r="AW10" s="7">
        <f t="shared" si="35"/>
        <v>0.0008475688173</v>
      </c>
      <c r="AX10" s="7">
        <f t="shared" si="36"/>
        <v>0.00006519760133</v>
      </c>
      <c r="AY10" s="7">
        <f t="shared" si="37"/>
        <v>0.0001933399167</v>
      </c>
      <c r="AZ10" s="7">
        <f t="shared" si="38"/>
        <v>0.003242837693</v>
      </c>
      <c r="BA10" s="7">
        <f t="shared" si="39"/>
        <v>0.0003471330322</v>
      </c>
      <c r="BB10" s="7">
        <f t="shared" si="40"/>
        <v>0.0001713694716</v>
      </c>
      <c r="BC10" s="7">
        <f t="shared" si="41"/>
        <v>0.0001933399167</v>
      </c>
    </row>
    <row r="11">
      <c r="A11" s="1" t="s">
        <v>66</v>
      </c>
      <c r="B11" s="3" t="s">
        <v>56</v>
      </c>
      <c r="C11" s="2" t="s">
        <v>57</v>
      </c>
      <c r="D11" s="5">
        <v>176.0</v>
      </c>
      <c r="E11" s="5">
        <v>0.29</v>
      </c>
      <c r="F11" s="5">
        <v>0.189</v>
      </c>
      <c r="G11" s="5">
        <v>0.303</v>
      </c>
      <c r="H11" s="5">
        <v>0.047</v>
      </c>
      <c r="I11" s="5">
        <v>0.118</v>
      </c>
      <c r="J11" s="6">
        <v>0.053</v>
      </c>
      <c r="K11" s="5">
        <f t="shared" si="1"/>
        <v>51.04</v>
      </c>
      <c r="L11" s="7">
        <f t="shared" si="2"/>
        <v>33.264</v>
      </c>
      <c r="M11" s="7">
        <f t="shared" si="3"/>
        <v>53.328</v>
      </c>
      <c r="N11" s="7">
        <f t="shared" si="4"/>
        <v>8.272</v>
      </c>
      <c r="O11" s="7">
        <f t="shared" si="5"/>
        <v>20.768</v>
      </c>
      <c r="P11" s="7">
        <f t="shared" si="6"/>
        <v>9.328</v>
      </c>
      <c r="Q11" s="7">
        <f t="shared" si="7"/>
        <v>176</v>
      </c>
      <c r="R11" s="7">
        <f t="shared" si="42"/>
        <v>0.769428</v>
      </c>
      <c r="S11" s="7">
        <f t="shared" si="8"/>
        <v>6.478057466</v>
      </c>
      <c r="T11" s="7">
        <f t="shared" si="43"/>
        <v>1.587215391</v>
      </c>
      <c r="U11" s="7">
        <f t="shared" si="10"/>
        <v>-20.79452695</v>
      </c>
      <c r="W11" s="7">
        <f t="shared" si="11"/>
        <v>-58.16981495</v>
      </c>
      <c r="Z11" s="7">
        <f t="shared" si="12"/>
        <v>0.00285486576</v>
      </c>
      <c r="AA11" s="7">
        <f t="shared" si="13"/>
        <v>0.004576848282</v>
      </c>
      <c r="AB11" s="7">
        <f t="shared" si="14"/>
        <v>0.0007099401626</v>
      </c>
      <c r="AC11" s="7">
        <f t="shared" si="15"/>
        <v>0.001782402961</v>
      </c>
      <c r="AD11" s="7">
        <f t="shared" si="16"/>
        <v>0.0008005708216</v>
      </c>
      <c r="AE11" s="7">
        <f t="shared" si="17"/>
        <v>0.0006751439934</v>
      </c>
      <c r="AF11" s="7">
        <f t="shared" si="18"/>
        <v>0.000705409069</v>
      </c>
      <c r="AG11" s="7">
        <f t="shared" si="19"/>
        <v>0.0001094198886</v>
      </c>
      <c r="AH11" s="7">
        <f t="shared" si="20"/>
        <v>0.0002747137628</v>
      </c>
      <c r="AI11" s="7">
        <f t="shared" si="21"/>
        <v>0.000123388385</v>
      </c>
      <c r="AJ11" s="7">
        <f t="shared" si="22"/>
        <v>0.002862381857</v>
      </c>
      <c r="AK11" s="7">
        <f t="shared" si="23"/>
        <v>0.001865483348</v>
      </c>
      <c r="AL11" s="7">
        <f t="shared" si="24"/>
        <v>0.0004639032665</v>
      </c>
      <c r="AM11" s="7">
        <f t="shared" si="25"/>
        <v>0.001164693307</v>
      </c>
      <c r="AN11" s="7">
        <f t="shared" si="26"/>
        <v>0.0005231249601</v>
      </c>
      <c r="AO11" s="7">
        <f t="shared" si="27"/>
        <v>0.003836348138</v>
      </c>
      <c r="AP11" s="7">
        <f t="shared" si="28"/>
        <v>0.002500240683</v>
      </c>
      <c r="AQ11" s="7">
        <f t="shared" si="29"/>
        <v>0.004008322365</v>
      </c>
      <c r="AR11" s="7">
        <f t="shared" si="30"/>
        <v>0.001560996829</v>
      </c>
      <c r="AS11" s="7">
        <f t="shared" si="31"/>
        <v>0.0007011256943</v>
      </c>
      <c r="AT11" s="7">
        <f t="shared" si="32"/>
        <v>0.003955783542</v>
      </c>
      <c r="AU11" s="7">
        <f t="shared" si="33"/>
        <v>0.002578079619</v>
      </c>
      <c r="AV11" s="7">
        <f t="shared" si="34"/>
        <v>0.004133111769</v>
      </c>
      <c r="AW11" s="7">
        <f t="shared" si="35"/>
        <v>0.0006411097464</v>
      </c>
      <c r="AX11" s="7">
        <f t="shared" si="36"/>
        <v>0.0007229535438</v>
      </c>
      <c r="AY11" s="7">
        <f t="shared" si="37"/>
        <v>0.005268855531</v>
      </c>
      <c r="AZ11" s="7">
        <f t="shared" si="38"/>
        <v>0.003433840329</v>
      </c>
      <c r="BA11" s="7">
        <f t="shared" si="39"/>
        <v>0.005505045606</v>
      </c>
      <c r="BB11" s="7">
        <f t="shared" si="40"/>
        <v>0.0008539179653</v>
      </c>
      <c r="BC11" s="7">
        <f t="shared" si="41"/>
        <v>0.002143879147</v>
      </c>
    </row>
    <row r="12">
      <c r="A12" s="1" t="s">
        <v>67</v>
      </c>
      <c r="B12" s="1" t="s">
        <v>68</v>
      </c>
      <c r="C12" s="2" t="s">
        <v>57</v>
      </c>
      <c r="D12" s="5">
        <v>296.0</v>
      </c>
      <c r="E12" s="5">
        <v>0.046</v>
      </c>
      <c r="F12" s="5">
        <v>0.085</v>
      </c>
      <c r="G12" s="5">
        <v>0.805</v>
      </c>
      <c r="H12" s="5">
        <v>0.014</v>
      </c>
      <c r="I12" s="5">
        <v>0.05</v>
      </c>
      <c r="J12" s="6">
        <v>0.0</v>
      </c>
      <c r="K12" s="5">
        <f t="shared" si="1"/>
        <v>13.616</v>
      </c>
      <c r="L12" s="7">
        <f t="shared" si="2"/>
        <v>25.16</v>
      </c>
      <c r="M12" s="7">
        <f t="shared" si="3"/>
        <v>238.28</v>
      </c>
      <c r="N12" s="7">
        <f t="shared" si="4"/>
        <v>4.144</v>
      </c>
      <c r="O12" s="7">
        <f t="shared" si="5"/>
        <v>14.8</v>
      </c>
      <c r="P12" s="7">
        <f t="shared" si="6"/>
        <v>0</v>
      </c>
      <c r="Q12" s="7">
        <f t="shared" si="7"/>
        <v>296</v>
      </c>
      <c r="R12" s="7">
        <f t="shared" si="42"/>
        <v>0.339938</v>
      </c>
      <c r="S12" s="7">
        <f t="shared" si="8"/>
        <v>52.95734247</v>
      </c>
      <c r="T12" s="7">
        <f>E12*ln(1/E12)+F12*ln(1/F12)+G12*ln(1/G12)+H12*ln(1/H12)+I12*ln(1/I12)</f>
        <v>0.7353364317</v>
      </c>
      <c r="U12" s="7">
        <f t="shared" si="10"/>
        <v>217.1835584</v>
      </c>
      <c r="W12" s="7">
        <f t="shared" si="11"/>
        <v>154.3251195</v>
      </c>
      <c r="Z12" s="7">
        <f t="shared" si="12"/>
        <v>0.0003425166522</v>
      </c>
      <c r="AA12" s="7">
        <f t="shared" si="13"/>
        <v>0.003243834176</v>
      </c>
      <c r="AB12" s="7">
        <f t="shared" si="14"/>
        <v>0.00005641450742</v>
      </c>
      <c r="AC12" s="7">
        <f t="shared" si="15"/>
        <v>0.0002014803836</v>
      </c>
      <c r="AD12" s="7">
        <f t="shared" si="16"/>
        <v>0</v>
      </c>
      <c r="AE12" s="7">
        <f t="shared" si="17"/>
        <v>0.00008100137792</v>
      </c>
      <c r="AF12" s="7">
        <f t="shared" si="18"/>
        <v>0.001417524114</v>
      </c>
      <c r="AG12" s="7">
        <f t="shared" si="19"/>
        <v>0.00002465259328</v>
      </c>
      <c r="AH12" s="7">
        <f t="shared" si="20"/>
        <v>0.00008804497601</v>
      </c>
      <c r="AI12" s="7">
        <f t="shared" si="21"/>
        <v>0</v>
      </c>
      <c r="AJ12" s="7">
        <f t="shared" si="22"/>
        <v>0.002028708736</v>
      </c>
      <c r="AK12" s="7">
        <f t="shared" si="23"/>
        <v>0.003748700926</v>
      </c>
      <c r="AL12" s="7">
        <f t="shared" si="24"/>
        <v>0.0006174330936</v>
      </c>
      <c r="AM12" s="7">
        <f t="shared" si="25"/>
        <v>0.002205118191</v>
      </c>
      <c r="AN12" s="7">
        <f t="shared" si="26"/>
        <v>0</v>
      </c>
      <c r="AO12" s="7">
        <f t="shared" si="27"/>
        <v>0.0003048506084</v>
      </c>
      <c r="AP12" s="7">
        <f t="shared" si="28"/>
        <v>0.0005633109069</v>
      </c>
      <c r="AQ12" s="7">
        <f t="shared" si="29"/>
        <v>0.005334885647</v>
      </c>
      <c r="AR12" s="7">
        <f t="shared" si="30"/>
        <v>0.000331359357</v>
      </c>
      <c r="AS12" s="7">
        <f t="shared" si="31"/>
        <v>0</v>
      </c>
      <c r="AT12" s="7">
        <f t="shared" si="32"/>
        <v>0.0004471563405</v>
      </c>
      <c r="AU12" s="7">
        <f t="shared" si="33"/>
        <v>0.000826267151</v>
      </c>
      <c r="AV12" s="7">
        <f t="shared" si="34"/>
        <v>0.007825235959</v>
      </c>
      <c r="AW12" s="7">
        <f t="shared" si="35"/>
        <v>0.0001360910602</v>
      </c>
      <c r="AX12" s="7">
        <f t="shared" si="36"/>
        <v>0</v>
      </c>
      <c r="AY12" s="7">
        <f t="shared" si="37"/>
        <v>0</v>
      </c>
      <c r="AZ12" s="7">
        <f t="shared" si="38"/>
        <v>0</v>
      </c>
      <c r="BA12" s="7">
        <f t="shared" si="39"/>
        <v>0</v>
      </c>
      <c r="BB12" s="7">
        <f t="shared" si="40"/>
        <v>0</v>
      </c>
      <c r="BC12" s="7">
        <f t="shared" si="41"/>
        <v>0</v>
      </c>
    </row>
    <row r="13">
      <c r="A13" s="1" t="s">
        <v>69</v>
      </c>
      <c r="B13" s="1" t="s">
        <v>68</v>
      </c>
      <c r="C13" s="2" t="s">
        <v>57</v>
      </c>
      <c r="D13" s="5">
        <v>388.0</v>
      </c>
      <c r="E13" s="5">
        <v>0.11</v>
      </c>
      <c r="F13" s="5">
        <v>0.675</v>
      </c>
      <c r="G13" s="5">
        <v>0.129</v>
      </c>
      <c r="H13" s="5">
        <v>0.018</v>
      </c>
      <c r="I13" s="5">
        <v>0.047</v>
      </c>
      <c r="J13" s="6">
        <v>0.021</v>
      </c>
      <c r="K13" s="5">
        <f t="shared" si="1"/>
        <v>42.68</v>
      </c>
      <c r="L13" s="7">
        <f t="shared" si="2"/>
        <v>261.9</v>
      </c>
      <c r="M13" s="7">
        <f t="shared" si="3"/>
        <v>50.052</v>
      </c>
      <c r="N13" s="7">
        <f t="shared" si="4"/>
        <v>6.984</v>
      </c>
      <c r="O13" s="7">
        <f t="shared" si="5"/>
        <v>18.236</v>
      </c>
      <c r="P13" s="7">
        <f t="shared" si="6"/>
        <v>8.148</v>
      </c>
      <c r="Q13" s="7">
        <f t="shared" si="7"/>
        <v>388</v>
      </c>
      <c r="R13" s="7">
        <f t="shared" si="42"/>
        <v>0.51266</v>
      </c>
      <c r="S13" s="7">
        <f t="shared" si="8"/>
        <v>29.05503707</v>
      </c>
      <c r="T13" s="7">
        <f t="shared" ref="T13:T28" si="44">E13*ln(1/E13)+F13*ln(1/F13)+G13*ln(1/G13)+H13*ln(1/H13)+I13*ln(1/I13)+J13*ln(1/J13)</f>
        <v>1.069436972</v>
      </c>
      <c r="U13" s="7">
        <f t="shared" si="10"/>
        <v>155.0555467</v>
      </c>
      <c r="W13" s="7">
        <f t="shared" si="11"/>
        <v>72.6600254</v>
      </c>
      <c r="Z13" s="7">
        <f t="shared" si="12"/>
        <v>0.008525922991</v>
      </c>
      <c r="AA13" s="7">
        <f t="shared" si="13"/>
        <v>0.001629398616</v>
      </c>
      <c r="AB13" s="7">
        <f t="shared" si="14"/>
        <v>0.0002273579464</v>
      </c>
      <c r="AC13" s="7">
        <f t="shared" si="15"/>
        <v>0.0005936568601</v>
      </c>
      <c r="AD13" s="7">
        <f t="shared" si="16"/>
        <v>0.0002652509375</v>
      </c>
      <c r="AE13" s="7">
        <f t="shared" si="17"/>
        <v>0.002016285941</v>
      </c>
      <c r="AF13" s="7">
        <f t="shared" si="18"/>
        <v>0.002364553513</v>
      </c>
      <c r="AG13" s="7">
        <f t="shared" si="19"/>
        <v>0.0003299376994</v>
      </c>
      <c r="AH13" s="7">
        <f t="shared" si="20"/>
        <v>0.000861503993</v>
      </c>
      <c r="AI13" s="7">
        <f t="shared" si="21"/>
        <v>0.000384927316</v>
      </c>
      <c r="AJ13" s="7">
        <f t="shared" si="22"/>
        <v>0.00101903335</v>
      </c>
      <c r="AK13" s="7">
        <f t="shared" si="23"/>
        <v>0.006253159192</v>
      </c>
      <c r="AL13" s="7">
        <f t="shared" si="24"/>
        <v>0.0001667509118</v>
      </c>
      <c r="AM13" s="7">
        <f t="shared" si="25"/>
        <v>0.0004354051585</v>
      </c>
      <c r="AN13" s="7">
        <f t="shared" si="26"/>
        <v>0.0001945427304</v>
      </c>
      <c r="AO13" s="7">
        <f t="shared" si="27"/>
        <v>0.00122858838</v>
      </c>
      <c r="AP13" s="7">
        <f t="shared" si="28"/>
        <v>0.007539065061</v>
      </c>
      <c r="AQ13" s="7">
        <f t="shared" si="29"/>
        <v>0.001440799101</v>
      </c>
      <c r="AR13" s="7">
        <f t="shared" si="30"/>
        <v>0.000524942308</v>
      </c>
      <c r="AS13" s="7">
        <f t="shared" si="31"/>
        <v>0.0002345486908</v>
      </c>
      <c r="AT13" s="7">
        <f t="shared" si="32"/>
        <v>0.00131753486</v>
      </c>
      <c r="AU13" s="7">
        <f t="shared" si="33"/>
        <v>0.008084873006</v>
      </c>
      <c r="AV13" s="7">
        <f t="shared" si="34"/>
        <v>0.001545109063</v>
      </c>
      <c r="AW13" s="7">
        <f t="shared" si="35"/>
        <v>0.0002155966135</v>
      </c>
      <c r="AX13" s="7">
        <f t="shared" si="36"/>
        <v>0.0002515293824</v>
      </c>
      <c r="AY13" s="7">
        <f t="shared" si="37"/>
        <v>0.001745715471</v>
      </c>
      <c r="AZ13" s="7">
        <f t="shared" si="38"/>
        <v>0.01071234494</v>
      </c>
      <c r="BA13" s="7">
        <f t="shared" si="39"/>
        <v>0.002047248143</v>
      </c>
      <c r="BB13" s="7">
        <f t="shared" si="40"/>
        <v>0.0002856625316</v>
      </c>
      <c r="BC13" s="7">
        <f t="shared" si="41"/>
        <v>0.0007458966104</v>
      </c>
    </row>
    <row r="14">
      <c r="A14" s="1" t="s">
        <v>70</v>
      </c>
      <c r="B14" s="1" t="s">
        <v>68</v>
      </c>
      <c r="C14" s="2" t="s">
        <v>57</v>
      </c>
      <c r="D14" s="5">
        <v>907.0</v>
      </c>
      <c r="E14" s="5">
        <v>0.098</v>
      </c>
      <c r="F14" s="5">
        <v>0.808</v>
      </c>
      <c r="G14" s="5">
        <v>0.039</v>
      </c>
      <c r="H14" s="5">
        <v>0.019</v>
      </c>
      <c r="I14" s="5">
        <v>0.034</v>
      </c>
      <c r="J14" s="6">
        <v>0.002</v>
      </c>
      <c r="K14" s="5">
        <f t="shared" si="1"/>
        <v>88.886</v>
      </c>
      <c r="L14" s="7">
        <f t="shared" si="2"/>
        <v>732.856</v>
      </c>
      <c r="M14" s="7">
        <f t="shared" si="3"/>
        <v>35.373</v>
      </c>
      <c r="N14" s="7">
        <f t="shared" si="4"/>
        <v>17.233</v>
      </c>
      <c r="O14" s="7">
        <f t="shared" si="5"/>
        <v>30.838</v>
      </c>
      <c r="P14" s="7">
        <f t="shared" si="6"/>
        <v>1.814</v>
      </c>
      <c r="Q14" s="7">
        <f t="shared" si="7"/>
        <v>907</v>
      </c>
      <c r="R14" s="7">
        <f t="shared" si="42"/>
        <v>0.33449</v>
      </c>
      <c r="S14" s="7">
        <f t="shared" si="8"/>
        <v>53.71126936</v>
      </c>
      <c r="T14" s="7">
        <f t="shared" si="44"/>
        <v>0.7291165258</v>
      </c>
      <c r="U14" s="7">
        <f t="shared" si="10"/>
        <v>671.1329665</v>
      </c>
      <c r="W14" s="7">
        <f t="shared" si="11"/>
        <v>478.5228176</v>
      </c>
      <c r="Z14" s="7">
        <f t="shared" si="12"/>
        <v>0.02125484516</v>
      </c>
      <c r="AA14" s="7">
        <f t="shared" si="13"/>
        <v>0.001025914556</v>
      </c>
      <c r="AB14" s="7">
        <f t="shared" si="14"/>
        <v>0.0004998045273</v>
      </c>
      <c r="AC14" s="7">
        <f t="shared" si="15"/>
        <v>0.0008943870489</v>
      </c>
      <c r="AD14" s="7">
        <f t="shared" si="16"/>
        <v>0.00005261100288</v>
      </c>
      <c r="AE14" s="7">
        <f t="shared" si="17"/>
        <v>0.005026534432</v>
      </c>
      <c r="AF14" s="7">
        <f t="shared" si="18"/>
        <v>0.002000355539</v>
      </c>
      <c r="AG14" s="7">
        <f t="shared" si="19"/>
        <v>0.0009745321858</v>
      </c>
      <c r="AH14" s="7">
        <f t="shared" si="20"/>
        <v>0.001743899701</v>
      </c>
      <c r="AI14" s="7">
        <f t="shared" si="21"/>
        <v>0.0001025823354</v>
      </c>
      <c r="AJ14" s="7">
        <f t="shared" si="22"/>
        <v>0.0006416116575</v>
      </c>
      <c r="AK14" s="7">
        <f t="shared" si="23"/>
        <v>0.005290022645</v>
      </c>
      <c r="AL14" s="7">
        <f t="shared" si="24"/>
        <v>0.0001243940969</v>
      </c>
      <c r="AM14" s="7">
        <f t="shared" si="25"/>
        <v>0.0002225999628</v>
      </c>
      <c r="AN14" s="7">
        <f t="shared" si="26"/>
        <v>0.00001309411546</v>
      </c>
      <c r="AO14" s="7">
        <f t="shared" si="27"/>
        <v>0.00270082504</v>
      </c>
      <c r="AP14" s="7">
        <f t="shared" si="28"/>
        <v>0.02226802686</v>
      </c>
      <c r="AQ14" s="7">
        <f t="shared" si="29"/>
        <v>0.001074818128</v>
      </c>
      <c r="AR14" s="7">
        <f t="shared" si="30"/>
        <v>0.0009370209323</v>
      </c>
      <c r="AS14" s="7">
        <f t="shared" si="31"/>
        <v>0.00005511887837</v>
      </c>
      <c r="AT14" s="7">
        <f t="shared" si="32"/>
        <v>0.001984961675</v>
      </c>
      <c r="AU14" s="7">
        <f t="shared" si="33"/>
        <v>0.01636580646</v>
      </c>
      <c r="AV14" s="7">
        <f t="shared" si="34"/>
        <v>0.0007899337279</v>
      </c>
      <c r="AW14" s="7">
        <f t="shared" si="35"/>
        <v>0.0003848395084</v>
      </c>
      <c r="AX14" s="7">
        <f t="shared" si="36"/>
        <v>0.00004050942194</v>
      </c>
      <c r="AY14" s="7">
        <f t="shared" si="37"/>
        <v>0.0003462526562</v>
      </c>
      <c r="AZ14" s="7">
        <f t="shared" si="38"/>
        <v>0.002854817819</v>
      </c>
      <c r="BA14" s="7">
        <f t="shared" si="39"/>
        <v>0.0001377944244</v>
      </c>
      <c r="BB14" s="7">
        <f t="shared" si="40"/>
        <v>0.00006713061702</v>
      </c>
      <c r="BC14" s="7">
        <f t="shared" si="41"/>
        <v>0.0001201284726</v>
      </c>
    </row>
    <row r="15">
      <c r="A15" s="1" t="s">
        <v>71</v>
      </c>
      <c r="B15" s="1" t="s">
        <v>68</v>
      </c>
      <c r="C15" s="2" t="s">
        <v>57</v>
      </c>
      <c r="D15" s="5">
        <v>173.0</v>
      </c>
      <c r="E15" s="5">
        <v>0.188</v>
      </c>
      <c r="F15" s="5">
        <v>0.465</v>
      </c>
      <c r="G15" s="5">
        <v>0.158</v>
      </c>
      <c r="H15" s="5">
        <v>0.024</v>
      </c>
      <c r="I15" s="5">
        <v>0.041</v>
      </c>
      <c r="J15" s="6">
        <v>0.124</v>
      </c>
      <c r="K15" s="5">
        <f t="shared" si="1"/>
        <v>32.524</v>
      </c>
      <c r="L15" s="7">
        <f t="shared" si="2"/>
        <v>80.445</v>
      </c>
      <c r="M15" s="7">
        <f t="shared" si="3"/>
        <v>27.334</v>
      </c>
      <c r="N15" s="7">
        <f t="shared" si="4"/>
        <v>4.152</v>
      </c>
      <c r="O15" s="7">
        <f t="shared" si="5"/>
        <v>7.093</v>
      </c>
      <c r="P15" s="7">
        <f t="shared" si="6"/>
        <v>21.452</v>
      </c>
      <c r="Q15" s="7">
        <f t="shared" si="7"/>
        <v>173</v>
      </c>
      <c r="R15" s="7">
        <f t="shared" si="42"/>
        <v>0.705834</v>
      </c>
      <c r="S15" s="7">
        <f t="shared" si="8"/>
        <v>2.322461343</v>
      </c>
      <c r="T15" s="7">
        <f t="shared" si="44"/>
        <v>1.44112212</v>
      </c>
      <c r="U15" s="7">
        <f t="shared" si="10"/>
        <v>4.834061038</v>
      </c>
      <c r="W15" s="7">
        <f t="shared" si="11"/>
        <v>-31.90414818</v>
      </c>
      <c r="Z15" s="7">
        <f t="shared" si="12"/>
        <v>0.004475794387</v>
      </c>
      <c r="AA15" s="7">
        <f t="shared" si="13"/>
        <v>0.001520807555</v>
      </c>
      <c r="AB15" s="7">
        <f t="shared" si="14"/>
        <v>0.0002310087426</v>
      </c>
      <c r="AC15" s="7">
        <f t="shared" si="15"/>
        <v>0.0003946399352</v>
      </c>
      <c r="AD15" s="7">
        <f t="shared" si="16"/>
        <v>0.00119354517</v>
      </c>
      <c r="AE15" s="7">
        <f t="shared" si="17"/>
        <v>0.001058475582</v>
      </c>
      <c r="AF15" s="7">
        <f t="shared" si="18"/>
        <v>0.0008895699038</v>
      </c>
      <c r="AG15" s="7">
        <f t="shared" si="19"/>
        <v>0.0001351245423</v>
      </c>
      <c r="AH15" s="7">
        <f t="shared" si="20"/>
        <v>0.0002308377598</v>
      </c>
      <c r="AI15" s="7">
        <f t="shared" si="21"/>
        <v>0.0006981434688</v>
      </c>
      <c r="AJ15" s="7">
        <f t="shared" si="22"/>
        <v>0.0009511200035</v>
      </c>
      <c r="AK15" s="7">
        <f t="shared" si="23"/>
        <v>0.002352504264</v>
      </c>
      <c r="AL15" s="7">
        <f t="shared" si="24"/>
        <v>0.0001214195749</v>
      </c>
      <c r="AM15" s="7">
        <f t="shared" si="25"/>
        <v>0.0002074251071</v>
      </c>
      <c r="AN15" s="7">
        <f t="shared" si="26"/>
        <v>0.0006273344704</v>
      </c>
      <c r="AO15" s="7">
        <f t="shared" si="27"/>
        <v>0.001248316416</v>
      </c>
      <c r="AP15" s="7">
        <f t="shared" si="28"/>
        <v>0.003087591136</v>
      </c>
      <c r="AQ15" s="7">
        <f t="shared" si="29"/>
        <v>0.001049116988</v>
      </c>
      <c r="AR15" s="7">
        <f t="shared" si="30"/>
        <v>0.0002722392184</v>
      </c>
      <c r="AS15" s="7">
        <f t="shared" si="31"/>
        <v>0.0008233576362</v>
      </c>
      <c r="AT15" s="7">
        <f t="shared" si="32"/>
        <v>0.0008758458073</v>
      </c>
      <c r="AU15" s="7">
        <f t="shared" si="33"/>
        <v>0.002166320747</v>
      </c>
      <c r="AV15" s="7">
        <f t="shared" si="34"/>
        <v>0.0007360831784</v>
      </c>
      <c r="AW15" s="7">
        <f t="shared" si="35"/>
        <v>0.0001118101031</v>
      </c>
      <c r="AX15" s="7">
        <f t="shared" si="36"/>
        <v>0.0005776855324</v>
      </c>
      <c r="AY15" s="7">
        <f t="shared" si="37"/>
        <v>0.007855166463</v>
      </c>
      <c r="AZ15" s="7">
        <f t="shared" si="38"/>
        <v>0.01942900216</v>
      </c>
      <c r="BA15" s="7">
        <f t="shared" si="39"/>
        <v>0.006601682453</v>
      </c>
      <c r="BB15" s="7">
        <f t="shared" si="40"/>
        <v>0.001002787208</v>
      </c>
      <c r="BC15" s="7">
        <f t="shared" si="41"/>
        <v>0.001713094814</v>
      </c>
    </row>
    <row r="16">
      <c r="A16" s="1" t="s">
        <v>72</v>
      </c>
      <c r="B16" s="1" t="s">
        <v>73</v>
      </c>
      <c r="C16" s="2" t="s">
        <v>57</v>
      </c>
      <c r="D16" s="5">
        <v>258.0</v>
      </c>
      <c r="E16" s="5">
        <v>0.07</v>
      </c>
      <c r="F16" s="5">
        <v>0.132</v>
      </c>
      <c r="G16" s="5">
        <v>0.612</v>
      </c>
      <c r="H16" s="5">
        <v>0.031</v>
      </c>
      <c r="I16" s="5">
        <v>0.151</v>
      </c>
      <c r="J16" s="6">
        <v>0.004</v>
      </c>
      <c r="K16" s="5">
        <f t="shared" si="1"/>
        <v>18.06</v>
      </c>
      <c r="L16" s="7">
        <f t="shared" si="2"/>
        <v>34.056</v>
      </c>
      <c r="M16" s="7">
        <f t="shared" si="3"/>
        <v>157.896</v>
      </c>
      <c r="N16" s="7">
        <f t="shared" si="4"/>
        <v>7.998</v>
      </c>
      <c r="O16" s="7">
        <f t="shared" si="5"/>
        <v>38.958</v>
      </c>
      <c r="P16" s="7">
        <f t="shared" si="6"/>
        <v>1.032</v>
      </c>
      <c r="Q16" s="7">
        <f t="shared" si="7"/>
        <v>258</v>
      </c>
      <c r="R16" s="7">
        <f t="shared" si="42"/>
        <v>0.579354</v>
      </c>
      <c r="S16" s="7">
        <f t="shared" si="8"/>
        <v>19.82552168</v>
      </c>
      <c r="T16" s="7">
        <f t="shared" si="44"/>
        <v>1.169182565</v>
      </c>
      <c r="U16" s="7">
        <f t="shared" si="10"/>
        <v>77.36958296</v>
      </c>
      <c r="W16" s="7">
        <f t="shared" si="11"/>
        <v>22.58080851</v>
      </c>
      <c r="Z16" s="7">
        <f t="shared" si="12"/>
        <v>0.0007055128028</v>
      </c>
      <c r="AA16" s="7">
        <f t="shared" si="13"/>
        <v>0.003271013904</v>
      </c>
      <c r="AB16" s="7">
        <f t="shared" si="14"/>
        <v>0.0001656886128</v>
      </c>
      <c r="AC16" s="7">
        <f t="shared" si="15"/>
        <v>0.000807063888</v>
      </c>
      <c r="AD16" s="7">
        <f t="shared" si="16"/>
        <v>0.00002137917584</v>
      </c>
      <c r="AE16" s="7">
        <f t="shared" si="17"/>
        <v>0.0001668459294</v>
      </c>
      <c r="AF16" s="7">
        <f t="shared" si="18"/>
        <v>0.001458710126</v>
      </c>
      <c r="AG16" s="7">
        <f t="shared" si="19"/>
        <v>0.0000738889116</v>
      </c>
      <c r="AH16" s="7">
        <f t="shared" si="20"/>
        <v>0.0003599105049</v>
      </c>
      <c r="AI16" s="7">
        <f t="shared" si="21"/>
        <v>0.000009534053109</v>
      </c>
      <c r="AJ16" s="7">
        <f t="shared" si="22"/>
        <v>0.002045707062</v>
      </c>
      <c r="AK16" s="7">
        <f t="shared" si="23"/>
        <v>0.003857619031</v>
      </c>
      <c r="AL16" s="7">
        <f t="shared" si="24"/>
        <v>0.0009059559846</v>
      </c>
      <c r="AM16" s="7">
        <f t="shared" si="25"/>
        <v>0.004412882377</v>
      </c>
      <c r="AN16" s="7">
        <f t="shared" si="26"/>
        <v>0.0001168975464</v>
      </c>
      <c r="AO16" s="7">
        <f t="shared" si="27"/>
        <v>0.0008953419382</v>
      </c>
      <c r="AP16" s="7">
        <f t="shared" si="28"/>
        <v>0.001688359084</v>
      </c>
      <c r="AQ16" s="7">
        <f t="shared" si="29"/>
        <v>0.00782784666</v>
      </c>
      <c r="AR16" s="7">
        <f t="shared" si="30"/>
        <v>0.001931380467</v>
      </c>
      <c r="AS16" s="7">
        <f t="shared" si="31"/>
        <v>0.00005116239647</v>
      </c>
      <c r="AT16" s="7">
        <f t="shared" si="32"/>
        <v>0.001791160649</v>
      </c>
      <c r="AU16" s="7">
        <f t="shared" si="33"/>
        <v>0.003377617224</v>
      </c>
      <c r="AV16" s="7">
        <f t="shared" si="34"/>
        <v>0.01565986168</v>
      </c>
      <c r="AW16" s="7">
        <f t="shared" si="35"/>
        <v>0.0007932282875</v>
      </c>
      <c r="AX16" s="7">
        <f t="shared" si="36"/>
        <v>0.0001023520371</v>
      </c>
      <c r="AY16" s="7">
        <f t="shared" si="37"/>
        <v>0.0001407043397</v>
      </c>
      <c r="AZ16" s="7">
        <f t="shared" si="38"/>
        <v>0.0002653281835</v>
      </c>
      <c r="BA16" s="7">
        <f t="shared" si="39"/>
        <v>0.001230157942</v>
      </c>
      <c r="BB16" s="7">
        <f t="shared" si="40"/>
        <v>0.00006231192189</v>
      </c>
      <c r="BC16" s="7">
        <f t="shared" si="41"/>
        <v>0.0003035193615</v>
      </c>
    </row>
    <row r="17">
      <c r="A17" s="1" t="s">
        <v>74</v>
      </c>
      <c r="B17" s="1" t="s">
        <v>68</v>
      </c>
      <c r="C17" s="2" t="s">
        <v>57</v>
      </c>
      <c r="D17" s="5">
        <v>655.0</v>
      </c>
      <c r="E17" s="5">
        <v>0.061</v>
      </c>
      <c r="F17" s="5">
        <v>0.146</v>
      </c>
      <c r="G17" s="5">
        <v>0.698</v>
      </c>
      <c r="H17" s="5">
        <v>0.009</v>
      </c>
      <c r="I17" s="5">
        <v>0.075</v>
      </c>
      <c r="J17" s="6">
        <v>0.011</v>
      </c>
      <c r="K17" s="5">
        <f t="shared" si="1"/>
        <v>39.955</v>
      </c>
      <c r="L17" s="7">
        <f t="shared" si="2"/>
        <v>95.63</v>
      </c>
      <c r="M17" s="7">
        <f t="shared" si="3"/>
        <v>457.19</v>
      </c>
      <c r="N17" s="7">
        <f t="shared" si="4"/>
        <v>5.895</v>
      </c>
      <c r="O17" s="7">
        <f t="shared" si="5"/>
        <v>49.125</v>
      </c>
      <c r="P17" s="7">
        <f t="shared" si="6"/>
        <v>7.205</v>
      </c>
      <c r="Q17" s="7">
        <f t="shared" si="7"/>
        <v>655</v>
      </c>
      <c r="R17" s="7">
        <f t="shared" si="42"/>
        <v>0.481932</v>
      </c>
      <c r="S17" s="7">
        <f t="shared" si="8"/>
        <v>33.30736184</v>
      </c>
      <c r="T17" s="7">
        <f t="shared" si="44"/>
        <v>0.9887649951</v>
      </c>
      <c r="U17" s="7">
        <f t="shared" si="10"/>
        <v>314.5962869</v>
      </c>
      <c r="W17" s="7">
        <f t="shared" si="11"/>
        <v>175.5007549</v>
      </c>
      <c r="Z17" s="7">
        <f t="shared" si="12"/>
        <v>0.001726383247</v>
      </c>
      <c r="AA17" s="7">
        <f t="shared" si="13"/>
        <v>0.008253530864</v>
      </c>
      <c r="AB17" s="7">
        <f t="shared" si="14"/>
        <v>0.0001064208851</v>
      </c>
      <c r="AC17" s="7">
        <f t="shared" si="15"/>
        <v>0.0008868407089</v>
      </c>
      <c r="AD17" s="7">
        <f t="shared" si="16"/>
        <v>0.0001300699706</v>
      </c>
      <c r="AE17" s="7">
        <f t="shared" si="17"/>
        <v>0.0004082704327</v>
      </c>
      <c r="AF17" s="7">
        <f t="shared" si="18"/>
        <v>0.004671684624</v>
      </c>
      <c r="AG17" s="7">
        <f t="shared" si="19"/>
        <v>0.00006023662122</v>
      </c>
      <c r="AH17" s="7">
        <f t="shared" si="20"/>
        <v>0.0005019718435</v>
      </c>
      <c r="AI17" s="7">
        <f t="shared" si="21"/>
        <v>0.00007362253705</v>
      </c>
      <c r="AJ17" s="7">
        <f t="shared" si="22"/>
        <v>0.005161795966</v>
      </c>
      <c r="AK17" s="7">
        <f t="shared" si="23"/>
        <v>0.01235446248</v>
      </c>
      <c r="AL17" s="7">
        <f t="shared" si="24"/>
        <v>0.0007615764541</v>
      </c>
      <c r="AM17" s="7">
        <f t="shared" si="25"/>
        <v>0.006346470451</v>
      </c>
      <c r="AN17" s="7">
        <f t="shared" si="26"/>
        <v>0.0009308156661</v>
      </c>
      <c r="AO17" s="7">
        <f t="shared" si="27"/>
        <v>0.0005750732045</v>
      </c>
      <c r="AP17" s="7">
        <f t="shared" si="28"/>
        <v>0.001376404719</v>
      </c>
      <c r="AQ17" s="7">
        <f t="shared" si="29"/>
        <v>0.006580345848</v>
      </c>
      <c r="AR17" s="7">
        <f t="shared" si="30"/>
        <v>0.0007070572187</v>
      </c>
      <c r="AS17" s="7">
        <f t="shared" si="31"/>
        <v>0.0001037017254</v>
      </c>
      <c r="AT17" s="7">
        <f t="shared" si="32"/>
        <v>0.001968213673</v>
      </c>
      <c r="AU17" s="7">
        <f t="shared" si="33"/>
        <v>0.004710806497</v>
      </c>
      <c r="AV17" s="7">
        <f t="shared" si="34"/>
        <v>0.02252152695</v>
      </c>
      <c r="AW17" s="7">
        <f t="shared" si="35"/>
        <v>0.0002903921813</v>
      </c>
      <c r="AX17" s="7">
        <f t="shared" si="36"/>
        <v>0.0003549237772</v>
      </c>
      <c r="AY17" s="7">
        <f t="shared" si="37"/>
        <v>0.0008560390482</v>
      </c>
      <c r="AZ17" s="7">
        <f t="shared" si="38"/>
        <v>0.002048880345</v>
      </c>
      <c r="BA17" s="7">
        <f t="shared" si="39"/>
        <v>0.00979533206</v>
      </c>
      <c r="BB17" s="7">
        <f t="shared" si="40"/>
        <v>0.0001263008432</v>
      </c>
      <c r="BC17" s="7">
        <f t="shared" si="41"/>
        <v>0.001052507026</v>
      </c>
    </row>
    <row r="18">
      <c r="A18" s="1" t="s">
        <v>75</v>
      </c>
      <c r="B18" s="1" t="s">
        <v>68</v>
      </c>
      <c r="C18" s="2" t="s">
        <v>57</v>
      </c>
      <c r="D18" s="5">
        <v>481.0</v>
      </c>
      <c r="E18" s="5">
        <v>0.082</v>
      </c>
      <c r="F18" s="5">
        <v>0.804</v>
      </c>
      <c r="G18" s="5">
        <v>0.055</v>
      </c>
      <c r="H18" s="5">
        <v>0.009</v>
      </c>
      <c r="I18" s="5">
        <v>0.041</v>
      </c>
      <c r="J18" s="6">
        <v>0.009</v>
      </c>
      <c r="K18" s="5">
        <f t="shared" si="1"/>
        <v>39.442</v>
      </c>
      <c r="L18" s="7">
        <f t="shared" si="2"/>
        <v>386.724</v>
      </c>
      <c r="M18" s="7">
        <f t="shared" si="3"/>
        <v>26.455</v>
      </c>
      <c r="N18" s="7">
        <f t="shared" si="4"/>
        <v>4.329</v>
      </c>
      <c r="O18" s="7">
        <f t="shared" si="5"/>
        <v>19.721</v>
      </c>
      <c r="P18" s="7">
        <f t="shared" si="6"/>
        <v>4.329</v>
      </c>
      <c r="Q18" s="7">
        <f t="shared" si="7"/>
        <v>481</v>
      </c>
      <c r="R18" s="7">
        <f t="shared" si="42"/>
        <v>0.341992</v>
      </c>
      <c r="S18" s="7">
        <f t="shared" si="8"/>
        <v>52.67309764</v>
      </c>
      <c r="T18" s="7">
        <f t="shared" si="44"/>
        <v>0.755756666</v>
      </c>
      <c r="U18" s="7">
        <f t="shared" si="10"/>
        <v>343.1011498</v>
      </c>
      <c r="W18" s="7">
        <f t="shared" si="11"/>
        <v>240.9561866</v>
      </c>
      <c r="Z18" s="7">
        <f t="shared" si="12"/>
        <v>0.009384868669</v>
      </c>
      <c r="AA18" s="7">
        <f t="shared" si="13"/>
        <v>0.0006419997224</v>
      </c>
      <c r="AB18" s="7">
        <f t="shared" si="14"/>
        <v>0.0001050545</v>
      </c>
      <c r="AC18" s="7">
        <f t="shared" si="15"/>
        <v>0.0004785816112</v>
      </c>
      <c r="AD18" s="7">
        <f t="shared" si="16"/>
        <v>0.0001050545</v>
      </c>
      <c r="AE18" s="7">
        <f t="shared" si="17"/>
        <v>0.002219417039</v>
      </c>
      <c r="AF18" s="7">
        <f t="shared" si="18"/>
        <v>0.00148863338</v>
      </c>
      <c r="AG18" s="7">
        <f t="shared" si="19"/>
        <v>0.000243594553</v>
      </c>
      <c r="AH18" s="7">
        <f t="shared" si="20"/>
        <v>0.001109708519</v>
      </c>
      <c r="AI18" s="7">
        <f t="shared" si="21"/>
        <v>0.000243594553</v>
      </c>
      <c r="AJ18" s="7">
        <f t="shared" si="22"/>
        <v>0.0004015095639</v>
      </c>
      <c r="AK18" s="7">
        <f t="shared" si="23"/>
        <v>0.003936752309</v>
      </c>
      <c r="AL18" s="7">
        <f t="shared" si="24"/>
        <v>0.00004406812286</v>
      </c>
      <c r="AM18" s="7">
        <f t="shared" si="25"/>
        <v>0.0002007547819</v>
      </c>
      <c r="AN18" s="7">
        <f t="shared" si="26"/>
        <v>0.00004406812286</v>
      </c>
      <c r="AO18" s="7">
        <f t="shared" si="27"/>
        <v>0.0005676895841</v>
      </c>
      <c r="AP18" s="7">
        <f t="shared" si="28"/>
        <v>0.005566127142</v>
      </c>
      <c r="AQ18" s="7">
        <f t="shared" si="29"/>
        <v>0.000380767404</v>
      </c>
      <c r="AR18" s="7">
        <f t="shared" si="30"/>
        <v>0.000283844792</v>
      </c>
      <c r="AS18" s="7">
        <f t="shared" si="31"/>
        <v>0.00006230739338</v>
      </c>
      <c r="AT18" s="7">
        <f t="shared" si="32"/>
        <v>0.001062142121</v>
      </c>
      <c r="AU18" s="7">
        <f t="shared" si="33"/>
        <v>0.01041417396</v>
      </c>
      <c r="AV18" s="7">
        <f t="shared" si="34"/>
        <v>0.0007124123979</v>
      </c>
      <c r="AW18" s="7">
        <f t="shared" si="35"/>
        <v>0.0001165765742</v>
      </c>
      <c r="AX18" s="7">
        <f t="shared" si="36"/>
        <v>0.0001165765742</v>
      </c>
      <c r="AY18" s="7">
        <f t="shared" si="37"/>
        <v>0.0006914028947</v>
      </c>
      <c r="AZ18" s="7">
        <f t="shared" si="38"/>
        <v>0.006779121065</v>
      </c>
      <c r="BA18" s="7">
        <f t="shared" si="39"/>
        <v>0.000463745844</v>
      </c>
      <c r="BB18" s="7">
        <f t="shared" si="40"/>
        <v>0.00007588568357</v>
      </c>
      <c r="BC18" s="7">
        <f t="shared" si="41"/>
        <v>0.0003457014474</v>
      </c>
    </row>
    <row r="19">
      <c r="A19" s="1" t="s">
        <v>76</v>
      </c>
      <c r="B19" s="1" t="s">
        <v>68</v>
      </c>
      <c r="C19" s="2" t="s">
        <v>57</v>
      </c>
      <c r="D19" s="5">
        <v>505.0</v>
      </c>
      <c r="E19" s="5">
        <v>0.132</v>
      </c>
      <c r="F19" s="5">
        <v>0.562</v>
      </c>
      <c r="G19" s="5">
        <v>0.087</v>
      </c>
      <c r="H19" s="5">
        <v>0.032</v>
      </c>
      <c r="I19" s="5">
        <v>0.108</v>
      </c>
      <c r="J19" s="6">
        <v>0.079</v>
      </c>
      <c r="K19" s="5">
        <f t="shared" si="1"/>
        <v>66.66</v>
      </c>
      <c r="L19" s="7">
        <f t="shared" si="2"/>
        <v>283.81</v>
      </c>
      <c r="M19" s="7">
        <f t="shared" si="3"/>
        <v>43.935</v>
      </c>
      <c r="N19" s="7">
        <f t="shared" si="4"/>
        <v>16.16</v>
      </c>
      <c r="O19" s="7">
        <f t="shared" si="5"/>
        <v>54.54</v>
      </c>
      <c r="P19" s="7">
        <f t="shared" si="6"/>
        <v>39.895</v>
      </c>
      <c r="Q19" s="7">
        <f t="shared" si="7"/>
        <v>505</v>
      </c>
      <c r="R19" s="7">
        <f t="shared" si="42"/>
        <v>0.640234</v>
      </c>
      <c r="S19" s="7">
        <f t="shared" si="8"/>
        <v>11.40058245</v>
      </c>
      <c r="T19" s="7">
        <f t="shared" si="44"/>
        <v>1.354627277</v>
      </c>
      <c r="U19" s="7">
        <f t="shared" si="10"/>
        <v>57.79088308</v>
      </c>
      <c r="W19" s="7">
        <f t="shared" si="11"/>
        <v>-49.45071032</v>
      </c>
      <c r="Z19" s="7">
        <f t="shared" si="12"/>
        <v>0.01108702041</v>
      </c>
      <c r="AA19" s="7">
        <f t="shared" si="13"/>
        <v>0.001716318106</v>
      </c>
      <c r="AB19" s="7">
        <f t="shared" si="14"/>
        <v>0.0006312894182</v>
      </c>
      <c r="AC19" s="7">
        <f t="shared" si="15"/>
        <v>0.002130601787</v>
      </c>
      <c r="AD19" s="7">
        <f t="shared" si="16"/>
        <v>0.001558495751</v>
      </c>
      <c r="AE19" s="7">
        <f t="shared" si="17"/>
        <v>0.002621956989</v>
      </c>
      <c r="AF19" s="7">
        <f t="shared" si="18"/>
        <v>0.001728108016</v>
      </c>
      <c r="AG19" s="7">
        <f t="shared" si="19"/>
        <v>0.0006356259368</v>
      </c>
      <c r="AH19" s="7">
        <f t="shared" si="20"/>
        <v>0.002145237537</v>
      </c>
      <c r="AI19" s="7">
        <f t="shared" si="21"/>
        <v>0.001569201531</v>
      </c>
      <c r="AJ19" s="7">
        <f t="shared" si="22"/>
        <v>0.001073393196</v>
      </c>
      <c r="AK19" s="7">
        <f t="shared" si="23"/>
        <v>0.004570052851</v>
      </c>
      <c r="AL19" s="7">
        <f t="shared" si="24"/>
        <v>0.0002602165325</v>
      </c>
      <c r="AM19" s="7">
        <f t="shared" si="25"/>
        <v>0.0008782307971</v>
      </c>
      <c r="AN19" s="7">
        <f t="shared" si="26"/>
        <v>0.0006424095645</v>
      </c>
      <c r="AO19" s="7">
        <f t="shared" si="27"/>
        <v>0.003411338183</v>
      </c>
      <c r="AP19" s="7">
        <f t="shared" si="28"/>
        <v>0.01452403075</v>
      </c>
      <c r="AQ19" s="7">
        <f t="shared" si="29"/>
        <v>0.002248381984</v>
      </c>
      <c r="AR19" s="7">
        <f t="shared" si="30"/>
        <v>0.002791094877</v>
      </c>
      <c r="AS19" s="7">
        <f t="shared" si="31"/>
        <v>0.002041634216</v>
      </c>
      <c r="AT19" s="7">
        <f t="shared" si="32"/>
        <v>0.004728560075</v>
      </c>
      <c r="AU19" s="7">
        <f t="shared" si="33"/>
        <v>0.02013220274</v>
      </c>
      <c r="AV19" s="7">
        <f t="shared" si="34"/>
        <v>0.003116550959</v>
      </c>
      <c r="AW19" s="7">
        <f t="shared" si="35"/>
        <v>0.001146317594</v>
      </c>
      <c r="AX19" s="7">
        <f t="shared" si="36"/>
        <v>0.00282997156</v>
      </c>
      <c r="AY19" s="7">
        <f t="shared" si="37"/>
        <v>0.01025704252</v>
      </c>
      <c r="AZ19" s="7">
        <f t="shared" si="38"/>
        <v>0.04367013558</v>
      </c>
      <c r="BA19" s="7">
        <f t="shared" si="39"/>
        <v>0.00676032348</v>
      </c>
      <c r="BB19" s="7">
        <f t="shared" si="40"/>
        <v>0.002486555763</v>
      </c>
      <c r="BC19" s="7">
        <f t="shared" si="41"/>
        <v>0.008392125699</v>
      </c>
    </row>
    <row r="20">
      <c r="A20" s="1" t="s">
        <v>77</v>
      </c>
      <c r="B20" s="1" t="s">
        <v>68</v>
      </c>
      <c r="C20" s="2" t="s">
        <v>57</v>
      </c>
      <c r="D20" s="5">
        <v>791.0</v>
      </c>
      <c r="E20" s="5">
        <v>0.04</v>
      </c>
      <c r="F20" s="5">
        <v>0.917</v>
      </c>
      <c r="G20" s="5">
        <v>0.019</v>
      </c>
      <c r="H20" s="5">
        <v>0.013</v>
      </c>
      <c r="I20" s="5">
        <v>0.008</v>
      </c>
      <c r="J20" s="6">
        <v>0.003</v>
      </c>
      <c r="K20" s="5">
        <f t="shared" si="1"/>
        <v>31.64</v>
      </c>
      <c r="L20" s="7">
        <f t="shared" si="2"/>
        <v>725.347</v>
      </c>
      <c r="M20" s="7">
        <f t="shared" si="3"/>
        <v>15.029</v>
      </c>
      <c r="N20" s="7">
        <f t="shared" si="4"/>
        <v>10.283</v>
      </c>
      <c r="O20" s="7">
        <f t="shared" si="5"/>
        <v>6.328</v>
      </c>
      <c r="P20" s="7">
        <f t="shared" si="6"/>
        <v>2.373</v>
      </c>
      <c r="Q20" s="7">
        <f t="shared" si="7"/>
        <v>791</v>
      </c>
      <c r="R20" s="7">
        <f t="shared" si="42"/>
        <v>0.156908</v>
      </c>
      <c r="S20" s="7">
        <f t="shared" si="8"/>
        <v>78.28613068</v>
      </c>
      <c r="T20" s="7">
        <f t="shared" si="44"/>
        <v>0.3960244973</v>
      </c>
      <c r="U20" s="7">
        <f t="shared" si="10"/>
        <v>848.7747764</v>
      </c>
      <c r="W20" s="7">
        <f t="shared" si="11"/>
        <v>680.79834</v>
      </c>
      <c r="Z20" s="7">
        <f t="shared" si="12"/>
        <v>0.008586556511</v>
      </c>
      <c r="AA20" s="7">
        <f t="shared" si="13"/>
        <v>0.0001779112036</v>
      </c>
      <c r="AB20" s="7">
        <f t="shared" si="14"/>
        <v>0.0001217287183</v>
      </c>
      <c r="AC20" s="7">
        <f t="shared" si="15"/>
        <v>0.00007490998047</v>
      </c>
      <c r="AD20" s="7">
        <f t="shared" si="16"/>
        <v>0.00002809124268</v>
      </c>
      <c r="AE20" s="7">
        <f t="shared" si="17"/>
        <v>0.002030625094</v>
      </c>
      <c r="AF20" s="7">
        <f t="shared" si="18"/>
        <v>0.0009645469197</v>
      </c>
      <c r="AG20" s="7">
        <f t="shared" si="19"/>
        <v>0.0006599531556</v>
      </c>
      <c r="AH20" s="7">
        <f t="shared" si="20"/>
        <v>0.0004061250188</v>
      </c>
      <c r="AI20" s="7">
        <f t="shared" si="21"/>
        <v>0.0001522968821</v>
      </c>
      <c r="AJ20" s="7">
        <f t="shared" si="22"/>
        <v>0.0001112664808</v>
      </c>
      <c r="AK20" s="7">
        <f t="shared" si="23"/>
        <v>0.002550784072</v>
      </c>
      <c r="AL20" s="7">
        <f t="shared" si="24"/>
        <v>0.00003616160625</v>
      </c>
      <c r="AM20" s="7">
        <f t="shared" si="25"/>
        <v>0.00002225329616</v>
      </c>
      <c r="AN20" s="7">
        <f t="shared" si="26"/>
        <v>0.000008344986058</v>
      </c>
      <c r="AO20" s="7">
        <f t="shared" si="27"/>
        <v>0.0006577931019</v>
      </c>
      <c r="AP20" s="7">
        <f t="shared" si="28"/>
        <v>0.01507990686</v>
      </c>
      <c r="AQ20" s="7">
        <f t="shared" si="29"/>
        <v>0.0003124517234</v>
      </c>
      <c r="AR20" s="7">
        <f t="shared" si="30"/>
        <v>0.0001315586204</v>
      </c>
      <c r="AS20" s="7">
        <f t="shared" si="31"/>
        <v>0.00004933448264</v>
      </c>
      <c r="AT20" s="7">
        <f t="shared" si="32"/>
        <v>0.0001662517816</v>
      </c>
      <c r="AU20" s="7">
        <f t="shared" si="33"/>
        <v>0.003811322093</v>
      </c>
      <c r="AV20" s="7">
        <f t="shared" si="34"/>
        <v>0.00007896959626</v>
      </c>
      <c r="AW20" s="7">
        <f t="shared" si="35"/>
        <v>0.00005403182902</v>
      </c>
      <c r="AX20" s="7">
        <f t="shared" si="36"/>
        <v>0.00001246888362</v>
      </c>
      <c r="AY20" s="7">
        <f t="shared" si="37"/>
        <v>0.000184878958</v>
      </c>
      <c r="AZ20" s="7">
        <f t="shared" si="38"/>
        <v>0.004238350113</v>
      </c>
      <c r="BA20" s="7">
        <f t="shared" si="39"/>
        <v>0.00008781750507</v>
      </c>
      <c r="BB20" s="7">
        <f t="shared" si="40"/>
        <v>0.00006008566136</v>
      </c>
      <c r="BC20" s="7">
        <f t="shared" si="41"/>
        <v>0.00003697579161</v>
      </c>
    </row>
    <row r="21">
      <c r="A21" s="1" t="s">
        <v>78</v>
      </c>
      <c r="B21" s="1" t="s">
        <v>68</v>
      </c>
      <c r="C21" s="2" t="s">
        <v>57</v>
      </c>
      <c r="D21" s="5">
        <v>617.0</v>
      </c>
      <c r="E21" s="5">
        <v>0.149</v>
      </c>
      <c r="F21" s="5">
        <v>0.578</v>
      </c>
      <c r="G21" s="5">
        <v>0.122</v>
      </c>
      <c r="H21" s="5">
        <v>0.03</v>
      </c>
      <c r="I21" s="5">
        <v>0.088</v>
      </c>
      <c r="J21" s="6">
        <v>0.033</v>
      </c>
      <c r="K21" s="5">
        <f t="shared" si="1"/>
        <v>91.933</v>
      </c>
      <c r="L21" s="7">
        <f t="shared" si="2"/>
        <v>356.626</v>
      </c>
      <c r="M21" s="7">
        <f t="shared" si="3"/>
        <v>75.274</v>
      </c>
      <c r="N21" s="7">
        <f t="shared" si="4"/>
        <v>18.51</v>
      </c>
      <c r="O21" s="7">
        <f t="shared" si="5"/>
        <v>54.296</v>
      </c>
      <c r="P21" s="7">
        <f t="shared" si="6"/>
        <v>20.361</v>
      </c>
      <c r="Q21" s="7">
        <f t="shared" si="7"/>
        <v>617</v>
      </c>
      <c r="R21" s="7">
        <f t="shared" si="42"/>
        <v>0.619098</v>
      </c>
      <c r="S21" s="7">
        <f t="shared" si="8"/>
        <v>14.32550879</v>
      </c>
      <c r="T21" s="7">
        <f t="shared" si="44"/>
        <v>1.288816705</v>
      </c>
      <c r="U21" s="7">
        <f t="shared" si="10"/>
        <v>111.2129941</v>
      </c>
      <c r="W21" s="7">
        <f t="shared" si="11"/>
        <v>-19.81287347</v>
      </c>
      <c r="Z21" s="7">
        <f t="shared" si="12"/>
        <v>0.01572579076</v>
      </c>
      <c r="AA21" s="7">
        <f t="shared" si="13"/>
        <v>0.003319284555</v>
      </c>
      <c r="AB21" s="7">
        <f t="shared" si="14"/>
        <v>0.0008162175136</v>
      </c>
      <c r="AC21" s="7">
        <f t="shared" si="15"/>
        <v>0.00239423804</v>
      </c>
      <c r="AD21" s="7">
        <f t="shared" si="16"/>
        <v>0.0008978392649</v>
      </c>
      <c r="AE21" s="7">
        <f t="shared" si="17"/>
        <v>0.003718974574</v>
      </c>
      <c r="AF21" s="7">
        <f t="shared" si="18"/>
        <v>0.00304506643</v>
      </c>
      <c r="AG21" s="7">
        <f t="shared" si="19"/>
        <v>0.000748786827</v>
      </c>
      <c r="AH21" s="7">
        <f t="shared" si="20"/>
        <v>0.002196441359</v>
      </c>
      <c r="AI21" s="7">
        <f t="shared" si="21"/>
        <v>0.0008236655097</v>
      </c>
      <c r="AJ21" s="7">
        <f t="shared" si="22"/>
        <v>0.002075895748</v>
      </c>
      <c r="AK21" s="7">
        <f t="shared" si="23"/>
        <v>0.008052803641</v>
      </c>
      <c r="AL21" s="7">
        <f t="shared" si="24"/>
        <v>0.0004179655869</v>
      </c>
      <c r="AM21" s="7">
        <f t="shared" si="25"/>
        <v>0.001226032388</v>
      </c>
      <c r="AN21" s="7">
        <f t="shared" si="26"/>
        <v>0.0004597621456</v>
      </c>
      <c r="AO21" s="7">
        <f t="shared" si="27"/>
        <v>0.004410645719</v>
      </c>
      <c r="AP21" s="7">
        <f t="shared" si="28"/>
        <v>0.01710975319</v>
      </c>
      <c r="AQ21" s="7">
        <f t="shared" si="29"/>
        <v>0.003611401193</v>
      </c>
      <c r="AR21" s="7">
        <f t="shared" si="30"/>
        <v>0.002604945123</v>
      </c>
      <c r="AS21" s="7">
        <f t="shared" si="31"/>
        <v>0.000976854421</v>
      </c>
      <c r="AT21" s="7">
        <f t="shared" si="32"/>
        <v>0.005313662308</v>
      </c>
      <c r="AU21" s="7">
        <f t="shared" si="33"/>
        <v>0.02061273029</v>
      </c>
      <c r="AV21" s="7">
        <f t="shared" si="34"/>
        <v>0.004350783903</v>
      </c>
      <c r="AW21" s="7">
        <f t="shared" si="35"/>
        <v>0.001069864894</v>
      </c>
      <c r="AX21" s="7">
        <f t="shared" si="36"/>
        <v>0.001176851384</v>
      </c>
      <c r="AY21" s="7">
        <f t="shared" si="37"/>
        <v>0.005909015479</v>
      </c>
      <c r="AZ21" s="7">
        <f t="shared" si="38"/>
        <v>0.02292222112</v>
      </c>
      <c r="BA21" s="7">
        <f t="shared" si="39"/>
        <v>0.004838254285</v>
      </c>
      <c r="BB21" s="7">
        <f t="shared" si="40"/>
        <v>0.00118973466</v>
      </c>
      <c r="BC21" s="7">
        <f t="shared" si="41"/>
        <v>0.003489888336</v>
      </c>
    </row>
    <row r="22">
      <c r="A22" s="1" t="s">
        <v>79</v>
      </c>
      <c r="B22" s="1" t="s">
        <v>68</v>
      </c>
      <c r="C22" s="2" t="s">
        <v>57</v>
      </c>
      <c r="D22" s="5">
        <v>392.0</v>
      </c>
      <c r="E22" s="5">
        <v>0.189</v>
      </c>
      <c r="F22" s="5">
        <v>0.248</v>
      </c>
      <c r="G22" s="5">
        <v>0.206</v>
      </c>
      <c r="H22" s="5">
        <v>0.026</v>
      </c>
      <c r="I22" s="5">
        <v>0.098</v>
      </c>
      <c r="J22" s="6">
        <v>0.233</v>
      </c>
      <c r="K22" s="5">
        <f t="shared" si="1"/>
        <v>74.088</v>
      </c>
      <c r="L22" s="7">
        <f t="shared" si="2"/>
        <v>97.216</v>
      </c>
      <c r="M22" s="7">
        <f t="shared" si="3"/>
        <v>80.752</v>
      </c>
      <c r="N22" s="7">
        <f t="shared" si="4"/>
        <v>10.192</v>
      </c>
      <c r="O22" s="7">
        <f t="shared" si="5"/>
        <v>38.416</v>
      </c>
      <c r="P22" s="7">
        <f t="shared" si="6"/>
        <v>91.336</v>
      </c>
      <c r="Q22" s="7">
        <f t="shared" si="7"/>
        <v>392</v>
      </c>
      <c r="R22" s="7">
        <f t="shared" si="42"/>
        <v>0.79577</v>
      </c>
      <c r="S22" s="7">
        <f t="shared" si="8"/>
        <v>10.12342128</v>
      </c>
      <c r="T22" s="7">
        <f t="shared" si="44"/>
        <v>1.648062991</v>
      </c>
      <c r="U22" s="7">
        <f t="shared" si="10"/>
        <v>-70.16734184</v>
      </c>
      <c r="W22" s="7">
        <f t="shared" si="11"/>
        <v>-153.4123015</v>
      </c>
      <c r="Z22" s="7">
        <f t="shared" si="12"/>
        <v>0.005437669078</v>
      </c>
      <c r="AA22" s="7">
        <f t="shared" si="13"/>
        <v>0.004516773508</v>
      </c>
      <c r="AB22" s="7">
        <f t="shared" si="14"/>
        <v>0.0005700782098</v>
      </c>
      <c r="AC22" s="7">
        <f t="shared" si="15"/>
        <v>0.002148756329</v>
      </c>
      <c r="AD22" s="7">
        <f t="shared" si="16"/>
        <v>0.005108777803</v>
      </c>
      <c r="AE22" s="7">
        <f t="shared" si="17"/>
        <v>0.001285948246</v>
      </c>
      <c r="AF22" s="7">
        <f t="shared" si="18"/>
        <v>0.001401615548</v>
      </c>
      <c r="AG22" s="7">
        <f t="shared" si="19"/>
        <v>0.0001769029333</v>
      </c>
      <c r="AH22" s="7">
        <f t="shared" si="20"/>
        <v>0.0006667879793</v>
      </c>
      <c r="AI22" s="7">
        <f t="shared" si="21"/>
        <v>0.001585322441</v>
      </c>
      <c r="AJ22" s="7">
        <f t="shared" si="22"/>
        <v>0.002824810819</v>
      </c>
      <c r="AK22" s="7">
        <f t="shared" si="23"/>
        <v>0.003706630069</v>
      </c>
      <c r="AL22" s="7">
        <f t="shared" si="24"/>
        <v>0.0003885983137</v>
      </c>
      <c r="AM22" s="7">
        <f t="shared" si="25"/>
        <v>0.001464716721</v>
      </c>
      <c r="AN22" s="7">
        <f t="shared" si="26"/>
        <v>0.003482438734</v>
      </c>
      <c r="AO22" s="7">
        <f t="shared" si="27"/>
        <v>0.003080567341</v>
      </c>
      <c r="AP22" s="7">
        <f t="shared" si="28"/>
        <v>0.004042225929</v>
      </c>
      <c r="AQ22" s="7">
        <f t="shared" si="29"/>
        <v>0.003357655409</v>
      </c>
      <c r="AR22" s="7">
        <f t="shared" si="30"/>
        <v>0.001597331214</v>
      </c>
      <c r="AS22" s="7">
        <f t="shared" si="31"/>
        <v>0.003797736457</v>
      </c>
      <c r="AT22" s="7">
        <f t="shared" si="32"/>
        <v>0.004768851436</v>
      </c>
      <c r="AU22" s="7">
        <f t="shared" si="33"/>
        <v>0.006257540509</v>
      </c>
      <c r="AV22" s="7">
        <f t="shared" si="34"/>
        <v>0.005197795745</v>
      </c>
      <c r="AW22" s="7">
        <f t="shared" si="35"/>
        <v>0.0006560324727</v>
      </c>
      <c r="AX22" s="7">
        <f t="shared" si="36"/>
        <v>0.005879060236</v>
      </c>
      <c r="AY22" s="7">
        <f t="shared" si="37"/>
        <v>0.03362277447</v>
      </c>
      <c r="AZ22" s="7">
        <f t="shared" si="38"/>
        <v>0.04411877285</v>
      </c>
      <c r="BA22" s="7">
        <f t="shared" si="39"/>
        <v>0.03664704519</v>
      </c>
      <c r="BB22" s="7">
        <f t="shared" si="40"/>
        <v>0.004625355218</v>
      </c>
      <c r="BC22" s="7">
        <f t="shared" si="41"/>
        <v>0.01743403121</v>
      </c>
    </row>
    <row r="23">
      <c r="A23" s="1" t="s">
        <v>80</v>
      </c>
      <c r="B23" s="1" t="s">
        <v>68</v>
      </c>
      <c r="C23" s="2" t="s">
        <v>57</v>
      </c>
      <c r="D23" s="5">
        <v>640.0</v>
      </c>
      <c r="E23" s="5">
        <v>0.031</v>
      </c>
      <c r="F23" s="5">
        <v>0.892</v>
      </c>
      <c r="G23" s="5">
        <v>0.047</v>
      </c>
      <c r="H23" s="5">
        <v>0.024</v>
      </c>
      <c r="I23" s="5">
        <v>0.003</v>
      </c>
      <c r="J23" s="6">
        <v>0.003</v>
      </c>
      <c r="K23" s="5">
        <f t="shared" si="1"/>
        <v>19.84</v>
      </c>
      <c r="L23" s="7">
        <f t="shared" si="2"/>
        <v>570.88</v>
      </c>
      <c r="M23" s="7">
        <f t="shared" si="3"/>
        <v>30.08</v>
      </c>
      <c r="N23" s="7">
        <f t="shared" si="4"/>
        <v>15.36</v>
      </c>
      <c r="O23" s="7">
        <f t="shared" si="5"/>
        <v>1.92</v>
      </c>
      <c r="P23" s="7">
        <f t="shared" si="6"/>
        <v>1.92</v>
      </c>
      <c r="Q23" s="7">
        <f t="shared" si="7"/>
        <v>640</v>
      </c>
      <c r="R23" s="7">
        <f t="shared" si="42"/>
        <v>0.200572</v>
      </c>
      <c r="S23" s="7">
        <f t="shared" si="8"/>
        <v>72.2436447</v>
      </c>
      <c r="T23" s="7">
        <f t="shared" si="44"/>
        <v>0.4777079824</v>
      </c>
      <c r="U23" s="7">
        <f t="shared" si="10"/>
        <v>634.4682798</v>
      </c>
      <c r="W23" s="7">
        <f t="shared" si="11"/>
        <v>498.5581417</v>
      </c>
      <c r="Z23" s="7">
        <f t="shared" si="12"/>
        <v>0.005237448243</v>
      </c>
      <c r="AA23" s="7">
        <f t="shared" si="13"/>
        <v>0.0002759642011</v>
      </c>
      <c r="AB23" s="7">
        <f t="shared" si="14"/>
        <v>0.0001409178899</v>
      </c>
      <c r="AC23" s="7">
        <f t="shared" si="15"/>
        <v>0.00001761473624</v>
      </c>
      <c r="AD23" s="7">
        <f t="shared" si="16"/>
        <v>0.00001761473624</v>
      </c>
      <c r="AE23" s="7">
        <f t="shared" si="17"/>
        <v>0.001238598246</v>
      </c>
      <c r="AF23" s="7">
        <f t="shared" si="18"/>
        <v>0.001877874759</v>
      </c>
      <c r="AG23" s="7">
        <f t="shared" si="19"/>
        <v>0.0009589147708</v>
      </c>
      <c r="AH23" s="7">
        <f t="shared" si="20"/>
        <v>0.0001198643463</v>
      </c>
      <c r="AI23" s="7">
        <f t="shared" si="21"/>
        <v>0.0001198643463</v>
      </c>
      <c r="AJ23" s="7">
        <f t="shared" si="22"/>
        <v>0.0001725892741</v>
      </c>
      <c r="AK23" s="7">
        <f t="shared" si="23"/>
        <v>0.004966117176</v>
      </c>
      <c r="AL23" s="7">
        <f t="shared" si="24"/>
        <v>0.0001336175025</v>
      </c>
      <c r="AM23" s="7">
        <f t="shared" si="25"/>
        <v>0.00001670218781</v>
      </c>
      <c r="AN23" s="7">
        <f t="shared" si="26"/>
        <v>0.00001670218781</v>
      </c>
      <c r="AO23" s="7">
        <f t="shared" si="27"/>
        <v>0.0007614868312</v>
      </c>
      <c r="AP23" s="7">
        <f t="shared" si="28"/>
        <v>0.02191116947</v>
      </c>
      <c r="AQ23" s="7">
        <f t="shared" si="29"/>
        <v>0.001154512292</v>
      </c>
      <c r="AR23" s="7">
        <f t="shared" si="30"/>
        <v>0.00007369227399</v>
      </c>
      <c r="AS23" s="7">
        <f t="shared" si="31"/>
        <v>0.00007369227399</v>
      </c>
      <c r="AT23" s="7">
        <f t="shared" si="32"/>
        <v>0.00003909333929</v>
      </c>
      <c r="AU23" s="7">
        <f t="shared" si="33"/>
        <v>0.001124879311</v>
      </c>
      <c r="AV23" s="7">
        <f t="shared" si="34"/>
        <v>0.00005927054666</v>
      </c>
      <c r="AW23" s="7">
        <f t="shared" si="35"/>
        <v>0.00003026581106</v>
      </c>
      <c r="AX23" s="7">
        <f t="shared" si="36"/>
        <v>0.000003783226383</v>
      </c>
      <c r="AY23" s="7">
        <f t="shared" si="37"/>
        <v>0.000115929157</v>
      </c>
      <c r="AZ23" s="7">
        <f t="shared" si="38"/>
        <v>0.003335768001</v>
      </c>
      <c r="BA23" s="7">
        <f t="shared" si="39"/>
        <v>0.0001757635606</v>
      </c>
      <c r="BB23" s="7">
        <f t="shared" si="40"/>
        <v>0.00008975160542</v>
      </c>
      <c r="BC23" s="7">
        <f t="shared" si="41"/>
        <v>0.00001121895068</v>
      </c>
    </row>
    <row r="24">
      <c r="A24" s="1" t="s">
        <v>81</v>
      </c>
      <c r="B24" s="1" t="s">
        <v>68</v>
      </c>
      <c r="C24" s="2" t="s">
        <v>57</v>
      </c>
      <c r="D24" s="5">
        <v>234.0</v>
      </c>
      <c r="E24" s="5">
        <v>0.212</v>
      </c>
      <c r="F24" s="5">
        <v>0.362</v>
      </c>
      <c r="G24" s="5">
        <v>0.24</v>
      </c>
      <c r="H24" s="5">
        <v>0.005</v>
      </c>
      <c r="I24" s="5">
        <v>0.145</v>
      </c>
      <c r="J24" s="6">
        <v>0.036</v>
      </c>
      <c r="K24" s="5">
        <f t="shared" si="1"/>
        <v>49.608</v>
      </c>
      <c r="L24" s="7">
        <f t="shared" si="2"/>
        <v>84.708</v>
      </c>
      <c r="M24" s="7">
        <f t="shared" si="3"/>
        <v>56.16</v>
      </c>
      <c r="N24" s="7">
        <f t="shared" si="4"/>
        <v>1.17</v>
      </c>
      <c r="O24" s="7">
        <f t="shared" si="5"/>
        <v>33.93</v>
      </c>
      <c r="P24" s="7">
        <f t="shared" si="6"/>
        <v>8.424</v>
      </c>
      <c r="Q24" s="7">
        <f t="shared" si="7"/>
        <v>234</v>
      </c>
      <c r="R24" s="7">
        <f t="shared" si="42"/>
        <v>0.744066</v>
      </c>
      <c r="S24" s="7">
        <f t="shared" si="8"/>
        <v>2.968311924</v>
      </c>
      <c r="T24" s="7">
        <f t="shared" si="44"/>
        <v>1.465350178</v>
      </c>
      <c r="U24" s="7">
        <f t="shared" si="10"/>
        <v>0.869190949</v>
      </c>
      <c r="W24" s="7">
        <f t="shared" si="11"/>
        <v>-48.82295332</v>
      </c>
      <c r="Z24" s="7">
        <f t="shared" si="12"/>
        <v>0.005314635827</v>
      </c>
      <c r="AA24" s="7">
        <f t="shared" si="13"/>
        <v>0.003523515466</v>
      </c>
      <c r="AB24" s="7">
        <f t="shared" si="14"/>
        <v>0.0000734065722</v>
      </c>
      <c r="AC24" s="7">
        <f t="shared" si="15"/>
        <v>0.002128790594</v>
      </c>
      <c r="AD24" s="7">
        <f t="shared" si="16"/>
        <v>0.0005285273199</v>
      </c>
      <c r="AE24" s="7">
        <f t="shared" si="17"/>
        <v>0.001256852251</v>
      </c>
      <c r="AF24" s="7">
        <f t="shared" si="18"/>
        <v>0.001422851605</v>
      </c>
      <c r="AG24" s="7">
        <f t="shared" si="19"/>
        <v>0.00002964274176</v>
      </c>
      <c r="AH24" s="7">
        <f t="shared" si="20"/>
        <v>0.0008596395111</v>
      </c>
      <c r="AI24" s="7">
        <f t="shared" si="21"/>
        <v>0.0002134277407</v>
      </c>
      <c r="AJ24" s="7">
        <f t="shared" si="22"/>
        <v>0.002203622694</v>
      </c>
      <c r="AK24" s="7">
        <f t="shared" si="23"/>
        <v>0.003762789695</v>
      </c>
      <c r="AL24" s="7">
        <f t="shared" si="24"/>
        <v>0.00005197223335</v>
      </c>
      <c r="AM24" s="7">
        <f t="shared" si="25"/>
        <v>0.001507194767</v>
      </c>
      <c r="AN24" s="7">
        <f t="shared" si="26"/>
        <v>0.0003742000801</v>
      </c>
      <c r="AO24" s="7">
        <f t="shared" si="27"/>
        <v>0.0003966716936</v>
      </c>
      <c r="AP24" s="7">
        <f t="shared" si="28"/>
        <v>0.0006773356277</v>
      </c>
      <c r="AQ24" s="7">
        <f t="shared" si="29"/>
        <v>0.0004490622946</v>
      </c>
      <c r="AR24" s="7">
        <f t="shared" si="30"/>
        <v>0.0002713084697</v>
      </c>
      <c r="AS24" s="7">
        <f t="shared" si="31"/>
        <v>0.00006735934419</v>
      </c>
      <c r="AT24" s="7">
        <f t="shared" si="32"/>
        <v>0.004724540397</v>
      </c>
      <c r="AU24" s="7">
        <f t="shared" si="33"/>
        <v>0.008067375584</v>
      </c>
      <c r="AV24" s="7">
        <f t="shared" si="34"/>
        <v>0.005348536299</v>
      </c>
      <c r="AW24" s="7">
        <f t="shared" si="35"/>
        <v>0.0001114278396</v>
      </c>
      <c r="AX24" s="7">
        <f t="shared" si="36"/>
        <v>0.0008022804448</v>
      </c>
      <c r="AY24" s="7">
        <f t="shared" si="37"/>
        <v>0.003478435658</v>
      </c>
      <c r="AZ24" s="7">
        <f t="shared" si="38"/>
        <v>0.005939592962</v>
      </c>
      <c r="BA24" s="7">
        <f t="shared" si="39"/>
        <v>0.003937851688</v>
      </c>
      <c r="BB24" s="7">
        <f t="shared" si="40"/>
        <v>0.00008203857683</v>
      </c>
      <c r="BC24" s="7">
        <f t="shared" si="41"/>
        <v>0.002379118728</v>
      </c>
    </row>
    <row r="25">
      <c r="A25" s="1" t="s">
        <v>82</v>
      </c>
      <c r="B25" s="1" t="s">
        <v>68</v>
      </c>
      <c r="C25" s="2" t="s">
        <v>57</v>
      </c>
      <c r="D25" s="5">
        <v>683.0</v>
      </c>
      <c r="E25" s="5">
        <v>0.202</v>
      </c>
      <c r="F25" s="5">
        <v>0.569</v>
      </c>
      <c r="G25" s="5">
        <v>0.109</v>
      </c>
      <c r="H25" s="5">
        <v>0.013</v>
      </c>
      <c r="I25" s="5">
        <v>0.077</v>
      </c>
      <c r="J25" s="6">
        <v>0.03</v>
      </c>
      <c r="K25" s="5">
        <f t="shared" si="1"/>
        <v>137.966</v>
      </c>
      <c r="L25" s="7">
        <f t="shared" si="2"/>
        <v>388.627</v>
      </c>
      <c r="M25" s="7">
        <f t="shared" si="3"/>
        <v>74.447</v>
      </c>
      <c r="N25" s="7">
        <f t="shared" si="4"/>
        <v>8.879</v>
      </c>
      <c r="O25" s="7">
        <f t="shared" si="5"/>
        <v>52.591</v>
      </c>
      <c r="P25" s="7">
        <f t="shared" si="6"/>
        <v>20.49</v>
      </c>
      <c r="Q25" s="7">
        <f t="shared" si="7"/>
        <v>683</v>
      </c>
      <c r="R25" s="7">
        <f t="shared" si="42"/>
        <v>0.616556</v>
      </c>
      <c r="S25" s="7">
        <f t="shared" si="8"/>
        <v>14.67728598</v>
      </c>
      <c r="T25" s="7">
        <f t="shared" si="44"/>
        <v>1.244607037</v>
      </c>
      <c r="U25" s="7">
        <f t="shared" si="10"/>
        <v>153.3045629</v>
      </c>
      <c r="W25" s="7">
        <f t="shared" si="11"/>
        <v>8.262962329</v>
      </c>
      <c r="Z25" s="7">
        <f t="shared" si="12"/>
        <v>0.02323258643</v>
      </c>
      <c r="AA25" s="7">
        <f t="shared" si="13"/>
        <v>0.004450530617</v>
      </c>
      <c r="AB25" s="7">
        <f t="shared" si="14"/>
        <v>0.0005307972296</v>
      </c>
      <c r="AC25" s="7">
        <f t="shared" si="15"/>
        <v>0.003143952821</v>
      </c>
      <c r="AD25" s="7">
        <f t="shared" si="16"/>
        <v>0.001224916684</v>
      </c>
      <c r="AE25" s="7">
        <f t="shared" si="17"/>
        <v>0.005494248241</v>
      </c>
      <c r="AF25" s="7">
        <f t="shared" si="18"/>
        <v>0.002964718111</v>
      </c>
      <c r="AG25" s="7">
        <f t="shared" si="19"/>
        <v>0.0003535902334</v>
      </c>
      <c r="AH25" s="7">
        <f t="shared" si="20"/>
        <v>0.002094342151</v>
      </c>
      <c r="AI25" s="7">
        <f t="shared" si="21"/>
        <v>0.0008159774616</v>
      </c>
      <c r="AJ25" s="7">
        <f t="shared" si="22"/>
        <v>0.002783382212</v>
      </c>
      <c r="AK25" s="7">
        <f t="shared" si="23"/>
        <v>0.0078403192</v>
      </c>
      <c r="AL25" s="7">
        <f t="shared" si="24"/>
        <v>0.0001791285582</v>
      </c>
      <c r="AM25" s="7">
        <f t="shared" si="25"/>
        <v>0.001060992229</v>
      </c>
      <c r="AN25" s="7">
        <f t="shared" si="26"/>
        <v>0.0004133735958</v>
      </c>
      <c r="AO25" s="7">
        <f t="shared" si="27"/>
        <v>0.002868302247</v>
      </c>
      <c r="AP25" s="7">
        <f t="shared" si="28"/>
        <v>0.008079524646</v>
      </c>
      <c r="AQ25" s="7">
        <f t="shared" si="29"/>
        <v>0.001547747252</v>
      </c>
      <c r="AR25" s="7">
        <f t="shared" si="30"/>
        <v>0.001093362738</v>
      </c>
      <c r="AS25" s="7">
        <f t="shared" si="31"/>
        <v>0.0004259854822</v>
      </c>
      <c r="AT25" s="7">
        <f t="shared" si="32"/>
        <v>0.006977544975</v>
      </c>
      <c r="AU25" s="7">
        <f t="shared" si="33"/>
        <v>0.01965456976</v>
      </c>
      <c r="AV25" s="7">
        <f t="shared" si="34"/>
        <v>0.003765110902</v>
      </c>
      <c r="AW25" s="7">
        <f t="shared" si="35"/>
        <v>0.0004490499241</v>
      </c>
      <c r="AX25" s="7">
        <f t="shared" si="36"/>
        <v>0.001036269056</v>
      </c>
      <c r="AY25" s="7">
        <f t="shared" si="37"/>
        <v>0.00806163411</v>
      </c>
      <c r="AZ25" s="7">
        <f t="shared" si="38"/>
        <v>0.02270826638</v>
      </c>
      <c r="BA25" s="7">
        <f t="shared" si="39"/>
        <v>0.004350089693</v>
      </c>
      <c r="BB25" s="7">
        <f t="shared" si="40"/>
        <v>0.0005188180368</v>
      </c>
      <c r="BC25" s="7">
        <f t="shared" si="41"/>
        <v>0.003072999141</v>
      </c>
    </row>
    <row r="26">
      <c r="A26" s="1" t="s">
        <v>83</v>
      </c>
      <c r="B26" s="1" t="s">
        <v>68</v>
      </c>
      <c r="C26" s="2" t="s">
        <v>57</v>
      </c>
      <c r="D26" s="5">
        <v>429.0</v>
      </c>
      <c r="E26" s="5">
        <v>0.039</v>
      </c>
      <c r="F26" s="5">
        <v>0.037</v>
      </c>
      <c r="G26" s="5">
        <v>0.783</v>
      </c>
      <c r="H26" s="5">
        <v>0.021</v>
      </c>
      <c r="I26" s="5">
        <v>0.11</v>
      </c>
      <c r="J26" s="6">
        <v>0.01</v>
      </c>
      <c r="K26" s="5">
        <f t="shared" si="1"/>
        <v>16.731</v>
      </c>
      <c r="L26" s="7">
        <f t="shared" si="2"/>
        <v>15.873</v>
      </c>
      <c r="M26" s="7">
        <f t="shared" si="3"/>
        <v>335.907</v>
      </c>
      <c r="N26" s="7">
        <f t="shared" si="4"/>
        <v>9.009</v>
      </c>
      <c r="O26" s="7">
        <f t="shared" si="5"/>
        <v>47.19</v>
      </c>
      <c r="P26" s="7">
        <f t="shared" si="6"/>
        <v>4.29</v>
      </c>
      <c r="Q26" s="7">
        <f t="shared" si="7"/>
        <v>429</v>
      </c>
      <c r="R26" s="7">
        <f t="shared" si="42"/>
        <v>0.37138</v>
      </c>
      <c r="S26" s="7">
        <f t="shared" si="8"/>
        <v>48.60621009</v>
      </c>
      <c r="T26" s="7">
        <f t="shared" si="44"/>
        <v>0.8100258487</v>
      </c>
      <c r="U26" s="7">
        <f t="shared" si="10"/>
        <v>282.7276542</v>
      </c>
      <c r="W26" s="7">
        <f t="shared" si="11"/>
        <v>191.6253897</v>
      </c>
      <c r="Z26" s="7">
        <f t="shared" si="12"/>
        <v>0.0001832047988</v>
      </c>
      <c r="AA26" s="7">
        <f t="shared" si="13"/>
        <v>0.003877009662</v>
      </c>
      <c r="AB26" s="7">
        <f t="shared" si="14"/>
        <v>0.000103981102</v>
      </c>
      <c r="AC26" s="7">
        <f t="shared" si="15"/>
        <v>0.0005446629154</v>
      </c>
      <c r="AD26" s="7">
        <f t="shared" si="16"/>
        <v>0.0000495148105</v>
      </c>
      <c r="AE26" s="7">
        <f t="shared" si="17"/>
        <v>0.00004332589687</v>
      </c>
      <c r="AF26" s="7">
        <f t="shared" si="18"/>
        <v>0.0008698506987</v>
      </c>
      <c r="AG26" s="7">
        <f t="shared" si="19"/>
        <v>0.00002332932908</v>
      </c>
      <c r="AH26" s="7">
        <f t="shared" si="20"/>
        <v>0.0001222012476</v>
      </c>
      <c r="AI26" s="7">
        <f t="shared" si="21"/>
        <v>0.00001110920433</v>
      </c>
      <c r="AJ26" s="7">
        <f t="shared" si="22"/>
        <v>0.002424699582</v>
      </c>
      <c r="AK26" s="7">
        <f t="shared" si="23"/>
        <v>0.002300356014</v>
      </c>
      <c r="AL26" s="7">
        <f t="shared" si="24"/>
        <v>0.001305607467</v>
      </c>
      <c r="AM26" s="7">
        <f t="shared" si="25"/>
        <v>0.006838896256</v>
      </c>
      <c r="AN26" s="7">
        <f t="shared" si="26"/>
        <v>0.0006217178415</v>
      </c>
      <c r="AO26" s="7">
        <f t="shared" si="27"/>
        <v>0.0005618891961</v>
      </c>
      <c r="AP26" s="7">
        <f t="shared" si="28"/>
        <v>0.0005330743655</v>
      </c>
      <c r="AQ26" s="7">
        <f t="shared" si="29"/>
        <v>0.01128100617</v>
      </c>
      <c r="AR26" s="7">
        <f t="shared" si="30"/>
        <v>0.001584815681</v>
      </c>
      <c r="AS26" s="7">
        <f t="shared" si="31"/>
        <v>0.0001440741529</v>
      </c>
      <c r="AT26" s="7">
        <f t="shared" si="32"/>
        <v>0.001208799942</v>
      </c>
      <c r="AU26" s="7">
        <f t="shared" si="33"/>
        <v>0.001146810202</v>
      </c>
      <c r="AV26" s="7">
        <f t="shared" si="34"/>
        <v>0.02426898345</v>
      </c>
      <c r="AW26" s="7">
        <f t="shared" si="35"/>
        <v>0.0006508922766</v>
      </c>
      <c r="AX26" s="7">
        <f t="shared" si="36"/>
        <v>0.0003099487031</v>
      </c>
      <c r="AY26" s="7">
        <f t="shared" si="37"/>
        <v>0.000325875458</v>
      </c>
      <c r="AZ26" s="7">
        <f t="shared" si="38"/>
        <v>0.000309163896</v>
      </c>
      <c r="BA26" s="7">
        <f t="shared" si="39"/>
        <v>0.006542576502</v>
      </c>
      <c r="BB26" s="7">
        <f t="shared" si="40"/>
        <v>0.0001754714004</v>
      </c>
      <c r="BC26" s="7">
        <f t="shared" si="41"/>
        <v>0.0009191359071</v>
      </c>
    </row>
    <row r="27">
      <c r="A27" s="1" t="s">
        <v>84</v>
      </c>
      <c r="B27" s="1" t="s">
        <v>68</v>
      </c>
      <c r="C27" s="2" t="s">
        <v>57</v>
      </c>
      <c r="D27" s="5">
        <v>561.0</v>
      </c>
      <c r="E27" s="5">
        <v>0.058</v>
      </c>
      <c r="F27" s="5">
        <v>0.867</v>
      </c>
      <c r="G27" s="5">
        <v>0.021</v>
      </c>
      <c r="H27" s="5">
        <v>0.019</v>
      </c>
      <c r="I27" s="5">
        <v>0.026</v>
      </c>
      <c r="J27" s="6">
        <v>0.009</v>
      </c>
      <c r="K27" s="5">
        <f t="shared" si="1"/>
        <v>32.538</v>
      </c>
      <c r="L27" s="7">
        <f t="shared" si="2"/>
        <v>486.387</v>
      </c>
      <c r="M27" s="7">
        <f t="shared" si="3"/>
        <v>11.781</v>
      </c>
      <c r="N27" s="7">
        <f t="shared" si="4"/>
        <v>10.659</v>
      </c>
      <c r="O27" s="7">
        <f t="shared" si="5"/>
        <v>14.586</v>
      </c>
      <c r="P27" s="7">
        <f t="shared" si="6"/>
        <v>5.049</v>
      </c>
      <c r="Q27" s="7">
        <f t="shared" si="7"/>
        <v>561</v>
      </c>
      <c r="R27" s="7">
        <f t="shared" si="42"/>
        <v>0.243388</v>
      </c>
      <c r="S27" s="7">
        <f t="shared" si="8"/>
        <v>66.31851005</v>
      </c>
      <c r="T27" s="7">
        <f t="shared" si="44"/>
        <v>0.5825959485</v>
      </c>
      <c r="U27" s="7">
        <f t="shared" si="10"/>
        <v>497.3089526</v>
      </c>
      <c r="W27" s="7">
        <f t="shared" si="11"/>
        <v>378.1752221</v>
      </c>
      <c r="Z27" s="7">
        <f t="shared" si="12"/>
        <v>0.008348783024</v>
      </c>
      <c r="AA27" s="7">
        <f t="shared" si="13"/>
        <v>0.000202219658</v>
      </c>
      <c r="AB27" s="7">
        <f t="shared" si="14"/>
        <v>0.000182960643</v>
      </c>
      <c r="AC27" s="7">
        <f t="shared" si="15"/>
        <v>0.0002503671956</v>
      </c>
      <c r="AD27" s="7">
        <f t="shared" si="16"/>
        <v>0.00008666556772</v>
      </c>
      <c r="AE27" s="7">
        <f t="shared" si="17"/>
        <v>0.001974394309</v>
      </c>
      <c r="AF27" s="7">
        <f t="shared" si="18"/>
        <v>0.0007148669051</v>
      </c>
      <c r="AG27" s="7">
        <f t="shared" si="19"/>
        <v>0.0006467843427</v>
      </c>
      <c r="AH27" s="7">
        <f t="shared" si="20"/>
        <v>0.0008850733111</v>
      </c>
      <c r="AI27" s="7">
        <f t="shared" si="21"/>
        <v>0.0003063715308</v>
      </c>
      <c r="AJ27" s="7">
        <f t="shared" si="22"/>
        <v>0.0001264690994</v>
      </c>
      <c r="AK27" s="7">
        <f t="shared" si="23"/>
        <v>0.001890494986</v>
      </c>
      <c r="AL27" s="7">
        <f t="shared" si="24"/>
        <v>0.00004142953256</v>
      </c>
      <c r="AM27" s="7">
        <f t="shared" si="25"/>
        <v>0.00005669304455</v>
      </c>
      <c r="AN27" s="7">
        <f t="shared" si="26"/>
        <v>0.00001962451542</v>
      </c>
      <c r="AO27" s="7">
        <f t="shared" si="27"/>
        <v>0.0009886758899</v>
      </c>
      <c r="AP27" s="7">
        <f t="shared" si="28"/>
        <v>0.01477899994</v>
      </c>
      <c r="AQ27" s="7">
        <f t="shared" si="29"/>
        <v>0.0003579688567</v>
      </c>
      <c r="AR27" s="7">
        <f t="shared" si="30"/>
        <v>0.0004431995369</v>
      </c>
      <c r="AS27" s="7">
        <f t="shared" si="31"/>
        <v>0.0001534152243</v>
      </c>
      <c r="AT27" s="7">
        <f t="shared" si="32"/>
        <v>0.0005556534932</v>
      </c>
      <c r="AU27" s="7">
        <f t="shared" si="33"/>
        <v>0.008306061701</v>
      </c>
      <c r="AV27" s="7">
        <f t="shared" si="34"/>
        <v>0.0002011848855</v>
      </c>
      <c r="AW27" s="7">
        <f t="shared" si="35"/>
        <v>0.0001820244202</v>
      </c>
      <c r="AX27" s="7">
        <f t="shared" si="36"/>
        <v>0.00008622209378</v>
      </c>
      <c r="AY27" s="7">
        <f t="shared" si="37"/>
        <v>0.0005703784643</v>
      </c>
      <c r="AZ27" s="7">
        <f t="shared" si="38"/>
        <v>0.00852617463</v>
      </c>
      <c r="BA27" s="7">
        <f t="shared" si="39"/>
        <v>0.0002065163405</v>
      </c>
      <c r="BB27" s="7">
        <f t="shared" si="40"/>
        <v>0.0001868481176</v>
      </c>
      <c r="BC27" s="7">
        <f t="shared" si="41"/>
        <v>0.0002556868978</v>
      </c>
    </row>
    <row r="28">
      <c r="A28" s="1" t="s">
        <v>85</v>
      </c>
      <c r="B28" s="1" t="s">
        <v>68</v>
      </c>
      <c r="C28" s="2" t="s">
        <v>57</v>
      </c>
      <c r="D28" s="5">
        <v>505.0</v>
      </c>
      <c r="E28" s="5">
        <v>0.112</v>
      </c>
      <c r="F28" s="5">
        <v>0.786</v>
      </c>
      <c r="G28" s="5">
        <v>0.038</v>
      </c>
      <c r="H28" s="5">
        <v>0.012</v>
      </c>
      <c r="I28" s="5">
        <v>0.046</v>
      </c>
      <c r="J28" s="6">
        <v>0.006</v>
      </c>
      <c r="K28" s="5">
        <f t="shared" si="1"/>
        <v>56.56</v>
      </c>
      <c r="L28" s="7">
        <f t="shared" si="2"/>
        <v>396.93</v>
      </c>
      <c r="M28" s="7">
        <f t="shared" si="3"/>
        <v>19.19</v>
      </c>
      <c r="N28" s="7">
        <f t="shared" si="4"/>
        <v>6.06</v>
      </c>
      <c r="O28" s="7">
        <f t="shared" si="5"/>
        <v>23.23</v>
      </c>
      <c r="P28" s="7">
        <f t="shared" si="6"/>
        <v>3.03</v>
      </c>
      <c r="Q28" s="7">
        <f t="shared" si="7"/>
        <v>505</v>
      </c>
      <c r="R28" s="7">
        <f t="shared" si="42"/>
        <v>0.36592</v>
      </c>
      <c r="S28" s="7">
        <f t="shared" si="8"/>
        <v>49.36179761</v>
      </c>
      <c r="T28" s="7">
        <f t="shared" si="44"/>
        <v>0.7841401516</v>
      </c>
      <c r="U28" s="7">
        <f t="shared" si="10"/>
        <v>345.8868816</v>
      </c>
      <c r="W28" s="7">
        <f t="shared" si="11"/>
        <v>238.6452882</v>
      </c>
      <c r="Z28" s="7">
        <f t="shared" si="12"/>
        <v>0.01315664538</v>
      </c>
      <c r="AA28" s="7">
        <f t="shared" si="13"/>
        <v>0.0006360719138</v>
      </c>
      <c r="AB28" s="7">
        <f t="shared" si="14"/>
        <v>0.0002008648149</v>
      </c>
      <c r="AC28" s="7">
        <f t="shared" si="15"/>
        <v>0.0007699817904</v>
      </c>
      <c r="AD28" s="7">
        <f t="shared" si="16"/>
        <v>0.0001004324074</v>
      </c>
      <c r="AE28" s="7">
        <f t="shared" si="17"/>
        <v>0.003111400271</v>
      </c>
      <c r="AF28" s="7">
        <f t="shared" si="18"/>
        <v>0.001055653663</v>
      </c>
      <c r="AG28" s="7">
        <f t="shared" si="19"/>
        <v>0.0003333643147</v>
      </c>
      <c r="AH28" s="7">
        <f t="shared" si="20"/>
        <v>0.00127789654</v>
      </c>
      <c r="AI28" s="7">
        <f t="shared" si="21"/>
        <v>0.0001666821574</v>
      </c>
      <c r="AJ28" s="7">
        <f t="shared" si="22"/>
        <v>0.0003978022853</v>
      </c>
      <c r="AK28" s="7">
        <f t="shared" si="23"/>
        <v>0.002791719609</v>
      </c>
      <c r="AL28" s="7">
        <f t="shared" si="24"/>
        <v>0.00004262167342</v>
      </c>
      <c r="AM28" s="7">
        <f t="shared" si="25"/>
        <v>0.0001633830814</v>
      </c>
      <c r="AN28" s="7">
        <f t="shared" si="26"/>
        <v>0.00002131083671</v>
      </c>
      <c r="AO28" s="7">
        <f t="shared" si="27"/>
        <v>0.001085425786</v>
      </c>
      <c r="AP28" s="7">
        <f t="shared" si="28"/>
        <v>0.007617363102</v>
      </c>
      <c r="AQ28" s="7">
        <f t="shared" si="29"/>
        <v>0.000368269463</v>
      </c>
      <c r="AR28" s="7">
        <f t="shared" si="30"/>
        <v>0.0004457998762</v>
      </c>
      <c r="AS28" s="7">
        <f t="shared" si="31"/>
        <v>0.00005814780994</v>
      </c>
      <c r="AT28" s="7">
        <f t="shared" si="32"/>
        <v>0.001708862339</v>
      </c>
      <c r="AU28" s="7">
        <f t="shared" si="33"/>
        <v>0.01199255177</v>
      </c>
      <c r="AV28" s="7">
        <f t="shared" si="34"/>
        <v>0.0005797925794</v>
      </c>
      <c r="AW28" s="7">
        <f t="shared" si="35"/>
        <v>0.0001830923935</v>
      </c>
      <c r="AX28" s="7">
        <f t="shared" si="36"/>
        <v>0.00009154619674</v>
      </c>
      <c r="AY28" s="7">
        <f t="shared" si="37"/>
        <v>0.0006609831774</v>
      </c>
      <c r="AZ28" s="7">
        <f t="shared" si="38"/>
        <v>0.004638685513</v>
      </c>
      <c r="BA28" s="7">
        <f t="shared" si="39"/>
        <v>0.0002242621495</v>
      </c>
      <c r="BB28" s="7">
        <f t="shared" si="40"/>
        <v>0.00007081962615</v>
      </c>
      <c r="BC28" s="7">
        <f t="shared" si="41"/>
        <v>0.0002714752336</v>
      </c>
    </row>
    <row r="29">
      <c r="A29" s="1" t="s">
        <v>86</v>
      </c>
      <c r="B29" s="1" t="s">
        <v>68</v>
      </c>
      <c r="C29" s="2" t="s">
        <v>57</v>
      </c>
      <c r="D29" s="5">
        <v>325.0</v>
      </c>
      <c r="E29" s="5">
        <v>0.077</v>
      </c>
      <c r="F29" s="5">
        <v>0.834</v>
      </c>
      <c r="G29" s="5">
        <v>0.031</v>
      </c>
      <c r="H29" s="5">
        <v>0.015</v>
      </c>
      <c r="I29" s="5">
        <v>0.043</v>
      </c>
      <c r="J29" s="6">
        <v>0.0</v>
      </c>
      <c r="K29" s="5">
        <f t="shared" si="1"/>
        <v>25.025</v>
      </c>
      <c r="L29" s="7">
        <f t="shared" si="2"/>
        <v>271.05</v>
      </c>
      <c r="M29" s="7">
        <f t="shared" si="3"/>
        <v>10.075</v>
      </c>
      <c r="N29" s="7">
        <f t="shared" si="4"/>
        <v>4.875</v>
      </c>
      <c r="O29" s="7">
        <f t="shared" si="5"/>
        <v>13.975</v>
      </c>
      <c r="P29" s="7">
        <f t="shared" si="6"/>
        <v>0</v>
      </c>
      <c r="Q29" s="7">
        <f t="shared" si="7"/>
        <v>325</v>
      </c>
      <c r="R29" s="7">
        <f t="shared" si="42"/>
        <v>0.29548</v>
      </c>
      <c r="S29" s="7">
        <f t="shared" si="8"/>
        <v>59.10970692</v>
      </c>
      <c r="T29" s="7">
        <f>E29*ln(1/E29)+F29*ln(1/F29)+G29*ln(1/G29)+H29*ln(1/H29)+I29*ln(1/I29)</f>
        <v>0.6547976426</v>
      </c>
      <c r="U29" s="7">
        <f t="shared" si="10"/>
        <v>264.6367838</v>
      </c>
      <c r="W29" s="7">
        <f t="shared" si="11"/>
        <v>195.6199168</v>
      </c>
      <c r="Z29" s="7">
        <f t="shared" si="12"/>
        <v>0.006176655207</v>
      </c>
      <c r="AA29" s="7">
        <f t="shared" si="13"/>
        <v>0.0002295879034</v>
      </c>
      <c r="AB29" s="7">
        <f t="shared" si="14"/>
        <v>0.000111090921</v>
      </c>
      <c r="AC29" s="7">
        <f t="shared" si="15"/>
        <v>0.0003184606402</v>
      </c>
      <c r="AD29" s="7">
        <f t="shared" si="16"/>
        <v>0</v>
      </c>
      <c r="AE29" s="7">
        <f t="shared" si="17"/>
        <v>0.001460710244</v>
      </c>
      <c r="AF29" s="7">
        <f t="shared" si="18"/>
        <v>0.0005880781503</v>
      </c>
      <c r="AG29" s="7">
        <f t="shared" si="19"/>
        <v>0.0002845539437</v>
      </c>
      <c r="AH29" s="7">
        <f t="shared" si="20"/>
        <v>0.0008157213053</v>
      </c>
      <c r="AI29" s="7">
        <f t="shared" si="21"/>
        <v>0</v>
      </c>
      <c r="AJ29" s="7">
        <f t="shared" si="22"/>
        <v>0.0001435853252</v>
      </c>
      <c r="AK29" s="7">
        <f t="shared" si="23"/>
        <v>0.001555196899</v>
      </c>
      <c r="AL29" s="7">
        <f t="shared" si="24"/>
        <v>0.00002797116726</v>
      </c>
      <c r="AM29" s="7">
        <f t="shared" si="25"/>
        <v>0.0000801840128</v>
      </c>
      <c r="AN29" s="7">
        <f t="shared" si="26"/>
        <v>0</v>
      </c>
      <c r="AO29" s="7">
        <f t="shared" si="27"/>
        <v>0.0006003089702</v>
      </c>
      <c r="AP29" s="7">
        <f t="shared" si="28"/>
        <v>0.006502047807</v>
      </c>
      <c r="AQ29" s="7">
        <f t="shared" si="29"/>
        <v>0.0002416828322</v>
      </c>
      <c r="AR29" s="7">
        <f t="shared" si="30"/>
        <v>0.0003352374769</v>
      </c>
      <c r="AS29" s="7">
        <f t="shared" si="31"/>
        <v>0</v>
      </c>
      <c r="AT29" s="7">
        <f t="shared" si="32"/>
        <v>0.000706776967</v>
      </c>
      <c r="AU29" s="7">
        <f t="shared" si="33"/>
        <v>0.007655220655</v>
      </c>
      <c r="AV29" s="7">
        <f t="shared" si="34"/>
        <v>0.0002845465711</v>
      </c>
      <c r="AW29" s="7">
        <f t="shared" si="35"/>
        <v>0.0001376838247</v>
      </c>
      <c r="AX29" s="7">
        <f t="shared" si="36"/>
        <v>0</v>
      </c>
      <c r="AY29" s="7">
        <f t="shared" si="37"/>
        <v>0</v>
      </c>
      <c r="AZ29" s="7">
        <f t="shared" si="38"/>
        <v>0</v>
      </c>
      <c r="BA29" s="7">
        <f t="shared" si="39"/>
        <v>0</v>
      </c>
      <c r="BB29" s="7">
        <f t="shared" si="40"/>
        <v>0</v>
      </c>
      <c r="BC29" s="7">
        <f t="shared" si="41"/>
        <v>0</v>
      </c>
    </row>
    <row r="30">
      <c r="A30" s="1" t="s">
        <v>87</v>
      </c>
      <c r="B30" s="1" t="s">
        <v>68</v>
      </c>
      <c r="C30" s="2" t="s">
        <v>57</v>
      </c>
      <c r="D30" s="5">
        <v>416.0</v>
      </c>
      <c r="E30" s="5">
        <v>0.193</v>
      </c>
      <c r="F30" s="5">
        <v>0.304</v>
      </c>
      <c r="G30" s="5">
        <v>0.277</v>
      </c>
      <c r="H30" s="5">
        <v>0.031</v>
      </c>
      <c r="I30" s="5">
        <v>0.099</v>
      </c>
      <c r="J30" s="6">
        <v>0.096</v>
      </c>
      <c r="K30" s="5">
        <f t="shared" si="1"/>
        <v>80.288</v>
      </c>
      <c r="L30" s="7">
        <f t="shared" si="2"/>
        <v>126.464</v>
      </c>
      <c r="M30" s="7">
        <f t="shared" si="3"/>
        <v>115.232</v>
      </c>
      <c r="N30" s="7">
        <f t="shared" si="4"/>
        <v>12.896</v>
      </c>
      <c r="O30" s="7">
        <f t="shared" si="5"/>
        <v>41.184</v>
      </c>
      <c r="P30" s="7">
        <f t="shared" si="6"/>
        <v>39.936</v>
      </c>
      <c r="Q30" s="7">
        <f t="shared" si="7"/>
        <v>416</v>
      </c>
      <c r="R30" s="7">
        <f t="shared" si="42"/>
        <v>0.773628</v>
      </c>
      <c r="S30" s="7">
        <f t="shared" si="8"/>
        <v>7.059278635</v>
      </c>
      <c r="T30" s="7">
        <f>E30*ln(1/E30)+F30*ln(1/F30)+G30*ln(1/G30)+H30*ln(1/H30)+I30*ln(1/I30)+J30*ln(1/J30)</f>
        <v>1.596678907</v>
      </c>
      <c r="U30" s="7">
        <f t="shared" si="10"/>
        <v>-53.0875228</v>
      </c>
      <c r="W30" s="7">
        <f t="shared" si="11"/>
        <v>-141.4291126</v>
      </c>
      <c r="Z30" s="7">
        <f t="shared" si="12"/>
        <v>0.007223329818</v>
      </c>
      <c r="AA30" s="7">
        <f t="shared" si="13"/>
        <v>0.006581784078</v>
      </c>
      <c r="AB30" s="7">
        <f t="shared" si="14"/>
        <v>0.0007365895539</v>
      </c>
      <c r="AC30" s="7">
        <f t="shared" si="15"/>
        <v>0.002352334382</v>
      </c>
      <c r="AD30" s="7">
        <f t="shared" si="16"/>
        <v>0.002281051522</v>
      </c>
      <c r="AE30" s="7">
        <f t="shared" si="17"/>
        <v>0.001708237146</v>
      </c>
      <c r="AF30" s="7">
        <f t="shared" si="18"/>
        <v>0.002451718599</v>
      </c>
      <c r="AG30" s="7">
        <f t="shared" si="19"/>
        <v>0.0002743800598</v>
      </c>
      <c r="AH30" s="7">
        <f t="shared" si="20"/>
        <v>0.0008762459974</v>
      </c>
      <c r="AI30" s="7">
        <f t="shared" si="21"/>
        <v>0.0008496930884</v>
      </c>
      <c r="AJ30" s="7">
        <f t="shared" si="22"/>
        <v>0.004116277877</v>
      </c>
      <c r="AK30" s="7">
        <f t="shared" si="23"/>
        <v>0.006483670854</v>
      </c>
      <c r="AL30" s="7">
        <f t="shared" si="24"/>
        <v>0.0006611638042</v>
      </c>
      <c r="AM30" s="7">
        <f t="shared" si="25"/>
        <v>0.0021114586</v>
      </c>
      <c r="AN30" s="7">
        <f t="shared" si="26"/>
        <v>0.002047475006</v>
      </c>
      <c r="AO30" s="7">
        <f t="shared" si="27"/>
        <v>0.003980355124</v>
      </c>
      <c r="AP30" s="7">
        <f t="shared" si="28"/>
        <v>0.00626957491</v>
      </c>
      <c r="AQ30" s="7">
        <f t="shared" si="29"/>
        <v>0.005712737665</v>
      </c>
      <c r="AR30" s="7">
        <f t="shared" si="30"/>
        <v>0.002041736566</v>
      </c>
      <c r="AS30" s="7">
        <f t="shared" si="31"/>
        <v>0.001979865761</v>
      </c>
      <c r="AT30" s="7">
        <f t="shared" si="32"/>
        <v>0.005220663247</v>
      </c>
      <c r="AU30" s="7">
        <f t="shared" si="33"/>
        <v>0.008223220866</v>
      </c>
      <c r="AV30" s="7">
        <f t="shared" si="34"/>
        <v>0.007492869012</v>
      </c>
      <c r="AW30" s="7">
        <f t="shared" si="35"/>
        <v>0.0008385521277</v>
      </c>
      <c r="AX30" s="7">
        <f t="shared" si="36"/>
        <v>0.002596806589</v>
      </c>
      <c r="AY30" s="7">
        <f t="shared" si="37"/>
        <v>0.01501245187</v>
      </c>
      <c r="AZ30" s="7">
        <f t="shared" si="38"/>
        <v>0.02364655631</v>
      </c>
      <c r="BA30" s="7">
        <f t="shared" si="39"/>
        <v>0.02154636874</v>
      </c>
      <c r="BB30" s="7">
        <f t="shared" si="40"/>
        <v>0.002411326466</v>
      </c>
      <c r="BC30" s="7">
        <f t="shared" si="41"/>
        <v>0.007700687745</v>
      </c>
    </row>
    <row r="31">
      <c r="A31" s="1" t="s">
        <v>88</v>
      </c>
      <c r="B31" s="1" t="s">
        <v>68</v>
      </c>
      <c r="C31" s="2" t="s">
        <v>57</v>
      </c>
      <c r="D31" s="5">
        <v>383.0</v>
      </c>
      <c r="E31" s="5">
        <v>0.03</v>
      </c>
      <c r="F31" s="5">
        <v>0.065</v>
      </c>
      <c r="G31" s="5">
        <v>0.779</v>
      </c>
      <c r="H31" s="5">
        <v>0.022</v>
      </c>
      <c r="I31" s="5">
        <v>0.104</v>
      </c>
      <c r="J31" s="6">
        <v>0.0</v>
      </c>
      <c r="K31" s="5">
        <f t="shared" si="1"/>
        <v>11.49</v>
      </c>
      <c r="L31" s="7">
        <f t="shared" si="2"/>
        <v>24.895</v>
      </c>
      <c r="M31" s="7">
        <f t="shared" si="3"/>
        <v>298.357</v>
      </c>
      <c r="N31" s="7">
        <f t="shared" si="4"/>
        <v>8.426</v>
      </c>
      <c r="O31" s="7">
        <f t="shared" si="5"/>
        <v>39.832</v>
      </c>
      <c r="P31" s="7">
        <f t="shared" si="6"/>
        <v>0</v>
      </c>
      <c r="Q31" s="7">
        <f t="shared" si="7"/>
        <v>383</v>
      </c>
      <c r="R31" s="7">
        <f t="shared" si="42"/>
        <v>0.376734</v>
      </c>
      <c r="S31" s="7">
        <f t="shared" si="8"/>
        <v>47.86529149</v>
      </c>
      <c r="T31" s="7">
        <f>E31*ln(1/E31)+F31*ln(1/F31)+G31*ln(1/G31)+H31*ln(1/H31)+I31*ln(1/I31)</f>
        <v>0.7967739928</v>
      </c>
      <c r="U31" s="7">
        <f t="shared" si="10"/>
        <v>257.4873293</v>
      </c>
      <c r="W31" s="7">
        <f t="shared" si="11"/>
        <v>176.153606</v>
      </c>
      <c r="Z31" s="7">
        <f t="shared" si="12"/>
        <v>0.0002210276506</v>
      </c>
      <c r="AA31" s="7">
        <f t="shared" si="13"/>
        <v>0.002648931382</v>
      </c>
      <c r="AB31" s="7">
        <f t="shared" si="14"/>
        <v>0.00007480935866</v>
      </c>
      <c r="AC31" s="7">
        <f t="shared" si="15"/>
        <v>0.0003536442409</v>
      </c>
      <c r="AD31" s="7">
        <f t="shared" si="16"/>
        <v>0</v>
      </c>
      <c r="AE31" s="7">
        <f t="shared" si="17"/>
        <v>0.00005227058055</v>
      </c>
      <c r="AF31" s="7">
        <f t="shared" si="18"/>
        <v>0.001357292742</v>
      </c>
      <c r="AG31" s="7">
        <f t="shared" si="19"/>
        <v>0.00003833175907</v>
      </c>
      <c r="AH31" s="7">
        <f t="shared" si="20"/>
        <v>0.0001812046792</v>
      </c>
      <c r="AI31" s="7">
        <f t="shared" si="21"/>
        <v>0</v>
      </c>
      <c r="AJ31" s="7">
        <f t="shared" si="22"/>
        <v>0.001656653806</v>
      </c>
      <c r="AK31" s="7">
        <f t="shared" si="23"/>
        <v>0.00358941658</v>
      </c>
      <c r="AL31" s="7">
        <f t="shared" si="24"/>
        <v>0.001214879458</v>
      </c>
      <c r="AM31" s="7">
        <f t="shared" si="25"/>
        <v>0.005743066528</v>
      </c>
      <c r="AN31" s="7">
        <f t="shared" si="26"/>
        <v>0</v>
      </c>
      <c r="AO31" s="7">
        <f t="shared" si="27"/>
        <v>0.0004042520186</v>
      </c>
      <c r="AP31" s="7">
        <f t="shared" si="28"/>
        <v>0.0008758793737</v>
      </c>
      <c r="AQ31" s="7">
        <f t="shared" si="29"/>
        <v>0.01049707742</v>
      </c>
      <c r="AR31" s="7">
        <f t="shared" si="30"/>
        <v>0.001401406998</v>
      </c>
      <c r="AS31" s="7">
        <f t="shared" si="31"/>
        <v>0</v>
      </c>
      <c r="AT31" s="7">
        <f t="shared" si="32"/>
        <v>0.00078486184</v>
      </c>
      <c r="AU31" s="7">
        <f t="shared" si="33"/>
        <v>0.001700533987</v>
      </c>
      <c r="AV31" s="7">
        <f t="shared" si="34"/>
        <v>0.02038024578</v>
      </c>
      <c r="AW31" s="7">
        <f t="shared" si="35"/>
        <v>0.0005755653493</v>
      </c>
      <c r="AX31" s="7">
        <f t="shared" si="36"/>
        <v>0</v>
      </c>
      <c r="AY31" s="7">
        <f t="shared" si="37"/>
        <v>0</v>
      </c>
      <c r="AZ31" s="7">
        <f t="shared" si="38"/>
        <v>0</v>
      </c>
      <c r="BA31" s="7">
        <f t="shared" si="39"/>
        <v>0</v>
      </c>
      <c r="BB31" s="7">
        <f t="shared" si="40"/>
        <v>0</v>
      </c>
      <c r="BC31" s="7">
        <f t="shared" si="41"/>
        <v>0</v>
      </c>
    </row>
    <row r="32">
      <c r="A32" s="1" t="s">
        <v>89</v>
      </c>
      <c r="B32" s="1" t="s">
        <v>68</v>
      </c>
      <c r="C32" s="2" t="s">
        <v>57</v>
      </c>
      <c r="D32" s="5">
        <v>466.0</v>
      </c>
      <c r="E32" s="5">
        <v>0.445</v>
      </c>
      <c r="F32" s="5">
        <v>0.169</v>
      </c>
      <c r="G32" s="5">
        <v>0.288</v>
      </c>
      <c r="H32" s="5">
        <v>0.013</v>
      </c>
      <c r="I32" s="5">
        <v>0.063</v>
      </c>
      <c r="J32" s="6">
        <v>0.022</v>
      </c>
      <c r="K32" s="5">
        <f t="shared" si="1"/>
        <v>207.37</v>
      </c>
      <c r="L32" s="7">
        <f t="shared" si="2"/>
        <v>78.754</v>
      </c>
      <c r="M32" s="7">
        <f t="shared" si="3"/>
        <v>134.208</v>
      </c>
      <c r="N32" s="7">
        <f t="shared" si="4"/>
        <v>6.058</v>
      </c>
      <c r="O32" s="7">
        <f t="shared" si="5"/>
        <v>29.358</v>
      </c>
      <c r="P32" s="7">
        <f t="shared" si="6"/>
        <v>10.252</v>
      </c>
      <c r="Q32" s="7">
        <f t="shared" si="7"/>
        <v>466</v>
      </c>
      <c r="R32" s="7">
        <f t="shared" si="42"/>
        <v>0.685848</v>
      </c>
      <c r="S32" s="7">
        <f t="shared" si="8"/>
        <v>5.08824379</v>
      </c>
      <c r="T32" s="7">
        <f t="shared" ref="T32:T34" si="45">E32*ln(1/E32)+F32*ln(1/F32)+G32*ln(1/G32)+H32*ln(1/H32)+I32*ln(1/I32)+J32*ln(1/J32)</f>
        <v>1.333861959</v>
      </c>
      <c r="U32" s="7">
        <f t="shared" si="10"/>
        <v>63.00446322</v>
      </c>
      <c r="W32" s="7">
        <f t="shared" si="11"/>
        <v>-35.95510613</v>
      </c>
      <c r="Z32" s="7">
        <f t="shared" si="12"/>
        <v>0.01037160228</v>
      </c>
      <c r="AA32" s="7">
        <f t="shared" si="13"/>
        <v>0.01767468317</v>
      </c>
      <c r="AB32" s="7">
        <f t="shared" si="14"/>
        <v>0.0007978155596</v>
      </c>
      <c r="AC32" s="7">
        <f t="shared" si="15"/>
        <v>0.003866336943</v>
      </c>
      <c r="AD32" s="7">
        <f t="shared" si="16"/>
        <v>0.001350149409</v>
      </c>
      <c r="AE32" s="7">
        <f t="shared" si="17"/>
        <v>0.00245276856</v>
      </c>
      <c r="AF32" s="7">
        <f t="shared" si="18"/>
        <v>0.001587409764</v>
      </c>
      <c r="AG32" s="7">
        <f t="shared" si="19"/>
        <v>0.00007165391298</v>
      </c>
      <c r="AH32" s="7">
        <f t="shared" si="20"/>
        <v>0.000347245886</v>
      </c>
      <c r="AI32" s="7">
        <f t="shared" si="21"/>
        <v>0.0001212604681</v>
      </c>
      <c r="AJ32" s="7">
        <f t="shared" si="22"/>
        <v>0.01105382772</v>
      </c>
      <c r="AK32" s="7">
        <f t="shared" si="23"/>
        <v>0.004197970529</v>
      </c>
      <c r="AL32" s="7">
        <f t="shared" si="24"/>
        <v>0.0003229208099</v>
      </c>
      <c r="AM32" s="7">
        <f t="shared" si="25"/>
        <v>0.001564923925</v>
      </c>
      <c r="AN32" s="7">
        <f t="shared" si="26"/>
        <v>0.0005464813706</v>
      </c>
      <c r="AO32" s="7">
        <f t="shared" si="27"/>
        <v>0.004311205927</v>
      </c>
      <c r="AP32" s="7">
        <f t="shared" si="28"/>
        <v>0.001637289442</v>
      </c>
      <c r="AQ32" s="7">
        <f t="shared" si="29"/>
        <v>0.002790173724</v>
      </c>
      <c r="AR32" s="7">
        <f t="shared" si="30"/>
        <v>0.0006103505021</v>
      </c>
      <c r="AS32" s="7">
        <f t="shared" si="31"/>
        <v>0.0002131382706</v>
      </c>
      <c r="AT32" s="7">
        <f t="shared" si="32"/>
        <v>0.008580771226</v>
      </c>
      <c r="AU32" s="7">
        <f t="shared" si="33"/>
        <v>0.003258764803</v>
      </c>
      <c r="AV32" s="7">
        <f t="shared" si="34"/>
        <v>0.005553398007</v>
      </c>
      <c r="AW32" s="7">
        <f t="shared" si="35"/>
        <v>0.0002506742156</v>
      </c>
      <c r="AX32" s="7">
        <f t="shared" si="36"/>
        <v>0.0004242179033</v>
      </c>
      <c r="AY32" s="7">
        <f t="shared" si="37"/>
        <v>0.008885837438</v>
      </c>
      <c r="AZ32" s="7">
        <f t="shared" si="38"/>
        <v>0.003374621409</v>
      </c>
      <c r="BA32" s="7">
        <f t="shared" si="39"/>
        <v>0.005750834117</v>
      </c>
      <c r="BB32" s="7">
        <f t="shared" si="40"/>
        <v>0.0002595862622</v>
      </c>
      <c r="BC32" s="7">
        <f t="shared" si="41"/>
        <v>0.001257994963</v>
      </c>
    </row>
    <row r="33">
      <c r="A33" s="1" t="s">
        <v>90</v>
      </c>
      <c r="B33" s="1" t="s">
        <v>68</v>
      </c>
      <c r="C33" s="2" t="s">
        <v>57</v>
      </c>
      <c r="D33" s="5">
        <v>373.0</v>
      </c>
      <c r="E33" s="5">
        <v>0.065</v>
      </c>
      <c r="F33" s="5">
        <v>0.074</v>
      </c>
      <c r="G33" s="5">
        <v>0.749</v>
      </c>
      <c r="H33" s="5">
        <v>0.022</v>
      </c>
      <c r="I33" s="5">
        <v>0.087</v>
      </c>
      <c r="J33" s="6">
        <v>0.003</v>
      </c>
      <c r="K33" s="5">
        <f t="shared" si="1"/>
        <v>24.245</v>
      </c>
      <c r="L33" s="7">
        <f t="shared" si="2"/>
        <v>27.602</v>
      </c>
      <c r="M33" s="7">
        <f t="shared" si="3"/>
        <v>279.377</v>
      </c>
      <c r="N33" s="7">
        <f t="shared" si="4"/>
        <v>8.206</v>
      </c>
      <c r="O33" s="7">
        <f t="shared" si="5"/>
        <v>32.451</v>
      </c>
      <c r="P33" s="7">
        <f t="shared" si="6"/>
        <v>1.119</v>
      </c>
      <c r="Q33" s="7">
        <f t="shared" si="7"/>
        <v>373</v>
      </c>
      <c r="R33" s="7">
        <f t="shared" si="42"/>
        <v>0.421236</v>
      </c>
      <c r="S33" s="7">
        <f t="shared" si="8"/>
        <v>41.70683805</v>
      </c>
      <c r="T33" s="7">
        <f t="shared" si="45"/>
        <v>0.9006510137</v>
      </c>
      <c r="U33" s="7">
        <f t="shared" si="10"/>
        <v>212.0182937</v>
      </c>
      <c r="W33" s="7">
        <f t="shared" si="11"/>
        <v>132.8081663</v>
      </c>
      <c r="Z33" s="7">
        <f t="shared" si="12"/>
        <v>0.000530966511</v>
      </c>
      <c r="AA33" s="7">
        <f t="shared" si="13"/>
        <v>0.005374242118</v>
      </c>
      <c r="AB33" s="7">
        <f t="shared" si="14"/>
        <v>0.0001578549087</v>
      </c>
      <c r="AC33" s="7">
        <f t="shared" si="15"/>
        <v>0.0006242444116</v>
      </c>
      <c r="AD33" s="7">
        <f t="shared" si="16"/>
        <v>0.00002152566936</v>
      </c>
      <c r="AE33" s="7">
        <f t="shared" si="17"/>
        <v>0.0001255676731</v>
      </c>
      <c r="AF33" s="7">
        <f t="shared" si="18"/>
        <v>0.001446925957</v>
      </c>
      <c r="AG33" s="7">
        <f t="shared" si="19"/>
        <v>0.00004249982783</v>
      </c>
      <c r="AH33" s="7">
        <f t="shared" si="20"/>
        <v>0.000168067501</v>
      </c>
      <c r="AI33" s="7">
        <f t="shared" si="21"/>
        <v>0.000005795431068</v>
      </c>
      <c r="AJ33" s="7">
        <f t="shared" si="22"/>
        <v>0.003361075611</v>
      </c>
      <c r="AK33" s="7">
        <f t="shared" si="23"/>
        <v>0.00382645531</v>
      </c>
      <c r="AL33" s="7">
        <f t="shared" si="24"/>
        <v>0.001137594822</v>
      </c>
      <c r="AM33" s="7">
        <f t="shared" si="25"/>
        <v>0.004498670433</v>
      </c>
      <c r="AN33" s="7">
        <f t="shared" si="26"/>
        <v>0.0001551265666</v>
      </c>
      <c r="AO33" s="7">
        <f t="shared" si="27"/>
        <v>0.0008530104605</v>
      </c>
      <c r="AP33" s="7">
        <f t="shared" si="28"/>
        <v>0.0009711196012</v>
      </c>
      <c r="AQ33" s="7">
        <f t="shared" si="29"/>
        <v>0.009829305153</v>
      </c>
      <c r="AR33" s="7">
        <f t="shared" si="30"/>
        <v>0.001141721693</v>
      </c>
      <c r="AS33" s="7">
        <f t="shared" si="31"/>
        <v>0.00003936971356</v>
      </c>
      <c r="AT33" s="7">
        <f t="shared" si="32"/>
        <v>0.001385419472</v>
      </c>
      <c r="AU33" s="7">
        <f t="shared" si="33"/>
        <v>0.001577246783</v>
      </c>
      <c r="AV33" s="7">
        <f t="shared" si="34"/>
        <v>0.01596429514</v>
      </c>
      <c r="AW33" s="7">
        <f t="shared" si="35"/>
        <v>0.0004689112058</v>
      </c>
      <c r="AX33" s="7">
        <f t="shared" si="36"/>
        <v>0.00006394243716</v>
      </c>
      <c r="AY33" s="7">
        <f t="shared" si="37"/>
        <v>0.0001416684683</v>
      </c>
      <c r="AZ33" s="7">
        <f t="shared" si="38"/>
        <v>0.0001612841024</v>
      </c>
      <c r="BA33" s="7">
        <f t="shared" si="39"/>
        <v>0.001632456658</v>
      </c>
      <c r="BB33" s="7">
        <f t="shared" si="40"/>
        <v>0.00004794932774</v>
      </c>
      <c r="BC33" s="7">
        <f t="shared" si="41"/>
        <v>0.0001896177961</v>
      </c>
    </row>
    <row r="34">
      <c r="A34" s="1" t="s">
        <v>91</v>
      </c>
      <c r="B34" s="1" t="s">
        <v>68</v>
      </c>
      <c r="C34" s="2" t="s">
        <v>57</v>
      </c>
      <c r="D34" s="5">
        <v>261.0</v>
      </c>
      <c r="E34" s="5">
        <v>0.153</v>
      </c>
      <c r="F34" s="5">
        <v>0.173</v>
      </c>
      <c r="G34" s="5">
        <v>0.59</v>
      </c>
      <c r="H34" s="5">
        <v>0.008</v>
      </c>
      <c r="I34" s="5">
        <v>0.06</v>
      </c>
      <c r="J34" s="6">
        <v>0.016</v>
      </c>
      <c r="K34" s="5">
        <f t="shared" si="1"/>
        <v>39.933</v>
      </c>
      <c r="L34" s="7">
        <f t="shared" si="2"/>
        <v>45.153</v>
      </c>
      <c r="M34" s="7">
        <f t="shared" si="3"/>
        <v>153.99</v>
      </c>
      <c r="N34" s="7">
        <f t="shared" si="4"/>
        <v>2.088</v>
      </c>
      <c r="O34" s="7">
        <f t="shared" si="5"/>
        <v>15.66</v>
      </c>
      <c r="P34" s="7">
        <f t="shared" si="6"/>
        <v>4.176</v>
      </c>
      <c r="Q34" s="7">
        <f t="shared" si="7"/>
        <v>261</v>
      </c>
      <c r="R34" s="7">
        <f t="shared" si="42"/>
        <v>0.594642</v>
      </c>
      <c r="S34" s="7">
        <f t="shared" si="8"/>
        <v>17.70987663</v>
      </c>
      <c r="T34" s="7">
        <f t="shared" si="45"/>
        <v>1.175648909</v>
      </c>
      <c r="U34" s="7">
        <f t="shared" si="10"/>
        <v>76.5815136</v>
      </c>
      <c r="W34" s="7">
        <f t="shared" si="11"/>
        <v>21.15566038</v>
      </c>
      <c r="Z34" s="7">
        <f t="shared" si="12"/>
        <v>0.002044519529</v>
      </c>
      <c r="AA34" s="7">
        <f t="shared" si="13"/>
        <v>0.006972638857</v>
      </c>
      <c r="AB34" s="7">
        <f t="shared" si="14"/>
        <v>0.00009454425569</v>
      </c>
      <c r="AC34" s="7">
        <f t="shared" si="15"/>
        <v>0.0007090819177</v>
      </c>
      <c r="AD34" s="7">
        <f t="shared" si="16"/>
        <v>0.0001890885114</v>
      </c>
      <c r="AE34" s="7">
        <f t="shared" si="17"/>
        <v>0.0004835061245</v>
      </c>
      <c r="AF34" s="7">
        <f t="shared" si="18"/>
        <v>0.001864500742</v>
      </c>
      <c r="AG34" s="7">
        <f t="shared" si="19"/>
        <v>0.00002528136599</v>
      </c>
      <c r="AH34" s="7">
        <f t="shared" si="20"/>
        <v>0.0001896102449</v>
      </c>
      <c r="AI34" s="7">
        <f t="shared" si="21"/>
        <v>0.00005056273198</v>
      </c>
      <c r="AJ34" s="7">
        <f t="shared" si="22"/>
        <v>0.004360720245</v>
      </c>
      <c r="AK34" s="7">
        <f t="shared" si="23"/>
        <v>0.004930749035</v>
      </c>
      <c r="AL34" s="7">
        <f t="shared" si="24"/>
        <v>0.0002280115161</v>
      </c>
      <c r="AM34" s="7">
        <f t="shared" si="25"/>
        <v>0.001710086371</v>
      </c>
      <c r="AN34" s="7">
        <f t="shared" si="26"/>
        <v>0.0004560230321</v>
      </c>
      <c r="AO34" s="7">
        <f t="shared" si="27"/>
        <v>0.0005108947182</v>
      </c>
      <c r="AP34" s="7">
        <f t="shared" si="28"/>
        <v>0.0005776783415</v>
      </c>
      <c r="AQ34" s="7">
        <f t="shared" si="29"/>
        <v>0.001970116887</v>
      </c>
      <c r="AR34" s="7">
        <f t="shared" si="30"/>
        <v>0.0002003508699</v>
      </c>
      <c r="AS34" s="7">
        <f t="shared" si="31"/>
        <v>0.00005342689864</v>
      </c>
      <c r="AT34" s="7">
        <f t="shared" si="32"/>
        <v>0.001573703949</v>
      </c>
      <c r="AU34" s="7">
        <f t="shared" si="33"/>
        <v>0.001779416884</v>
      </c>
      <c r="AV34" s="7">
        <f t="shared" si="34"/>
        <v>0.00606853157</v>
      </c>
      <c r="AW34" s="7">
        <f t="shared" si="35"/>
        <v>0.00008228517382</v>
      </c>
      <c r="AX34" s="7">
        <f t="shared" si="36"/>
        <v>0.0001645703476</v>
      </c>
      <c r="AY34" s="7">
        <f t="shared" si="37"/>
        <v>0.001244462104</v>
      </c>
      <c r="AZ34" s="7">
        <f t="shared" si="38"/>
        <v>0.001407136889</v>
      </c>
      <c r="BA34" s="7">
        <f t="shared" si="39"/>
        <v>0.004798906152</v>
      </c>
      <c r="BB34" s="7">
        <f t="shared" si="40"/>
        <v>0.00006506991393</v>
      </c>
      <c r="BC34" s="7">
        <f t="shared" si="41"/>
        <v>0.0004880243545</v>
      </c>
    </row>
    <row r="35">
      <c r="A35" s="1" t="s">
        <v>92</v>
      </c>
      <c r="B35" s="1" t="s">
        <v>68</v>
      </c>
      <c r="C35" s="2" t="s">
        <v>57</v>
      </c>
      <c r="D35" s="5">
        <v>258.0</v>
      </c>
      <c r="E35" s="5">
        <v>0.095</v>
      </c>
      <c r="F35" s="5">
        <v>0.06</v>
      </c>
      <c r="G35" s="5">
        <v>0.778</v>
      </c>
      <c r="H35" s="5">
        <v>0.0</v>
      </c>
      <c r="I35" s="5">
        <v>0.067</v>
      </c>
      <c r="J35" s="6">
        <v>0.0</v>
      </c>
      <c r="K35" s="5">
        <f t="shared" si="1"/>
        <v>24.51</v>
      </c>
      <c r="L35" s="7">
        <f t="shared" si="2"/>
        <v>15.48</v>
      </c>
      <c r="M35" s="7">
        <f t="shared" si="3"/>
        <v>200.724</v>
      </c>
      <c r="N35" s="7">
        <f t="shared" si="4"/>
        <v>0</v>
      </c>
      <c r="O35" s="7">
        <f t="shared" si="5"/>
        <v>17.286</v>
      </c>
      <c r="P35" s="7">
        <f t="shared" si="6"/>
        <v>0</v>
      </c>
      <c r="Q35" s="7">
        <f t="shared" si="7"/>
        <v>258</v>
      </c>
      <c r="R35" s="7">
        <f t="shared" si="42"/>
        <v>0.377602</v>
      </c>
      <c r="S35" s="7">
        <f t="shared" si="8"/>
        <v>47.74517245</v>
      </c>
      <c r="T35" s="7">
        <f>E35*ln(1/E35)+F35*ln(1/F35)+G35*ln(1/G35)+I35*ln(1/I35)</f>
        <v>0.7688286592</v>
      </c>
      <c r="U35" s="7">
        <f t="shared" si="10"/>
        <v>180.6608907</v>
      </c>
      <c r="W35" s="7">
        <f t="shared" si="11"/>
        <v>125.8721163</v>
      </c>
      <c r="Z35" s="7">
        <f t="shared" si="12"/>
        <v>0.0004352189368</v>
      </c>
      <c r="AA35" s="7">
        <f t="shared" si="13"/>
        <v>0.00564333888</v>
      </c>
      <c r="AB35" s="7">
        <f t="shared" si="14"/>
        <v>0</v>
      </c>
      <c r="AC35" s="7">
        <f t="shared" si="15"/>
        <v>0.0004859944794</v>
      </c>
      <c r="AD35" s="7">
        <f t="shared" si="16"/>
        <v>0</v>
      </c>
      <c r="AE35" s="7">
        <f t="shared" si="17"/>
        <v>0.000102924437</v>
      </c>
      <c r="AF35" s="7">
        <f t="shared" si="18"/>
        <v>0.0008428969681</v>
      </c>
      <c r="AG35" s="7">
        <f t="shared" si="19"/>
        <v>0</v>
      </c>
      <c r="AH35" s="7">
        <f t="shared" si="20"/>
        <v>0.00007258881344</v>
      </c>
      <c r="AI35" s="7">
        <f t="shared" si="21"/>
        <v>0</v>
      </c>
      <c r="AJ35" s="7">
        <f t="shared" si="22"/>
        <v>0.003529369957</v>
      </c>
      <c r="AK35" s="7">
        <f t="shared" si="23"/>
        <v>0.002229075762</v>
      </c>
      <c r="AL35" s="7">
        <f t="shared" si="24"/>
        <v>0</v>
      </c>
      <c r="AM35" s="7">
        <f t="shared" si="25"/>
        <v>0.002489134601</v>
      </c>
      <c r="AN35" s="7">
        <f t="shared" si="26"/>
        <v>0</v>
      </c>
      <c r="AO35" s="7">
        <f t="shared" si="27"/>
        <v>0</v>
      </c>
      <c r="AP35" s="7">
        <f t="shared" si="28"/>
        <v>0</v>
      </c>
      <c r="AQ35" s="7">
        <f t="shared" si="29"/>
        <v>0</v>
      </c>
      <c r="AR35" s="7">
        <f t="shared" si="30"/>
        <v>0</v>
      </c>
      <c r="AS35" s="7">
        <f t="shared" si="31"/>
        <v>0</v>
      </c>
      <c r="AT35" s="7">
        <f t="shared" si="32"/>
        <v>0.001078593901</v>
      </c>
      <c r="AU35" s="7">
        <f t="shared" si="33"/>
        <v>0.0006812172005</v>
      </c>
      <c r="AV35" s="7">
        <f t="shared" si="34"/>
        <v>0.008833116367</v>
      </c>
      <c r="AW35" s="7">
        <f t="shared" si="35"/>
        <v>0</v>
      </c>
      <c r="AX35" s="7">
        <f t="shared" si="36"/>
        <v>0</v>
      </c>
      <c r="AY35" s="7">
        <f t="shared" si="37"/>
        <v>0</v>
      </c>
      <c r="AZ35" s="7">
        <f t="shared" si="38"/>
        <v>0</v>
      </c>
      <c r="BA35" s="7">
        <f t="shared" si="39"/>
        <v>0</v>
      </c>
      <c r="BB35" s="7">
        <f t="shared" si="40"/>
        <v>0</v>
      </c>
      <c r="BC35" s="7">
        <f t="shared" si="41"/>
        <v>0</v>
      </c>
    </row>
    <row r="36">
      <c r="A36" s="1" t="s">
        <v>93</v>
      </c>
      <c r="B36" s="1" t="s">
        <v>68</v>
      </c>
      <c r="C36" s="2" t="s">
        <v>57</v>
      </c>
      <c r="D36" s="5">
        <v>942.0</v>
      </c>
      <c r="E36" s="5">
        <v>0.116</v>
      </c>
      <c r="F36" s="5">
        <v>0.686</v>
      </c>
      <c r="G36" s="5">
        <v>0.106</v>
      </c>
      <c r="H36" s="5">
        <v>0.027</v>
      </c>
      <c r="I36" s="5">
        <v>0.049</v>
      </c>
      <c r="J36" s="6">
        <v>0.016</v>
      </c>
      <c r="K36" s="5">
        <f t="shared" si="1"/>
        <v>109.272</v>
      </c>
      <c r="L36" s="7">
        <f t="shared" si="2"/>
        <v>646.212</v>
      </c>
      <c r="M36" s="7">
        <f t="shared" si="3"/>
        <v>99.852</v>
      </c>
      <c r="N36" s="7">
        <f t="shared" si="4"/>
        <v>25.434</v>
      </c>
      <c r="O36" s="7">
        <f t="shared" si="5"/>
        <v>46.158</v>
      </c>
      <c r="P36" s="7">
        <f t="shared" si="6"/>
        <v>15.072</v>
      </c>
      <c r="Q36" s="7">
        <f t="shared" si="7"/>
        <v>942</v>
      </c>
      <c r="R36" s="7">
        <f t="shared" si="42"/>
        <v>0.501326</v>
      </c>
      <c r="S36" s="7">
        <f t="shared" si="8"/>
        <v>30.6235039</v>
      </c>
      <c r="T36" s="7">
        <f>E36*ln(1/E36)+F36*ln(1/F36)+G36*ln(1/G36)+H36*ln(1/H36)+I36*ln(1/I36)+J36*ln(1/J36)</f>
        <v>1.057784011</v>
      </c>
      <c r="U36" s="7">
        <f t="shared" si="10"/>
        <v>387.4263808</v>
      </c>
      <c r="W36" s="7">
        <f t="shared" si="11"/>
        <v>187.3836462</v>
      </c>
      <c r="Z36" s="7">
        <f t="shared" si="12"/>
        <v>0.02218432555</v>
      </c>
      <c r="AA36" s="7">
        <f t="shared" si="13"/>
        <v>0.0034278987</v>
      </c>
      <c r="AB36" s="7">
        <f t="shared" si="14"/>
        <v>0.0008731440085</v>
      </c>
      <c r="AC36" s="7">
        <f t="shared" si="15"/>
        <v>0.001584594682</v>
      </c>
      <c r="AD36" s="7">
        <f t="shared" si="16"/>
        <v>0.0005174186717</v>
      </c>
      <c r="AE36" s="7">
        <f t="shared" si="17"/>
        <v>0.005246346203</v>
      </c>
      <c r="AF36" s="7">
        <f t="shared" si="18"/>
        <v>0.004794074979</v>
      </c>
      <c r="AG36" s="7">
        <f t="shared" si="19"/>
        <v>0.001221132306</v>
      </c>
      <c r="AH36" s="7">
        <f t="shared" si="20"/>
        <v>0.002216129</v>
      </c>
      <c r="AI36" s="7">
        <f t="shared" si="21"/>
        <v>0.0007236339591</v>
      </c>
      <c r="AJ36" s="7">
        <f t="shared" si="22"/>
        <v>0.002143823531</v>
      </c>
      <c r="AK36" s="7">
        <f t="shared" si="23"/>
        <v>0.01267812881</v>
      </c>
      <c r="AL36" s="7">
        <f t="shared" si="24"/>
        <v>0.0004989934082</v>
      </c>
      <c r="AM36" s="7">
        <f t="shared" si="25"/>
        <v>0.0009055806296</v>
      </c>
      <c r="AN36" s="7">
        <f t="shared" si="26"/>
        <v>0.0002956997974</v>
      </c>
      <c r="AO36" s="7">
        <f t="shared" si="27"/>
        <v>0.004718262986</v>
      </c>
      <c r="AP36" s="7">
        <f t="shared" si="28"/>
        <v>0.02790283111</v>
      </c>
      <c r="AQ36" s="7">
        <f t="shared" si="29"/>
        <v>0.004311516177</v>
      </c>
      <c r="AR36" s="7">
        <f t="shared" si="30"/>
        <v>0.001993059365</v>
      </c>
      <c r="AS36" s="7">
        <f t="shared" si="31"/>
        <v>0.0006507948946</v>
      </c>
      <c r="AT36" s="7">
        <f t="shared" si="32"/>
        <v>0.003516776901</v>
      </c>
      <c r="AU36" s="7">
        <f t="shared" si="33"/>
        <v>0.02079749099</v>
      </c>
      <c r="AV36" s="7">
        <f t="shared" si="34"/>
        <v>0.003213606479</v>
      </c>
      <c r="AW36" s="7">
        <f t="shared" si="35"/>
        <v>0.0008185601408</v>
      </c>
      <c r="AX36" s="7">
        <f t="shared" si="36"/>
        <v>0.000485072676</v>
      </c>
      <c r="AY36" s="7">
        <f t="shared" si="37"/>
        <v>0.003405325496</v>
      </c>
      <c r="AZ36" s="7">
        <f t="shared" si="38"/>
        <v>0.02013839043</v>
      </c>
      <c r="BA36" s="7">
        <f t="shared" si="39"/>
        <v>0.003111762953</v>
      </c>
      <c r="BB36" s="7">
        <f t="shared" si="40"/>
        <v>0.0007926188654</v>
      </c>
      <c r="BC36" s="7">
        <f t="shared" si="41"/>
        <v>0.001438456459</v>
      </c>
    </row>
    <row r="37">
      <c r="A37" s="1" t="s">
        <v>94</v>
      </c>
      <c r="B37" s="1" t="s">
        <v>68</v>
      </c>
      <c r="C37" s="2" t="s">
        <v>57</v>
      </c>
      <c r="D37" s="5">
        <v>286.0</v>
      </c>
      <c r="E37" s="5">
        <v>0.136</v>
      </c>
      <c r="F37" s="5">
        <v>0.76</v>
      </c>
      <c r="G37" s="5">
        <v>0.011</v>
      </c>
      <c r="H37" s="5">
        <v>0.032</v>
      </c>
      <c r="I37" s="5">
        <v>0.061</v>
      </c>
      <c r="J37" s="6">
        <v>0.0</v>
      </c>
      <c r="K37" s="5">
        <f t="shared" si="1"/>
        <v>38.896</v>
      </c>
      <c r="L37" s="7">
        <f t="shared" si="2"/>
        <v>217.36</v>
      </c>
      <c r="M37" s="7">
        <f t="shared" si="3"/>
        <v>3.146</v>
      </c>
      <c r="N37" s="7">
        <f t="shared" si="4"/>
        <v>9.152</v>
      </c>
      <c r="O37" s="7">
        <f t="shared" si="5"/>
        <v>17.446</v>
      </c>
      <c r="P37" s="7">
        <f t="shared" si="6"/>
        <v>0</v>
      </c>
      <c r="Q37" s="7">
        <f t="shared" si="7"/>
        <v>286</v>
      </c>
      <c r="R37" s="7">
        <f t="shared" si="42"/>
        <v>0.399038</v>
      </c>
      <c r="S37" s="7">
        <f t="shared" si="8"/>
        <v>44.77873031</v>
      </c>
      <c r="T37" s="7">
        <f>E37*ln(1/E37)+F37*ln(1/F37)+G37*ln(1/G37)+H37*ln(1/H37)+I37*ln(1/I37)</f>
        <v>0.8102685026</v>
      </c>
      <c r="U37" s="7">
        <f t="shared" si="10"/>
        <v>188.4157038</v>
      </c>
      <c r="W37" s="7">
        <f t="shared" si="11"/>
        <v>127.6808608</v>
      </c>
      <c r="Z37" s="7">
        <f t="shared" si="12"/>
        <v>0.008748462928</v>
      </c>
      <c r="AA37" s="7">
        <f t="shared" si="13"/>
        <v>0.0001266224897</v>
      </c>
      <c r="AB37" s="7">
        <f t="shared" si="14"/>
        <v>0.0003683563338</v>
      </c>
      <c r="AC37" s="7">
        <f t="shared" si="15"/>
        <v>0.0007021792613</v>
      </c>
      <c r="AD37" s="7">
        <f t="shared" si="16"/>
        <v>0</v>
      </c>
      <c r="AE37" s="7">
        <f t="shared" si="17"/>
        <v>0.00206891416</v>
      </c>
      <c r="AF37" s="7">
        <f t="shared" si="18"/>
        <v>0.0001673386453</v>
      </c>
      <c r="AG37" s="7">
        <f t="shared" si="19"/>
        <v>0.0004868033319</v>
      </c>
      <c r="AH37" s="7">
        <f t="shared" si="20"/>
        <v>0.0009279688514</v>
      </c>
      <c r="AI37" s="7">
        <f t="shared" si="21"/>
        <v>0</v>
      </c>
      <c r="AJ37" s="7">
        <f t="shared" si="22"/>
        <v>0.00007919028445</v>
      </c>
      <c r="AK37" s="7">
        <f t="shared" si="23"/>
        <v>0.0004425339425</v>
      </c>
      <c r="AL37" s="7">
        <f t="shared" si="24"/>
        <v>0.00001863300811</v>
      </c>
      <c r="AM37" s="7">
        <f t="shared" si="25"/>
        <v>0.0000355191717</v>
      </c>
      <c r="AN37" s="7">
        <f t="shared" si="26"/>
        <v>0</v>
      </c>
      <c r="AO37" s="7">
        <f t="shared" si="27"/>
        <v>0.001990510201</v>
      </c>
      <c r="AP37" s="7">
        <f t="shared" si="28"/>
        <v>0.01112343936</v>
      </c>
      <c r="AQ37" s="7">
        <f t="shared" si="29"/>
        <v>0.0001609971486</v>
      </c>
      <c r="AR37" s="7">
        <f t="shared" si="30"/>
        <v>0.0008928023694</v>
      </c>
      <c r="AS37" s="7">
        <f t="shared" si="31"/>
        <v>0</v>
      </c>
      <c r="AT37" s="7">
        <f t="shared" si="32"/>
        <v>0.00155838451</v>
      </c>
      <c r="AU37" s="7">
        <f t="shared" si="33"/>
        <v>0.008708619319</v>
      </c>
      <c r="AV37" s="7">
        <f t="shared" si="34"/>
        <v>0.0001260458059</v>
      </c>
      <c r="AW37" s="7">
        <f t="shared" si="35"/>
        <v>0.0003666787082</v>
      </c>
      <c r="AX37" s="7">
        <f t="shared" si="36"/>
        <v>0</v>
      </c>
      <c r="AY37" s="7">
        <f t="shared" si="37"/>
        <v>0</v>
      </c>
      <c r="AZ37" s="7">
        <f t="shared" si="38"/>
        <v>0</v>
      </c>
      <c r="BA37" s="7">
        <f t="shared" si="39"/>
        <v>0</v>
      </c>
      <c r="BB37" s="7">
        <f t="shared" si="40"/>
        <v>0</v>
      </c>
      <c r="BC37" s="7">
        <f t="shared" si="41"/>
        <v>0</v>
      </c>
    </row>
    <row r="38">
      <c r="A38" s="1" t="s">
        <v>95</v>
      </c>
      <c r="B38" s="1" t="s">
        <v>68</v>
      </c>
      <c r="C38" s="2" t="s">
        <v>57</v>
      </c>
      <c r="D38" s="5">
        <v>921.0</v>
      </c>
      <c r="E38" s="5">
        <v>0.094</v>
      </c>
      <c r="F38" s="5">
        <v>0.71</v>
      </c>
      <c r="G38" s="5">
        <v>0.117</v>
      </c>
      <c r="H38" s="5">
        <v>0.034</v>
      </c>
      <c r="I38" s="5">
        <v>0.039</v>
      </c>
      <c r="J38" s="6">
        <v>0.006</v>
      </c>
      <c r="K38" s="5">
        <f t="shared" si="1"/>
        <v>86.574</v>
      </c>
      <c r="L38" s="7">
        <f t="shared" si="2"/>
        <v>653.91</v>
      </c>
      <c r="M38" s="7">
        <f t="shared" si="3"/>
        <v>107.757</v>
      </c>
      <c r="N38" s="7">
        <f t="shared" si="4"/>
        <v>31.314</v>
      </c>
      <c r="O38" s="7">
        <f t="shared" si="5"/>
        <v>35.919</v>
      </c>
      <c r="P38" s="7">
        <f t="shared" si="6"/>
        <v>5.526</v>
      </c>
      <c r="Q38" s="7">
        <f t="shared" si="7"/>
        <v>921</v>
      </c>
      <c r="R38" s="7">
        <f t="shared" si="42"/>
        <v>0.470662</v>
      </c>
      <c r="S38" s="7">
        <f t="shared" si="8"/>
        <v>34.86697198</v>
      </c>
      <c r="T38" s="7">
        <f t="shared" ref="T38:T40" si="46">E38*ln(1/E38)+F38*ln(1/F38)+G38*ln(1/G38)+H38*ln(1/H38)+I38*ln(1/I38)+J38*ln(1/J38)</f>
        <v>0.9886473715</v>
      </c>
      <c r="U38" s="7">
        <f t="shared" si="10"/>
        <v>442.4643316</v>
      </c>
      <c r="W38" s="7">
        <f t="shared" si="11"/>
        <v>246.8811484</v>
      </c>
      <c r="Z38" s="7">
        <f t="shared" si="12"/>
        <v>0.01819110391</v>
      </c>
      <c r="AA38" s="7">
        <f t="shared" si="13"/>
        <v>0.002997688954</v>
      </c>
      <c r="AB38" s="7">
        <f t="shared" si="14"/>
        <v>0.0008711232857</v>
      </c>
      <c r="AC38" s="7">
        <f t="shared" si="15"/>
        <v>0.0009992296512</v>
      </c>
      <c r="AD38" s="7">
        <f t="shared" si="16"/>
        <v>0.0001537276387</v>
      </c>
      <c r="AE38" s="7">
        <f t="shared" si="17"/>
        <v>0.004301993708</v>
      </c>
      <c r="AF38" s="7">
        <f t="shared" si="18"/>
        <v>0.005354609189</v>
      </c>
      <c r="AG38" s="7">
        <f t="shared" si="19"/>
        <v>0.001556040277</v>
      </c>
      <c r="AH38" s="7">
        <f t="shared" si="20"/>
        <v>0.00178486973</v>
      </c>
      <c r="AI38" s="7">
        <f t="shared" si="21"/>
        <v>0.0002745953431</v>
      </c>
      <c r="AJ38" s="7">
        <f t="shared" si="22"/>
        <v>0.001874768388</v>
      </c>
      <c r="AK38" s="7">
        <f t="shared" si="23"/>
        <v>0.01416048463</v>
      </c>
      <c r="AL38" s="7">
        <f t="shared" si="24"/>
        <v>0.0006781077147</v>
      </c>
      <c r="AM38" s="7">
        <f t="shared" si="25"/>
        <v>0.0007778294374</v>
      </c>
      <c r="AN38" s="7">
        <f t="shared" si="26"/>
        <v>0.0001196660673</v>
      </c>
      <c r="AO38" s="7">
        <f t="shared" si="27"/>
        <v>0.00470734348</v>
      </c>
      <c r="AP38" s="7">
        <f t="shared" si="28"/>
        <v>0.03555546671</v>
      </c>
      <c r="AQ38" s="7">
        <f t="shared" si="29"/>
        <v>0.005859140289</v>
      </c>
      <c r="AR38" s="7">
        <f t="shared" si="30"/>
        <v>0.001953046763</v>
      </c>
      <c r="AS38" s="7">
        <f t="shared" si="31"/>
        <v>0.0003004687328</v>
      </c>
      <c r="AT38" s="7">
        <f t="shared" si="32"/>
        <v>0.002217644547</v>
      </c>
      <c r="AU38" s="7">
        <f t="shared" si="33"/>
        <v>0.01675029392</v>
      </c>
      <c r="AV38" s="7">
        <f t="shared" si="34"/>
        <v>0.002760259703</v>
      </c>
      <c r="AW38" s="7">
        <f t="shared" si="35"/>
        <v>0.0008021267512</v>
      </c>
      <c r="AX38" s="7">
        <f t="shared" si="36"/>
        <v>0.0001415517796</v>
      </c>
      <c r="AY38" s="7">
        <f t="shared" si="37"/>
        <v>0.001011738996</v>
      </c>
      <c r="AZ38" s="7">
        <f t="shared" si="38"/>
        <v>0.007641858372</v>
      </c>
      <c r="BA38" s="7">
        <f t="shared" si="39"/>
        <v>0.001259292154</v>
      </c>
      <c r="BB38" s="7">
        <f t="shared" si="40"/>
        <v>0.0003659481474</v>
      </c>
      <c r="BC38" s="7">
        <f t="shared" si="41"/>
        <v>0.0004197640514</v>
      </c>
    </row>
    <row r="39">
      <c r="A39" s="1" t="s">
        <v>96</v>
      </c>
      <c r="B39" s="1" t="s">
        <v>68</v>
      </c>
      <c r="C39" s="2" t="s">
        <v>57</v>
      </c>
      <c r="D39" s="5">
        <v>345.0</v>
      </c>
      <c r="E39" s="5">
        <v>0.179</v>
      </c>
      <c r="F39" s="5">
        <v>0.353</v>
      </c>
      <c r="G39" s="5">
        <v>0.235</v>
      </c>
      <c r="H39" s="5">
        <v>0.015</v>
      </c>
      <c r="I39" s="5">
        <v>0.091</v>
      </c>
      <c r="J39" s="6">
        <v>0.127</v>
      </c>
      <c r="K39" s="5">
        <f t="shared" si="1"/>
        <v>61.755</v>
      </c>
      <c r="L39" s="7">
        <f t="shared" si="2"/>
        <v>121.785</v>
      </c>
      <c r="M39" s="7">
        <f t="shared" si="3"/>
        <v>81.075</v>
      </c>
      <c r="N39" s="7">
        <f t="shared" si="4"/>
        <v>5.175</v>
      </c>
      <c r="O39" s="7">
        <f t="shared" si="5"/>
        <v>31.395</v>
      </c>
      <c r="P39" s="7">
        <f t="shared" si="6"/>
        <v>43.815</v>
      </c>
      <c r="Q39" s="7">
        <f t="shared" si="7"/>
        <v>345</v>
      </c>
      <c r="R39" s="7">
        <f t="shared" si="42"/>
        <v>0.76349</v>
      </c>
      <c r="S39" s="7">
        <f t="shared" si="8"/>
        <v>5.656321443</v>
      </c>
      <c r="T39" s="7">
        <f t="shared" si="46"/>
        <v>1.559026672</v>
      </c>
      <c r="U39" s="7">
        <f t="shared" si="10"/>
        <v>-31.0368907</v>
      </c>
      <c r="W39" s="7">
        <f t="shared" si="11"/>
        <v>-104.3009496</v>
      </c>
      <c r="Z39" s="7">
        <f t="shared" si="12"/>
        <v>0.006451490372</v>
      </c>
      <c r="AA39" s="7">
        <f t="shared" si="13"/>
        <v>0.004294901522</v>
      </c>
      <c r="AB39" s="7">
        <f t="shared" si="14"/>
        <v>0.0002741426504</v>
      </c>
      <c r="AC39" s="7">
        <f t="shared" si="15"/>
        <v>0.001663132079</v>
      </c>
      <c r="AD39" s="7">
        <f t="shared" si="16"/>
        <v>0.00232107444</v>
      </c>
      <c r="AE39" s="7">
        <f t="shared" si="17"/>
        <v>0.001525705704</v>
      </c>
      <c r="AF39" s="7">
        <f t="shared" si="18"/>
        <v>0.002003021454</v>
      </c>
      <c r="AG39" s="7">
        <f t="shared" si="19"/>
        <v>0.0001278524333</v>
      </c>
      <c r="AH39" s="7">
        <f t="shared" si="20"/>
        <v>0.0007756380951</v>
      </c>
      <c r="AI39" s="7">
        <f t="shared" si="21"/>
        <v>0.001082483935</v>
      </c>
      <c r="AJ39" s="7">
        <f t="shared" si="22"/>
        <v>0.002686051063</v>
      </c>
      <c r="AK39" s="7">
        <f t="shared" si="23"/>
        <v>0.005297072768</v>
      </c>
      <c r="AL39" s="7">
        <f t="shared" si="24"/>
        <v>0.0002250880779</v>
      </c>
      <c r="AM39" s="7">
        <f t="shared" si="25"/>
        <v>0.00136553434</v>
      </c>
      <c r="AN39" s="7">
        <f t="shared" si="26"/>
        <v>0.001905745727</v>
      </c>
      <c r="AO39" s="7">
        <f t="shared" si="27"/>
        <v>0.001481401816</v>
      </c>
      <c r="AP39" s="7">
        <f t="shared" si="28"/>
        <v>0.002921423694</v>
      </c>
      <c r="AQ39" s="7">
        <f t="shared" si="29"/>
        <v>0.001944857133</v>
      </c>
      <c r="AR39" s="7">
        <f t="shared" si="30"/>
        <v>0.0007531148899</v>
      </c>
      <c r="AS39" s="7">
        <f t="shared" si="31"/>
        <v>0.001051050451</v>
      </c>
      <c r="AT39" s="7">
        <f t="shared" si="32"/>
        <v>0.003691079205</v>
      </c>
      <c r="AU39" s="7">
        <f t="shared" si="33"/>
        <v>0.007279055638</v>
      </c>
      <c r="AV39" s="7">
        <f t="shared" si="34"/>
        <v>0.004845830241</v>
      </c>
      <c r="AW39" s="7">
        <f t="shared" si="35"/>
        <v>0.0003093083132</v>
      </c>
      <c r="AX39" s="7">
        <f t="shared" si="36"/>
        <v>0.002618810385</v>
      </c>
      <c r="AY39" s="7">
        <f t="shared" si="37"/>
        <v>0.01527585764</v>
      </c>
      <c r="AZ39" s="7">
        <f t="shared" si="38"/>
        <v>0.03012501534</v>
      </c>
      <c r="BA39" s="7">
        <f t="shared" si="39"/>
        <v>0.0200548969</v>
      </c>
      <c r="BB39" s="7">
        <f t="shared" si="40"/>
        <v>0.001280099802</v>
      </c>
      <c r="BC39" s="7">
        <f t="shared" si="41"/>
        <v>0.007765938798</v>
      </c>
    </row>
    <row r="40">
      <c r="A40" s="1" t="s">
        <v>97</v>
      </c>
      <c r="B40" s="1" t="s">
        <v>68</v>
      </c>
      <c r="C40" s="2" t="s">
        <v>57</v>
      </c>
      <c r="D40" s="5">
        <v>406.0</v>
      </c>
      <c r="E40" s="5">
        <v>0.459</v>
      </c>
      <c r="F40" s="5">
        <v>0.122</v>
      </c>
      <c r="G40" s="5">
        <v>0.281</v>
      </c>
      <c r="H40" s="5">
        <v>0.017</v>
      </c>
      <c r="I40" s="5">
        <v>0.102</v>
      </c>
      <c r="J40" s="6">
        <v>0.019</v>
      </c>
      <c r="K40" s="5">
        <f t="shared" si="1"/>
        <v>186.354</v>
      </c>
      <c r="L40" s="7">
        <f t="shared" si="2"/>
        <v>49.532</v>
      </c>
      <c r="M40" s="7">
        <f t="shared" si="3"/>
        <v>114.086</v>
      </c>
      <c r="N40" s="7">
        <f t="shared" si="4"/>
        <v>6.902</v>
      </c>
      <c r="O40" s="7">
        <f t="shared" si="5"/>
        <v>41.412</v>
      </c>
      <c r="P40" s="7">
        <f t="shared" si="6"/>
        <v>7.714</v>
      </c>
      <c r="Q40" s="7">
        <f t="shared" si="7"/>
        <v>406</v>
      </c>
      <c r="R40" s="7">
        <f t="shared" si="42"/>
        <v>0.68442</v>
      </c>
      <c r="S40" s="7">
        <f t="shared" si="8"/>
        <v>5.285858987</v>
      </c>
      <c r="T40" s="7">
        <f t="shared" si="46"/>
        <v>1.348196809</v>
      </c>
      <c r="U40" s="7">
        <f t="shared" si="10"/>
        <v>49.0723516</v>
      </c>
      <c r="W40" s="7">
        <f t="shared" si="11"/>
        <v>-37.1456423</v>
      </c>
      <c r="Z40" s="7">
        <f t="shared" si="12"/>
        <v>0.00672839953</v>
      </c>
      <c r="AA40" s="7">
        <f t="shared" si="13"/>
        <v>0.01549737925</v>
      </c>
      <c r="AB40" s="7">
        <f t="shared" si="14"/>
        <v>0.000937563869</v>
      </c>
      <c r="AC40" s="7">
        <f t="shared" si="15"/>
        <v>0.005625383214</v>
      </c>
      <c r="AD40" s="7">
        <f t="shared" si="16"/>
        <v>0.001047865501</v>
      </c>
      <c r="AE40" s="7">
        <f t="shared" si="17"/>
        <v>0.001591191639</v>
      </c>
      <c r="AF40" s="7">
        <f t="shared" si="18"/>
        <v>0.0009741282148</v>
      </c>
      <c r="AG40" s="7">
        <f t="shared" si="19"/>
        <v>0.00005893302367</v>
      </c>
      <c r="AH40" s="7">
        <f t="shared" si="20"/>
        <v>0.000353598142</v>
      </c>
      <c r="AI40" s="7">
        <f t="shared" si="21"/>
        <v>0.00006586632057</v>
      </c>
      <c r="AJ40" s="7">
        <f t="shared" si="22"/>
        <v>0.009692131889</v>
      </c>
      <c r="AK40" s="7">
        <f t="shared" si="23"/>
        <v>0.002576122201</v>
      </c>
      <c r="AL40" s="7">
        <f t="shared" si="24"/>
        <v>0.0003589678477</v>
      </c>
      <c r="AM40" s="7">
        <f t="shared" si="25"/>
        <v>0.002153807086</v>
      </c>
      <c r="AN40" s="7">
        <f t="shared" si="26"/>
        <v>0.0004011993592</v>
      </c>
      <c r="AO40" s="7">
        <f t="shared" si="27"/>
        <v>0.005066372623</v>
      </c>
      <c r="AP40" s="7">
        <f t="shared" si="28"/>
        <v>0.00134661756</v>
      </c>
      <c r="AQ40" s="7">
        <f t="shared" si="29"/>
        <v>0.003101635527</v>
      </c>
      <c r="AR40" s="7">
        <f t="shared" si="30"/>
        <v>0.001125860583</v>
      </c>
      <c r="AS40" s="7">
        <f t="shared" si="31"/>
        <v>0.0002097191282</v>
      </c>
      <c r="AT40" s="7">
        <f t="shared" si="32"/>
        <v>0.012484718</v>
      </c>
      <c r="AU40" s="7">
        <f t="shared" si="33"/>
        <v>0.003318378204</v>
      </c>
      <c r="AV40" s="7">
        <f t="shared" si="34"/>
        <v>0.007643149799</v>
      </c>
      <c r="AW40" s="7">
        <f t="shared" si="35"/>
        <v>0.0004623969629</v>
      </c>
      <c r="AX40" s="7">
        <f t="shared" si="36"/>
        <v>0.0005167966056</v>
      </c>
      <c r="AY40" s="7">
        <f t="shared" si="37"/>
        <v>0.006896394159</v>
      </c>
      <c r="AZ40" s="7">
        <f t="shared" si="38"/>
        <v>0.001833028513</v>
      </c>
      <c r="BA40" s="7">
        <f t="shared" si="39"/>
        <v>0.004221975509</v>
      </c>
      <c r="BB40" s="7">
        <f t="shared" si="40"/>
        <v>0.0002554220059</v>
      </c>
      <c r="BC40" s="7">
        <f t="shared" si="41"/>
        <v>0.001532532035</v>
      </c>
    </row>
    <row r="41">
      <c r="A41" s="1" t="s">
        <v>98</v>
      </c>
      <c r="B41" s="1" t="s">
        <v>68</v>
      </c>
      <c r="C41" s="2" t="s">
        <v>57</v>
      </c>
      <c r="D41" s="5">
        <v>473.0</v>
      </c>
      <c r="E41" s="5">
        <v>0.085</v>
      </c>
      <c r="F41" s="5">
        <v>0.802</v>
      </c>
      <c r="G41" s="5">
        <v>0.074</v>
      </c>
      <c r="H41" s="5">
        <v>0.011</v>
      </c>
      <c r="I41" s="5">
        <v>0.028</v>
      </c>
      <c r="J41" s="6">
        <v>0.0</v>
      </c>
      <c r="K41" s="5">
        <f t="shared" si="1"/>
        <v>40.205</v>
      </c>
      <c r="L41" s="7">
        <f t="shared" si="2"/>
        <v>379.346</v>
      </c>
      <c r="M41" s="7">
        <f t="shared" si="3"/>
        <v>35.002</v>
      </c>
      <c r="N41" s="7">
        <f t="shared" si="4"/>
        <v>5.203</v>
      </c>
      <c r="O41" s="7">
        <f t="shared" si="5"/>
        <v>13.244</v>
      </c>
      <c r="P41" s="7">
        <f t="shared" si="6"/>
        <v>0</v>
      </c>
      <c r="Q41" s="7">
        <f t="shared" si="7"/>
        <v>473</v>
      </c>
      <c r="R41" s="7">
        <f t="shared" si="42"/>
        <v>0.34319</v>
      </c>
      <c r="S41" s="7">
        <f t="shared" si="8"/>
        <v>52.50731122</v>
      </c>
      <c r="T41" s="7">
        <f>E41*ln(1/E41)+F41*ln(1/F41)+G41*ln(1/G41)+H41*ln(1/H41)+I41*ln(1/I41)</f>
        <v>0.7288894275</v>
      </c>
      <c r="U41" s="7">
        <f t="shared" si="10"/>
        <v>350.1028896</v>
      </c>
      <c r="W41" s="7">
        <f t="shared" si="11"/>
        <v>249.6568031</v>
      </c>
      <c r="Z41" s="7">
        <f t="shared" si="12"/>
        <v>0.009542620589</v>
      </c>
      <c r="AA41" s="7">
        <f t="shared" si="13"/>
        <v>0.0008804911765</v>
      </c>
      <c r="AB41" s="7">
        <f t="shared" si="14"/>
        <v>0.0001308838235</v>
      </c>
      <c r="AC41" s="7">
        <f t="shared" si="15"/>
        <v>0.0003331588235</v>
      </c>
      <c r="AD41" s="7">
        <f t="shared" si="16"/>
        <v>0</v>
      </c>
      <c r="AE41" s="7">
        <f t="shared" si="17"/>
        <v>0.002256723613</v>
      </c>
      <c r="AF41" s="7">
        <f t="shared" si="18"/>
        <v>0.001964677028</v>
      </c>
      <c r="AG41" s="7">
        <f t="shared" si="19"/>
        <v>0.0002920465852</v>
      </c>
      <c r="AH41" s="7">
        <f t="shared" si="20"/>
        <v>0.0007433913077</v>
      </c>
      <c r="AI41" s="7">
        <f t="shared" si="21"/>
        <v>0</v>
      </c>
      <c r="AJ41" s="7">
        <f t="shared" si="22"/>
        <v>0.0005506632105</v>
      </c>
      <c r="AK41" s="7">
        <f t="shared" si="23"/>
        <v>0.005195669351</v>
      </c>
      <c r="AL41" s="7">
        <f t="shared" si="24"/>
        <v>0.00007126229783</v>
      </c>
      <c r="AM41" s="7">
        <f t="shared" si="25"/>
        <v>0.0001813949399</v>
      </c>
      <c r="AN41" s="7">
        <f t="shared" si="26"/>
        <v>0</v>
      </c>
      <c r="AO41" s="7">
        <f t="shared" si="27"/>
        <v>0.0007072651179</v>
      </c>
      <c r="AP41" s="7">
        <f t="shared" si="28"/>
        <v>0.006673254406</v>
      </c>
      <c r="AQ41" s="7">
        <f t="shared" si="29"/>
        <v>0.0006157366909</v>
      </c>
      <c r="AR41" s="7">
        <f t="shared" si="30"/>
        <v>0.0002329814506</v>
      </c>
      <c r="AS41" s="7">
        <f t="shared" si="31"/>
        <v>0</v>
      </c>
      <c r="AT41" s="7">
        <f t="shared" si="32"/>
        <v>0.0007393974424</v>
      </c>
      <c r="AU41" s="7">
        <f t="shared" si="33"/>
        <v>0.006976432339</v>
      </c>
      <c r="AV41" s="7">
        <f t="shared" si="34"/>
        <v>0.0006437107145</v>
      </c>
      <c r="AW41" s="7">
        <f t="shared" si="35"/>
        <v>0.00009568672784</v>
      </c>
      <c r="AX41" s="7">
        <f t="shared" si="36"/>
        <v>0</v>
      </c>
      <c r="AY41" s="7">
        <f t="shared" si="37"/>
        <v>0</v>
      </c>
      <c r="AZ41" s="7">
        <f t="shared" si="38"/>
        <v>0</v>
      </c>
      <c r="BA41" s="7">
        <f t="shared" si="39"/>
        <v>0</v>
      </c>
      <c r="BB41" s="7">
        <f t="shared" si="40"/>
        <v>0</v>
      </c>
      <c r="BC41" s="7">
        <f t="shared" si="41"/>
        <v>0</v>
      </c>
    </row>
    <row r="42">
      <c r="A42" s="1" t="s">
        <v>99</v>
      </c>
      <c r="B42" s="1" t="s">
        <v>68</v>
      </c>
      <c r="C42" s="2" t="s">
        <v>57</v>
      </c>
      <c r="D42" s="5">
        <v>345.0</v>
      </c>
      <c r="E42" s="5">
        <v>0.284</v>
      </c>
      <c r="F42" s="5">
        <v>0.16</v>
      </c>
      <c r="G42" s="5">
        <v>0.345</v>
      </c>
      <c r="H42" s="5">
        <v>0.036</v>
      </c>
      <c r="I42" s="5">
        <v>0.154</v>
      </c>
      <c r="J42" s="6">
        <v>0.021</v>
      </c>
      <c r="K42" s="5">
        <f t="shared" si="1"/>
        <v>97.98</v>
      </c>
      <c r="L42" s="7">
        <f t="shared" si="2"/>
        <v>55.2</v>
      </c>
      <c r="M42" s="7">
        <f t="shared" si="3"/>
        <v>119.025</v>
      </c>
      <c r="N42" s="7">
        <f t="shared" si="4"/>
        <v>12.42</v>
      </c>
      <c r="O42" s="7">
        <f t="shared" si="5"/>
        <v>53.13</v>
      </c>
      <c r="P42" s="7">
        <f t="shared" si="6"/>
        <v>7.245</v>
      </c>
      <c r="Q42" s="7">
        <f t="shared" si="7"/>
        <v>345</v>
      </c>
      <c r="R42" s="7">
        <f t="shared" si="42"/>
        <v>0.749266</v>
      </c>
      <c r="S42" s="7">
        <f t="shared" si="8"/>
        <v>3.687919085</v>
      </c>
      <c r="T42" s="7">
        <f>E42*ln(1/E42)+F42*ln(1/F42)+G42*ln(1/G42)+H42*ln(1/H42)+I42*ln(1/I42)+J42*ln(1/J42)</f>
        <v>1.506763607</v>
      </c>
      <c r="U42" s="7">
        <f t="shared" si="10"/>
        <v>-13.00613346</v>
      </c>
      <c r="W42" s="7">
        <f t="shared" si="11"/>
        <v>-86.27019232</v>
      </c>
      <c r="Z42" s="7">
        <f t="shared" si="12"/>
        <v>0.004639494239</v>
      </c>
      <c r="AA42" s="7">
        <f t="shared" si="13"/>
        <v>0.01000390945</v>
      </c>
      <c r="AB42" s="7">
        <f t="shared" si="14"/>
        <v>0.001043886204</v>
      </c>
      <c r="AC42" s="7">
        <f t="shared" si="15"/>
        <v>0.004465513205</v>
      </c>
      <c r="AD42" s="7">
        <f t="shared" si="16"/>
        <v>0.0006089336189</v>
      </c>
      <c r="AE42" s="7">
        <f t="shared" si="17"/>
        <v>0.001097188776</v>
      </c>
      <c r="AF42" s="7">
        <f t="shared" si="18"/>
        <v>0.001332852562</v>
      </c>
      <c r="AG42" s="7">
        <f t="shared" si="19"/>
        <v>0.0001390802673</v>
      </c>
      <c r="AH42" s="7">
        <f t="shared" si="20"/>
        <v>0.000594954477</v>
      </c>
      <c r="AI42" s="7">
        <f t="shared" si="21"/>
        <v>0.00008113015595</v>
      </c>
      <c r="AJ42" s="7">
        <f t="shared" si="22"/>
        <v>0.006256490745</v>
      </c>
      <c r="AK42" s="7">
        <f t="shared" si="23"/>
        <v>0.003524783518</v>
      </c>
      <c r="AL42" s="7">
        <f t="shared" si="24"/>
        <v>0.0007930762916</v>
      </c>
      <c r="AM42" s="7">
        <f t="shared" si="25"/>
        <v>0.003392604136</v>
      </c>
      <c r="AN42" s="7">
        <f t="shared" si="26"/>
        <v>0.0004626278368</v>
      </c>
      <c r="AO42" s="7">
        <f t="shared" si="27"/>
        <v>0.005640913285</v>
      </c>
      <c r="AP42" s="7">
        <f t="shared" si="28"/>
        <v>0.003177979316</v>
      </c>
      <c r="AQ42" s="7">
        <f t="shared" si="29"/>
        <v>0.006852517899</v>
      </c>
      <c r="AR42" s="7">
        <f t="shared" si="30"/>
        <v>0.003058805091</v>
      </c>
      <c r="AS42" s="7">
        <f t="shared" si="31"/>
        <v>0.0004171097852</v>
      </c>
      <c r="AT42" s="7">
        <f t="shared" si="32"/>
        <v>0.009910555596</v>
      </c>
      <c r="AU42" s="7">
        <f t="shared" si="33"/>
        <v>0.005583411603</v>
      </c>
      <c r="AV42" s="7">
        <f t="shared" si="34"/>
        <v>0.01203923127</v>
      </c>
      <c r="AW42" s="7">
        <f t="shared" si="35"/>
        <v>0.001256267611</v>
      </c>
      <c r="AX42" s="7">
        <f t="shared" si="36"/>
        <v>0.0007328227729</v>
      </c>
      <c r="AY42" s="7">
        <f t="shared" si="37"/>
        <v>0.004007619537</v>
      </c>
      <c r="AZ42" s="7">
        <f t="shared" si="38"/>
        <v>0.002257813824</v>
      </c>
      <c r="BA42" s="7">
        <f t="shared" si="39"/>
        <v>0.004868411058</v>
      </c>
      <c r="BB42" s="7">
        <f t="shared" si="40"/>
        <v>0.0005080081104</v>
      </c>
      <c r="BC42" s="7">
        <f t="shared" si="41"/>
        <v>0.002173145805</v>
      </c>
    </row>
    <row r="43">
      <c r="A43" s="1" t="s">
        <v>100</v>
      </c>
      <c r="B43" s="1" t="s">
        <v>68</v>
      </c>
      <c r="C43" s="2" t="s">
        <v>57</v>
      </c>
      <c r="D43" s="5">
        <v>525.0</v>
      </c>
      <c r="E43" s="5">
        <v>0.067</v>
      </c>
      <c r="F43" s="5">
        <v>0.78</v>
      </c>
      <c r="G43" s="5">
        <v>0.088</v>
      </c>
      <c r="H43" s="5">
        <v>0.036</v>
      </c>
      <c r="I43" s="5">
        <v>0.029</v>
      </c>
      <c r="J43" s="6">
        <v>0.0</v>
      </c>
      <c r="K43" s="5">
        <f t="shared" si="1"/>
        <v>35.175</v>
      </c>
      <c r="L43" s="7">
        <f t="shared" si="2"/>
        <v>409.5</v>
      </c>
      <c r="M43" s="7">
        <f t="shared" si="3"/>
        <v>46.2</v>
      </c>
      <c r="N43" s="7">
        <f t="shared" si="4"/>
        <v>18.9</v>
      </c>
      <c r="O43" s="7">
        <f t="shared" si="5"/>
        <v>15.225</v>
      </c>
      <c r="P43" s="7">
        <f t="shared" si="6"/>
        <v>0</v>
      </c>
      <c r="Q43" s="7">
        <f t="shared" si="7"/>
        <v>525</v>
      </c>
      <c r="R43" s="7">
        <f t="shared" si="42"/>
        <v>0.37723</v>
      </c>
      <c r="S43" s="7">
        <f t="shared" si="8"/>
        <v>47.79665203</v>
      </c>
      <c r="T43" s="7">
        <f>E43*ln(1/E43)+F43*ln(1/F43)+G43*ln(1/G43)+H43*ln(1/H43)+I43*ln(1/I43)</f>
        <v>0.8111277156</v>
      </c>
      <c r="U43" s="7">
        <f t="shared" si="10"/>
        <v>345.4169009</v>
      </c>
      <c r="W43" s="7">
        <f t="shared" si="11"/>
        <v>233.9281157</v>
      </c>
      <c r="Z43" s="7">
        <f t="shared" si="12"/>
        <v>0.008119736406</v>
      </c>
      <c r="AA43" s="7">
        <f t="shared" si="13"/>
        <v>0.0009160728253</v>
      </c>
      <c r="AB43" s="7">
        <f t="shared" si="14"/>
        <v>0.0003747570649</v>
      </c>
      <c r="AC43" s="7">
        <f t="shared" si="15"/>
        <v>0.0003018876356</v>
      </c>
      <c r="AD43" s="7">
        <f t="shared" si="16"/>
        <v>0</v>
      </c>
      <c r="AE43" s="7">
        <f t="shared" si="17"/>
        <v>0.001920227332</v>
      </c>
      <c r="AF43" s="7">
        <f t="shared" si="18"/>
        <v>0.002522089631</v>
      </c>
      <c r="AG43" s="7">
        <f t="shared" si="19"/>
        <v>0.00103176394</v>
      </c>
      <c r="AH43" s="7">
        <f t="shared" si="20"/>
        <v>0.0008311431737</v>
      </c>
      <c r="AI43" s="7">
        <f t="shared" si="21"/>
        <v>0</v>
      </c>
      <c r="AJ43" s="7">
        <f t="shared" si="22"/>
        <v>0.0005729161365</v>
      </c>
      <c r="AK43" s="7">
        <f t="shared" si="23"/>
        <v>0.006669769947</v>
      </c>
      <c r="AL43" s="7">
        <f t="shared" si="24"/>
        <v>0.000307835536</v>
      </c>
      <c r="AM43" s="7">
        <f t="shared" si="25"/>
        <v>0.0002479786262</v>
      </c>
      <c r="AN43" s="7">
        <f t="shared" si="26"/>
        <v>0</v>
      </c>
      <c r="AO43" s="7">
        <f t="shared" si="27"/>
        <v>0.002025098232</v>
      </c>
      <c r="AP43" s="7">
        <f t="shared" si="28"/>
        <v>0.02357577047</v>
      </c>
      <c r="AQ43" s="7">
        <f t="shared" si="29"/>
        <v>0.002659830514</v>
      </c>
      <c r="AR43" s="7">
        <f t="shared" si="30"/>
        <v>0.0008765350558</v>
      </c>
      <c r="AS43" s="7">
        <f t="shared" si="31"/>
        <v>0</v>
      </c>
      <c r="AT43" s="7">
        <f t="shared" si="32"/>
        <v>0.0006699955994</v>
      </c>
      <c r="AU43" s="7">
        <f t="shared" si="33"/>
        <v>0.007799948769</v>
      </c>
      <c r="AV43" s="7">
        <f t="shared" si="34"/>
        <v>0.0008799942201</v>
      </c>
      <c r="AW43" s="7">
        <f t="shared" si="35"/>
        <v>0.0003599976355</v>
      </c>
      <c r="AX43" s="7">
        <f t="shared" si="36"/>
        <v>0</v>
      </c>
      <c r="AY43" s="7">
        <f t="shared" si="37"/>
        <v>0</v>
      </c>
      <c r="AZ43" s="7">
        <f t="shared" si="38"/>
        <v>0</v>
      </c>
      <c r="BA43" s="7">
        <f t="shared" si="39"/>
        <v>0</v>
      </c>
      <c r="BB43" s="7">
        <f t="shared" si="40"/>
        <v>0</v>
      </c>
      <c r="BC43" s="7">
        <f t="shared" si="41"/>
        <v>0</v>
      </c>
    </row>
    <row r="44">
      <c r="A44" s="1" t="s">
        <v>101</v>
      </c>
      <c r="B44" s="1" t="s">
        <v>68</v>
      </c>
      <c r="C44" s="2" t="s">
        <v>57</v>
      </c>
      <c r="D44" s="5">
        <v>341.0</v>
      </c>
      <c r="E44" s="5">
        <v>0.197</v>
      </c>
      <c r="F44" s="5">
        <v>0.536</v>
      </c>
      <c r="G44" s="5">
        <v>0.088</v>
      </c>
      <c r="H44" s="5">
        <v>0.042</v>
      </c>
      <c r="I44" s="5">
        <v>0.067</v>
      </c>
      <c r="J44" s="6">
        <v>0.07</v>
      </c>
      <c r="K44" s="5">
        <f t="shared" si="1"/>
        <v>67.177</v>
      </c>
      <c r="L44" s="7">
        <f t="shared" si="2"/>
        <v>182.776</v>
      </c>
      <c r="M44" s="7">
        <f t="shared" si="3"/>
        <v>30.008</v>
      </c>
      <c r="N44" s="7">
        <f t="shared" si="4"/>
        <v>14.322</v>
      </c>
      <c r="O44" s="7">
        <f t="shared" si="5"/>
        <v>22.847</v>
      </c>
      <c r="P44" s="7">
        <f t="shared" si="6"/>
        <v>23.87</v>
      </c>
      <c r="Q44" s="7">
        <f t="shared" si="7"/>
        <v>341</v>
      </c>
      <c r="R44" s="7">
        <f t="shared" si="42"/>
        <v>0.654998</v>
      </c>
      <c r="S44" s="7">
        <f t="shared" si="8"/>
        <v>9.35745166</v>
      </c>
      <c r="T44" s="7">
        <f>E44*ln(1/E44)+F44*ln(1/F44)+G44*ln(1/G44)+H44*ln(1/H44)+I44*ln(1/I44)+J44*ln(1/J44)</f>
        <v>1.368571398</v>
      </c>
      <c r="U44" s="7">
        <f t="shared" si="10"/>
        <v>34.26820565</v>
      </c>
      <c r="W44" s="7">
        <f t="shared" si="11"/>
        <v>-38.14641484</v>
      </c>
      <c r="Z44" s="7">
        <f t="shared" si="12"/>
        <v>0.01065610808</v>
      </c>
      <c r="AA44" s="7">
        <f t="shared" si="13"/>
        <v>0.001749510283</v>
      </c>
      <c r="AB44" s="7">
        <f t="shared" si="14"/>
        <v>0.0008349935439</v>
      </c>
      <c r="AC44" s="7">
        <f t="shared" si="15"/>
        <v>0.001332013511</v>
      </c>
      <c r="AD44" s="7">
        <f t="shared" si="16"/>
        <v>0.001391655907</v>
      </c>
      <c r="AE44" s="7">
        <f t="shared" si="17"/>
        <v>0.002520051018</v>
      </c>
      <c r="AF44" s="7">
        <f t="shared" si="18"/>
        <v>0.001125708069</v>
      </c>
      <c r="AG44" s="7">
        <f t="shared" si="19"/>
        <v>0.0005372697603</v>
      </c>
      <c r="AH44" s="7">
        <f t="shared" si="20"/>
        <v>0.000857073189</v>
      </c>
      <c r="AI44" s="7">
        <f t="shared" si="21"/>
        <v>0.0008954496005</v>
      </c>
      <c r="AJ44" s="7">
        <f t="shared" si="22"/>
        <v>0.001094151736</v>
      </c>
      <c r="AK44" s="7">
        <f t="shared" si="23"/>
        <v>0.002976981372</v>
      </c>
      <c r="AL44" s="7">
        <f t="shared" si="24"/>
        <v>0.0002332709284</v>
      </c>
      <c r="AM44" s="7">
        <f t="shared" si="25"/>
        <v>0.0003721226715</v>
      </c>
      <c r="AN44" s="7">
        <f t="shared" si="26"/>
        <v>0.0003887848807</v>
      </c>
      <c r="AO44" s="7">
        <f t="shared" si="27"/>
        <v>0.004512106931</v>
      </c>
      <c r="AP44" s="7">
        <f t="shared" si="28"/>
        <v>0.01227659551</v>
      </c>
      <c r="AQ44" s="7">
        <f t="shared" si="29"/>
        <v>0.002015560456</v>
      </c>
      <c r="AR44" s="7">
        <f t="shared" si="30"/>
        <v>0.001534574438</v>
      </c>
      <c r="AS44" s="7">
        <f t="shared" si="31"/>
        <v>0.001603286727</v>
      </c>
      <c r="AT44" s="7">
        <f t="shared" si="32"/>
        <v>0.002956209811</v>
      </c>
      <c r="AU44" s="7">
        <f t="shared" si="33"/>
        <v>0.00804329167</v>
      </c>
      <c r="AV44" s="7">
        <f t="shared" si="34"/>
        <v>0.001320540423</v>
      </c>
      <c r="AW44" s="7">
        <f t="shared" si="35"/>
        <v>0.0006302579293</v>
      </c>
      <c r="AX44" s="7">
        <f t="shared" si="36"/>
        <v>0.001050429882</v>
      </c>
      <c r="AY44" s="7">
        <f t="shared" si="37"/>
        <v>0.009159007201</v>
      </c>
      <c r="AZ44" s="7">
        <f t="shared" si="38"/>
        <v>0.02491993837</v>
      </c>
      <c r="BA44" s="7">
        <f t="shared" si="39"/>
        <v>0.004091333166</v>
      </c>
      <c r="BB44" s="7">
        <f t="shared" si="40"/>
        <v>0.001952681738</v>
      </c>
      <c r="BC44" s="7">
        <f t="shared" si="41"/>
        <v>0.003114992297</v>
      </c>
    </row>
    <row r="45">
      <c r="A45" s="1" t="s">
        <v>102</v>
      </c>
      <c r="B45" s="1" t="s">
        <v>73</v>
      </c>
      <c r="C45" s="2" t="s">
        <v>57</v>
      </c>
      <c r="D45" s="5">
        <v>376.0</v>
      </c>
      <c r="E45" s="5">
        <v>0.016</v>
      </c>
      <c r="F45" s="5">
        <v>0.887</v>
      </c>
      <c r="G45" s="5">
        <v>0.086</v>
      </c>
      <c r="H45" s="5">
        <v>0.003</v>
      </c>
      <c r="I45" s="5">
        <v>0.008</v>
      </c>
      <c r="J45" s="6">
        <v>0.0</v>
      </c>
      <c r="K45" s="5">
        <f t="shared" si="1"/>
        <v>6.016</v>
      </c>
      <c r="L45" s="7">
        <f t="shared" si="2"/>
        <v>333.512</v>
      </c>
      <c r="M45" s="7">
        <f t="shared" si="3"/>
        <v>32.336</v>
      </c>
      <c r="N45" s="7">
        <f t="shared" si="4"/>
        <v>1.128</v>
      </c>
      <c r="O45" s="7">
        <f t="shared" si="5"/>
        <v>3.008</v>
      </c>
      <c r="P45" s="7">
        <f t="shared" si="6"/>
        <v>0</v>
      </c>
      <c r="Q45" s="7">
        <f t="shared" si="7"/>
        <v>376</v>
      </c>
      <c r="R45" s="7">
        <f t="shared" si="42"/>
        <v>0.205506</v>
      </c>
      <c r="S45" s="7">
        <f t="shared" si="8"/>
        <v>71.56084822</v>
      </c>
      <c r="T45" s="7">
        <f>E45*ln(1/E45)+F45*ln(1/F45)+G45*ln(1/G45)+H45*ln(1/H45)+I45*ln(1/I45)</f>
        <v>0.4395701234</v>
      </c>
      <c r="U45" s="7">
        <f t="shared" si="10"/>
        <v>387.0899494</v>
      </c>
      <c r="W45" s="7">
        <f t="shared" si="11"/>
        <v>307.2427432</v>
      </c>
      <c r="Z45" s="7">
        <f t="shared" si="12"/>
        <v>0.001579227396</v>
      </c>
      <c r="AA45" s="7">
        <f t="shared" si="13"/>
        <v>0.0001531156213</v>
      </c>
      <c r="AB45" s="7">
        <f t="shared" si="14"/>
        <v>0.000005341242602</v>
      </c>
      <c r="AC45" s="7">
        <f t="shared" si="15"/>
        <v>0.00001424331361</v>
      </c>
      <c r="AD45" s="7">
        <f t="shared" si="16"/>
        <v>0</v>
      </c>
      <c r="AE45" s="7">
        <f t="shared" si="17"/>
        <v>0.0003734697111</v>
      </c>
      <c r="AF45" s="7">
        <f t="shared" si="18"/>
        <v>0.002007399697</v>
      </c>
      <c r="AG45" s="7">
        <f t="shared" si="19"/>
        <v>0.00007002557084</v>
      </c>
      <c r="AH45" s="7">
        <f t="shared" si="20"/>
        <v>0.0001867348556</v>
      </c>
      <c r="AI45" s="7">
        <f t="shared" si="21"/>
        <v>0</v>
      </c>
      <c r="AJ45" s="7">
        <f t="shared" si="22"/>
        <v>0.00009575921013</v>
      </c>
      <c r="AK45" s="7">
        <f t="shared" si="23"/>
        <v>0.005308651211</v>
      </c>
      <c r="AL45" s="7">
        <f t="shared" si="24"/>
        <v>0.0000179548519</v>
      </c>
      <c r="AM45" s="7">
        <f t="shared" si="25"/>
        <v>0.00004787960506</v>
      </c>
      <c r="AN45" s="7">
        <f t="shared" si="26"/>
        <v>0</v>
      </c>
      <c r="AO45" s="7">
        <f t="shared" si="27"/>
        <v>0.00002886280731</v>
      </c>
      <c r="AP45" s="7">
        <f t="shared" si="28"/>
        <v>0.00160008188</v>
      </c>
      <c r="AQ45" s="7">
        <f t="shared" si="29"/>
        <v>0.0001551375893</v>
      </c>
      <c r="AR45" s="7">
        <f t="shared" si="30"/>
        <v>0.00001443140366</v>
      </c>
      <c r="AS45" s="7">
        <f t="shared" si="31"/>
        <v>0</v>
      </c>
      <c r="AT45" s="7">
        <f t="shared" si="32"/>
        <v>0.00003161095822</v>
      </c>
      <c r="AU45" s="7">
        <f t="shared" si="33"/>
        <v>0.001752432496</v>
      </c>
      <c r="AV45" s="7">
        <f t="shared" si="34"/>
        <v>0.0001699089004</v>
      </c>
      <c r="AW45" s="7">
        <f t="shared" si="35"/>
        <v>0.000005927054666</v>
      </c>
      <c r="AX45" s="7">
        <f t="shared" si="36"/>
        <v>0</v>
      </c>
      <c r="AY45" s="7">
        <f t="shared" si="37"/>
        <v>0</v>
      </c>
      <c r="AZ45" s="7">
        <f t="shared" si="38"/>
        <v>0</v>
      </c>
      <c r="BA45" s="7">
        <f t="shared" si="39"/>
        <v>0</v>
      </c>
      <c r="BB45" s="7">
        <f t="shared" si="40"/>
        <v>0</v>
      </c>
      <c r="BC45" s="7">
        <f t="shared" si="41"/>
        <v>0</v>
      </c>
    </row>
    <row r="46">
      <c r="A46" s="1" t="s">
        <v>103</v>
      </c>
      <c r="B46" s="1" t="s">
        <v>68</v>
      </c>
      <c r="C46" s="2" t="s">
        <v>57</v>
      </c>
      <c r="D46" s="5">
        <v>568.0</v>
      </c>
      <c r="E46" s="5">
        <v>0.142</v>
      </c>
      <c r="F46" s="5">
        <v>0.528</v>
      </c>
      <c r="G46" s="5">
        <v>0.184</v>
      </c>
      <c r="H46" s="5">
        <v>0.048</v>
      </c>
      <c r="I46" s="5">
        <v>0.057</v>
      </c>
      <c r="J46" s="6">
        <v>0.041</v>
      </c>
      <c r="K46" s="5">
        <f t="shared" si="1"/>
        <v>80.656</v>
      </c>
      <c r="L46" s="7">
        <f t="shared" si="2"/>
        <v>299.904</v>
      </c>
      <c r="M46" s="7">
        <f t="shared" si="3"/>
        <v>104.512</v>
      </c>
      <c r="N46" s="7">
        <f t="shared" si="4"/>
        <v>27.264</v>
      </c>
      <c r="O46" s="7">
        <f t="shared" si="5"/>
        <v>32.376</v>
      </c>
      <c r="P46" s="7">
        <f t="shared" si="6"/>
        <v>23.288</v>
      </c>
      <c r="Q46" s="7">
        <f t="shared" si="7"/>
        <v>568</v>
      </c>
      <c r="R46" s="7">
        <f t="shared" si="42"/>
        <v>0.659962</v>
      </c>
      <c r="S46" s="7">
        <f t="shared" si="8"/>
        <v>8.670503593</v>
      </c>
      <c r="T46" s="7">
        <f t="shared" ref="T46:T49" si="47">E46*ln(1/E46)+F46*ln(1/F46)+G46*ln(1/G46)+H46*ln(1/H46)+I46*ln(1/I46)+J46*ln(1/J46)</f>
        <v>1.365868794</v>
      </c>
      <c r="U46" s="7">
        <f t="shared" si="10"/>
        <v>58.61525736</v>
      </c>
      <c r="W46" s="7">
        <f t="shared" si="11"/>
        <v>-62.00499027</v>
      </c>
      <c r="Z46" s="7">
        <f t="shared" si="12"/>
        <v>0.01260328696</v>
      </c>
      <c r="AA46" s="7">
        <f t="shared" si="13"/>
        <v>0.004392054546</v>
      </c>
      <c r="AB46" s="7">
        <f t="shared" si="14"/>
        <v>0.00114575336</v>
      </c>
      <c r="AC46" s="7">
        <f t="shared" si="15"/>
        <v>0.001360582115</v>
      </c>
      <c r="AD46" s="7">
        <f t="shared" si="16"/>
        <v>0.0009786643283</v>
      </c>
      <c r="AE46" s="7">
        <f t="shared" si="17"/>
        <v>0.002980537161</v>
      </c>
      <c r="AF46" s="7">
        <f t="shared" si="18"/>
        <v>0.00386210449</v>
      </c>
      <c r="AG46" s="7">
        <f t="shared" si="19"/>
        <v>0.001007505519</v>
      </c>
      <c r="AH46" s="7">
        <f t="shared" si="20"/>
        <v>0.001196412804</v>
      </c>
      <c r="AI46" s="7">
        <f t="shared" si="21"/>
        <v>0.000860577631</v>
      </c>
      <c r="AJ46" s="7">
        <f t="shared" si="22"/>
        <v>0.002746811009</v>
      </c>
      <c r="AK46" s="7">
        <f t="shared" si="23"/>
        <v>0.01021349446</v>
      </c>
      <c r="AL46" s="7">
        <f t="shared" si="24"/>
        <v>0.0009284994961</v>
      </c>
      <c r="AM46" s="7">
        <f t="shared" si="25"/>
        <v>0.001102593152</v>
      </c>
      <c r="AN46" s="7">
        <f t="shared" si="26"/>
        <v>0.0007930933196</v>
      </c>
      <c r="AO46" s="7">
        <f t="shared" si="27"/>
        <v>0.006191379219</v>
      </c>
      <c r="AP46" s="7">
        <f t="shared" si="28"/>
        <v>0.02302146639</v>
      </c>
      <c r="AQ46" s="7">
        <f t="shared" si="29"/>
        <v>0.008022632228</v>
      </c>
      <c r="AR46" s="7">
        <f t="shared" si="30"/>
        <v>0.00248527194</v>
      </c>
      <c r="AS46" s="7">
        <f t="shared" si="31"/>
        <v>0.001787651746</v>
      </c>
      <c r="AT46" s="7">
        <f t="shared" si="32"/>
        <v>0.003019613664</v>
      </c>
      <c r="AU46" s="7">
        <f t="shared" si="33"/>
        <v>0.01122785926</v>
      </c>
      <c r="AV46" s="7">
        <f t="shared" si="34"/>
        <v>0.003912738833</v>
      </c>
      <c r="AW46" s="7">
        <f t="shared" si="35"/>
        <v>0.001020714478</v>
      </c>
      <c r="AX46" s="7">
        <f t="shared" si="36"/>
        <v>0.0008718602833</v>
      </c>
      <c r="AY46" s="7">
        <f t="shared" si="37"/>
        <v>0.006440955403</v>
      </c>
      <c r="AZ46" s="7">
        <f t="shared" si="38"/>
        <v>0.02394946798</v>
      </c>
      <c r="BA46" s="7">
        <f t="shared" si="39"/>
        <v>0.008346026719</v>
      </c>
      <c r="BB46" s="7">
        <f t="shared" si="40"/>
        <v>0.002177224361</v>
      </c>
      <c r="BC46" s="7">
        <f t="shared" si="41"/>
        <v>0.002585453929</v>
      </c>
    </row>
    <row r="47">
      <c r="A47" s="1" t="s">
        <v>104</v>
      </c>
      <c r="B47" s="1" t="s">
        <v>73</v>
      </c>
      <c r="C47" s="2" t="s">
        <v>57</v>
      </c>
      <c r="D47" s="5">
        <v>229.0</v>
      </c>
      <c r="E47" s="5">
        <v>0.1</v>
      </c>
      <c r="F47" s="5">
        <v>0.11</v>
      </c>
      <c r="G47" s="5">
        <v>0.7</v>
      </c>
      <c r="H47" s="5">
        <v>0.014</v>
      </c>
      <c r="I47" s="5">
        <v>0.071</v>
      </c>
      <c r="J47" s="6">
        <v>0.005</v>
      </c>
      <c r="K47" s="5">
        <f t="shared" si="1"/>
        <v>22.9</v>
      </c>
      <c r="L47" s="7">
        <f t="shared" si="2"/>
        <v>25.19</v>
      </c>
      <c r="M47" s="7">
        <f t="shared" si="3"/>
        <v>160.3</v>
      </c>
      <c r="N47" s="7">
        <f t="shared" si="4"/>
        <v>3.206</v>
      </c>
      <c r="O47" s="7">
        <f t="shared" si="5"/>
        <v>16.259</v>
      </c>
      <c r="P47" s="7">
        <f t="shared" si="6"/>
        <v>1.145</v>
      </c>
      <c r="Q47" s="7">
        <f t="shared" si="7"/>
        <v>229</v>
      </c>
      <c r="R47" s="7">
        <f t="shared" si="42"/>
        <v>0.482638</v>
      </c>
      <c r="S47" s="7">
        <f t="shared" si="8"/>
        <v>33.20966133</v>
      </c>
      <c r="T47" s="7">
        <f t="shared" si="47"/>
        <v>0.9967849222</v>
      </c>
      <c r="U47" s="7">
        <f t="shared" si="10"/>
        <v>108.1520622</v>
      </c>
      <c r="W47" s="7">
        <f t="shared" si="11"/>
        <v>59.52171587</v>
      </c>
      <c r="Z47" s="7">
        <f t="shared" si="12"/>
        <v>0.0007454892573</v>
      </c>
      <c r="AA47" s="7">
        <f t="shared" si="13"/>
        <v>0.004744022546</v>
      </c>
      <c r="AB47" s="7">
        <f t="shared" si="14"/>
        <v>0.00009488045093</v>
      </c>
      <c r="AC47" s="7">
        <f t="shared" si="15"/>
        <v>0.0004811794297</v>
      </c>
      <c r="AD47" s="7">
        <f t="shared" si="16"/>
        <v>0.00003388587533</v>
      </c>
      <c r="AE47" s="7">
        <f t="shared" si="17"/>
        <v>0.0001762999162</v>
      </c>
      <c r="AF47" s="7">
        <f t="shared" si="18"/>
        <v>0.001234099413</v>
      </c>
      <c r="AG47" s="7">
        <f t="shared" si="19"/>
        <v>0.00002468198827</v>
      </c>
      <c r="AH47" s="7">
        <f t="shared" si="20"/>
        <v>0.0001251729405</v>
      </c>
      <c r="AI47" s="7">
        <f t="shared" si="21"/>
        <v>0.000008814995809</v>
      </c>
      <c r="AJ47" s="7">
        <f t="shared" si="22"/>
        <v>0.002966933407</v>
      </c>
      <c r="AK47" s="7">
        <f t="shared" si="23"/>
        <v>0.003263626748</v>
      </c>
      <c r="AL47" s="7">
        <f t="shared" si="24"/>
        <v>0.000415370677</v>
      </c>
      <c r="AM47" s="7">
        <f t="shared" si="25"/>
        <v>0.002106522719</v>
      </c>
      <c r="AN47" s="7">
        <f t="shared" si="26"/>
        <v>0.0001483466703</v>
      </c>
      <c r="AO47" s="7">
        <f t="shared" si="27"/>
        <v>0.0005127114375</v>
      </c>
      <c r="AP47" s="7">
        <f t="shared" si="28"/>
        <v>0.0005639825812</v>
      </c>
      <c r="AQ47" s="7">
        <f t="shared" si="29"/>
        <v>0.003588980062</v>
      </c>
      <c r="AR47" s="7">
        <f t="shared" si="30"/>
        <v>0.0003640251206</v>
      </c>
      <c r="AS47" s="7">
        <f t="shared" si="31"/>
        <v>0.00002563557187</v>
      </c>
      <c r="AT47" s="7">
        <f t="shared" si="32"/>
        <v>0.0010679076</v>
      </c>
      <c r="AU47" s="7">
        <f t="shared" si="33"/>
        <v>0.00117469836</v>
      </c>
      <c r="AV47" s="7">
        <f t="shared" si="34"/>
        <v>0.0074753532</v>
      </c>
      <c r="AW47" s="7">
        <f t="shared" si="35"/>
        <v>0.000149507064</v>
      </c>
      <c r="AX47" s="7">
        <f t="shared" si="36"/>
        <v>0.00005339538</v>
      </c>
      <c r="AY47" s="7">
        <f t="shared" si="37"/>
        <v>0.0002230155994</v>
      </c>
      <c r="AZ47" s="7">
        <f t="shared" si="38"/>
        <v>0.0002453171593</v>
      </c>
      <c r="BA47" s="7">
        <f t="shared" si="39"/>
        <v>0.001561109196</v>
      </c>
      <c r="BB47" s="7">
        <f t="shared" si="40"/>
        <v>0.00003122218392</v>
      </c>
      <c r="BC47" s="7">
        <f t="shared" si="41"/>
        <v>0.0001583410756</v>
      </c>
    </row>
    <row r="48">
      <c r="A48" s="1" t="s">
        <v>105</v>
      </c>
      <c r="B48" s="1" t="s">
        <v>68</v>
      </c>
      <c r="C48" s="2" t="s">
        <v>57</v>
      </c>
      <c r="D48" s="5">
        <v>543.0</v>
      </c>
      <c r="E48" s="5">
        <v>0.055</v>
      </c>
      <c r="F48" s="5">
        <v>0.889</v>
      </c>
      <c r="G48" s="5">
        <v>0.024</v>
      </c>
      <c r="H48" s="5">
        <v>0.002</v>
      </c>
      <c r="I48" s="5">
        <v>0.026</v>
      </c>
      <c r="J48" s="6">
        <v>0.004</v>
      </c>
      <c r="K48" s="5">
        <f t="shared" si="1"/>
        <v>29.865</v>
      </c>
      <c r="L48" s="7">
        <f t="shared" si="2"/>
        <v>482.727</v>
      </c>
      <c r="M48" s="7">
        <f t="shared" si="3"/>
        <v>13.032</v>
      </c>
      <c r="N48" s="7">
        <f t="shared" si="4"/>
        <v>1.086</v>
      </c>
      <c r="O48" s="7">
        <f t="shared" si="5"/>
        <v>14.118</v>
      </c>
      <c r="P48" s="7">
        <f t="shared" si="6"/>
        <v>2.172</v>
      </c>
      <c r="Q48" s="7">
        <f t="shared" si="7"/>
        <v>543</v>
      </c>
      <c r="R48" s="7">
        <f t="shared" si="42"/>
        <v>0.205382</v>
      </c>
      <c r="S48" s="7">
        <f t="shared" si="8"/>
        <v>71.57800808</v>
      </c>
      <c r="T48" s="7">
        <f t="shared" si="47"/>
        <v>0.4830402377</v>
      </c>
      <c r="U48" s="7">
        <f t="shared" si="10"/>
        <v>535.4112666</v>
      </c>
      <c r="W48" s="7">
        <f t="shared" si="11"/>
        <v>420.1000087</v>
      </c>
      <c r="Z48" s="7">
        <f t="shared" si="12"/>
        <v>0.007857375387</v>
      </c>
      <c r="AA48" s="7">
        <f t="shared" si="13"/>
        <v>0.0002121226201</v>
      </c>
      <c r="AB48" s="7">
        <f t="shared" si="14"/>
        <v>0.00001767688501</v>
      </c>
      <c r="AC48" s="7">
        <f t="shared" si="15"/>
        <v>0.0002297995051</v>
      </c>
      <c r="AD48" s="7">
        <f t="shared" si="16"/>
        <v>0.00003535377002</v>
      </c>
      <c r="AE48" s="7">
        <f t="shared" si="17"/>
        <v>0.00185818187</v>
      </c>
      <c r="AF48" s="7">
        <f t="shared" si="18"/>
        <v>0.0008108429978</v>
      </c>
      <c r="AG48" s="7">
        <f t="shared" si="19"/>
        <v>0.00006757024981</v>
      </c>
      <c r="AH48" s="7">
        <f t="shared" si="20"/>
        <v>0.0008784132476</v>
      </c>
      <c r="AI48" s="7">
        <f t="shared" si="21"/>
        <v>0.0001351404996</v>
      </c>
      <c r="AJ48" s="7">
        <f t="shared" si="22"/>
        <v>0.0001326624572</v>
      </c>
      <c r="AK48" s="7">
        <f t="shared" si="23"/>
        <v>0.002144307717</v>
      </c>
      <c r="AL48" s="7">
        <f t="shared" si="24"/>
        <v>0.000004824089352</v>
      </c>
      <c r="AM48" s="7">
        <f t="shared" si="25"/>
        <v>0.00006271316158</v>
      </c>
      <c r="AN48" s="7">
        <f t="shared" si="26"/>
        <v>0.000009648178705</v>
      </c>
      <c r="AO48" s="7">
        <f t="shared" si="27"/>
        <v>0.00009552169108</v>
      </c>
      <c r="AP48" s="7">
        <f t="shared" si="28"/>
        <v>0.00154397788</v>
      </c>
      <c r="AQ48" s="7">
        <f t="shared" si="29"/>
        <v>0.00004168219247</v>
      </c>
      <c r="AR48" s="7">
        <f t="shared" si="30"/>
        <v>0.00004515570851</v>
      </c>
      <c r="AS48" s="7">
        <f t="shared" si="31"/>
        <v>0.000006947032079</v>
      </c>
      <c r="AT48" s="7">
        <f t="shared" si="32"/>
        <v>0.0005100065024</v>
      </c>
      <c r="AU48" s="7">
        <f t="shared" si="33"/>
        <v>0.008243559648</v>
      </c>
      <c r="AV48" s="7">
        <f t="shared" si="34"/>
        <v>0.000222548292</v>
      </c>
      <c r="AW48" s="7">
        <f t="shared" si="35"/>
        <v>0.000018545691</v>
      </c>
      <c r="AX48" s="7">
        <f t="shared" si="36"/>
        <v>0.00003709138199</v>
      </c>
      <c r="AY48" s="7">
        <f t="shared" si="37"/>
        <v>0.0002326763625</v>
      </c>
      <c r="AZ48" s="7">
        <f t="shared" si="38"/>
        <v>0.003760896114</v>
      </c>
      <c r="BA48" s="7">
        <f t="shared" si="39"/>
        <v>0.0001015315036</v>
      </c>
      <c r="BB48" s="7">
        <f t="shared" si="40"/>
        <v>0.000008460958636</v>
      </c>
      <c r="BC48" s="7">
        <f t="shared" si="41"/>
        <v>0.0001099924623</v>
      </c>
    </row>
    <row r="49">
      <c r="A49" s="1" t="s">
        <v>106</v>
      </c>
      <c r="B49" s="1" t="s">
        <v>73</v>
      </c>
      <c r="C49" s="2" t="s">
        <v>57</v>
      </c>
      <c r="D49" s="5">
        <v>226.0</v>
      </c>
      <c r="E49" s="5">
        <v>0.173</v>
      </c>
      <c r="F49" s="5">
        <v>0.107</v>
      </c>
      <c r="G49" s="5">
        <v>0.584</v>
      </c>
      <c r="H49" s="5">
        <v>0.028</v>
      </c>
      <c r="I49" s="5">
        <v>0.103</v>
      </c>
      <c r="J49" s="6">
        <v>0.005</v>
      </c>
      <c r="K49" s="5">
        <f t="shared" si="1"/>
        <v>39.098</v>
      </c>
      <c r="L49" s="7">
        <f t="shared" si="2"/>
        <v>24.182</v>
      </c>
      <c r="M49" s="7">
        <f t="shared" si="3"/>
        <v>131.984</v>
      </c>
      <c r="N49" s="7">
        <f t="shared" si="4"/>
        <v>6.328</v>
      </c>
      <c r="O49" s="7">
        <f t="shared" si="5"/>
        <v>23.278</v>
      </c>
      <c r="P49" s="7">
        <f t="shared" si="6"/>
        <v>1.13</v>
      </c>
      <c r="Q49" s="7">
        <f t="shared" si="7"/>
        <v>226</v>
      </c>
      <c r="R49" s="7">
        <f t="shared" si="42"/>
        <v>0.606148</v>
      </c>
      <c r="S49" s="7">
        <f t="shared" si="8"/>
        <v>16.1176074</v>
      </c>
      <c r="T49" s="7">
        <f t="shared" si="47"/>
        <v>1.217494972</v>
      </c>
      <c r="U49" s="7">
        <f t="shared" si="10"/>
        <v>56.85475163</v>
      </c>
      <c r="W49" s="7">
        <f t="shared" si="11"/>
        <v>8.861484088</v>
      </c>
      <c r="Z49" s="7">
        <f t="shared" si="12"/>
        <v>0.001238088079</v>
      </c>
      <c r="AA49" s="7">
        <f t="shared" si="13"/>
        <v>0.00675741531</v>
      </c>
      <c r="AB49" s="7">
        <f t="shared" si="14"/>
        <v>0.0003239856655</v>
      </c>
      <c r="AC49" s="7">
        <f t="shared" si="15"/>
        <v>0.001191804413</v>
      </c>
      <c r="AD49" s="7">
        <f t="shared" si="16"/>
        <v>0.00005785458313</v>
      </c>
      <c r="AE49" s="7">
        <f t="shared" si="17"/>
        <v>0.0002927940576</v>
      </c>
      <c r="AF49" s="7">
        <f t="shared" si="18"/>
        <v>0.0009883915009</v>
      </c>
      <c r="AG49" s="7">
        <f t="shared" si="19"/>
        <v>0.0000473886336</v>
      </c>
      <c r="AH49" s="7">
        <f t="shared" si="20"/>
        <v>0.0001743224736</v>
      </c>
      <c r="AI49" s="7">
        <f t="shared" si="21"/>
        <v>0.000008462256001</v>
      </c>
      <c r="AJ49" s="7">
        <f t="shared" si="22"/>
        <v>0.004226118453</v>
      </c>
      <c r="AK49" s="7">
        <f t="shared" si="23"/>
        <v>0.002613842049</v>
      </c>
      <c r="AL49" s="7">
        <f t="shared" si="24"/>
        <v>0.0006839960503</v>
      </c>
      <c r="AM49" s="7">
        <f t="shared" si="25"/>
        <v>0.002516128328</v>
      </c>
      <c r="AN49" s="7">
        <f t="shared" si="26"/>
        <v>0.0001221421518</v>
      </c>
      <c r="AO49" s="7">
        <f t="shared" si="27"/>
        <v>0.00175074164</v>
      </c>
      <c r="AP49" s="7">
        <f t="shared" si="28"/>
        <v>0.001082828645</v>
      </c>
      <c r="AQ49" s="7">
        <f t="shared" si="29"/>
        <v>0.005910018023</v>
      </c>
      <c r="AR49" s="7">
        <f t="shared" si="30"/>
        <v>0.001042349069</v>
      </c>
      <c r="AS49" s="7">
        <f t="shared" si="31"/>
        <v>0.00005059946938</v>
      </c>
      <c r="AT49" s="7">
        <f t="shared" si="32"/>
        <v>0.002645036157</v>
      </c>
      <c r="AU49" s="7">
        <f t="shared" si="33"/>
        <v>0.001635947219</v>
      </c>
      <c r="AV49" s="7">
        <f t="shared" si="34"/>
        <v>0.008928908185</v>
      </c>
      <c r="AW49" s="7">
        <f t="shared" si="35"/>
        <v>0.0004280983376</v>
      </c>
      <c r="AX49" s="7">
        <f t="shared" si="36"/>
        <v>0.00007644613172</v>
      </c>
      <c r="AY49" s="7">
        <f t="shared" si="37"/>
        <v>0.000380762616</v>
      </c>
      <c r="AZ49" s="7">
        <f t="shared" si="38"/>
        <v>0.0002355005775</v>
      </c>
      <c r="BA49" s="7">
        <f t="shared" si="39"/>
        <v>0.001285348946</v>
      </c>
      <c r="BB49" s="7">
        <f t="shared" si="40"/>
        <v>0.00006162631935</v>
      </c>
      <c r="BC49" s="7">
        <f t="shared" si="41"/>
        <v>0.0002266968176</v>
      </c>
    </row>
    <row r="50">
      <c r="A50" s="1" t="s">
        <v>107</v>
      </c>
      <c r="B50" s="1" t="s">
        <v>68</v>
      </c>
      <c r="C50" s="2" t="s">
        <v>57</v>
      </c>
      <c r="D50" s="5">
        <v>359.0</v>
      </c>
      <c r="E50" s="5">
        <v>0.059</v>
      </c>
      <c r="F50" s="5">
        <v>0.851</v>
      </c>
      <c r="G50" s="5">
        <v>0.05</v>
      </c>
      <c r="H50" s="5">
        <v>0.02</v>
      </c>
      <c r="I50" s="5">
        <v>0.02</v>
      </c>
      <c r="J50" s="6">
        <v>0.0</v>
      </c>
      <c r="K50" s="5">
        <f t="shared" si="1"/>
        <v>21.181</v>
      </c>
      <c r="L50" s="7">
        <f t="shared" si="2"/>
        <v>305.509</v>
      </c>
      <c r="M50" s="7">
        <f t="shared" si="3"/>
        <v>17.95</v>
      </c>
      <c r="N50" s="7">
        <f t="shared" si="4"/>
        <v>7.18</v>
      </c>
      <c r="O50" s="7">
        <f t="shared" si="5"/>
        <v>7.18</v>
      </c>
      <c r="P50" s="7">
        <f t="shared" si="6"/>
        <v>0</v>
      </c>
      <c r="Q50" s="7">
        <f t="shared" si="7"/>
        <v>359</v>
      </c>
      <c r="R50" s="7">
        <f t="shared" si="42"/>
        <v>0.269018</v>
      </c>
      <c r="S50" s="7">
        <f t="shared" si="8"/>
        <v>62.77167706</v>
      </c>
      <c r="T50" s="7">
        <f>E50*ln(1/E50)+F50*ln(1/F50)+G50*ln(1/G50)+H50*ln(1/H50)+I50*ln(1/I50)</f>
        <v>0.6105534072</v>
      </c>
      <c r="U50" s="7">
        <f t="shared" si="10"/>
        <v>308.2055433</v>
      </c>
      <c r="W50" s="7">
        <f t="shared" si="11"/>
        <v>231.9684501</v>
      </c>
      <c r="Z50" s="7">
        <f t="shared" si="12"/>
        <v>0.005334445007</v>
      </c>
      <c r="AA50" s="7">
        <f t="shared" si="13"/>
        <v>0.0003134221508</v>
      </c>
      <c r="AB50" s="7">
        <f t="shared" si="14"/>
        <v>0.0001253688603</v>
      </c>
      <c r="AC50" s="7">
        <f t="shared" si="15"/>
        <v>0.0001253688603</v>
      </c>
      <c r="AD50" s="7">
        <f t="shared" si="16"/>
        <v>0</v>
      </c>
      <c r="AE50" s="7">
        <f t="shared" si="17"/>
        <v>0.001261536901</v>
      </c>
      <c r="AF50" s="7">
        <f t="shared" si="18"/>
        <v>0.001069099069</v>
      </c>
      <c r="AG50" s="7">
        <f t="shared" si="19"/>
        <v>0.0004276396276</v>
      </c>
      <c r="AH50" s="7">
        <f t="shared" si="20"/>
        <v>0.0004276396276</v>
      </c>
      <c r="AI50" s="7">
        <f t="shared" si="21"/>
        <v>0</v>
      </c>
      <c r="AJ50" s="7">
        <f t="shared" si="22"/>
        <v>0.0001960156472</v>
      </c>
      <c r="AK50" s="7">
        <f t="shared" si="23"/>
        <v>0.002827276538</v>
      </c>
      <c r="AL50" s="7">
        <f t="shared" si="24"/>
        <v>0.0000664459821</v>
      </c>
      <c r="AM50" s="7">
        <f t="shared" si="25"/>
        <v>0.0000664459821</v>
      </c>
      <c r="AN50" s="7">
        <f t="shared" si="26"/>
        <v>0</v>
      </c>
      <c r="AO50" s="7">
        <f t="shared" si="27"/>
        <v>0.0006774635657</v>
      </c>
      <c r="AP50" s="7">
        <f t="shared" si="28"/>
        <v>0.009771550752</v>
      </c>
      <c r="AQ50" s="7">
        <f t="shared" si="29"/>
        <v>0.0005741216658</v>
      </c>
      <c r="AR50" s="7">
        <f t="shared" si="30"/>
        <v>0.0002296486663</v>
      </c>
      <c r="AS50" s="7">
        <f t="shared" si="31"/>
        <v>0</v>
      </c>
      <c r="AT50" s="7">
        <f t="shared" si="32"/>
        <v>0.0002782379098</v>
      </c>
      <c r="AU50" s="7">
        <f t="shared" si="33"/>
        <v>0.004013228156</v>
      </c>
      <c r="AV50" s="7">
        <f t="shared" si="34"/>
        <v>0.0002357948388</v>
      </c>
      <c r="AW50" s="7">
        <f t="shared" si="35"/>
        <v>0.00009431793551</v>
      </c>
      <c r="AX50" s="7">
        <f t="shared" si="36"/>
        <v>0</v>
      </c>
      <c r="AY50" s="7">
        <f t="shared" si="37"/>
        <v>0</v>
      </c>
      <c r="AZ50" s="7">
        <f t="shared" si="38"/>
        <v>0</v>
      </c>
      <c r="BA50" s="7">
        <f t="shared" si="39"/>
        <v>0</v>
      </c>
      <c r="BB50" s="7">
        <f t="shared" si="40"/>
        <v>0</v>
      </c>
      <c r="BC50" s="7">
        <f t="shared" si="41"/>
        <v>0</v>
      </c>
    </row>
    <row r="51">
      <c r="A51" s="1" t="s">
        <v>108</v>
      </c>
      <c r="B51" s="1" t="s">
        <v>68</v>
      </c>
      <c r="C51" s="2" t="s">
        <v>57</v>
      </c>
      <c r="D51" s="5">
        <v>366.0</v>
      </c>
      <c r="E51" s="5">
        <v>0.313</v>
      </c>
      <c r="F51" s="5">
        <v>0.223</v>
      </c>
      <c r="G51" s="5">
        <v>0.305</v>
      </c>
      <c r="H51" s="5">
        <v>0.03</v>
      </c>
      <c r="I51" s="5">
        <v>0.107</v>
      </c>
      <c r="J51" s="6">
        <v>0.022</v>
      </c>
      <c r="K51" s="5">
        <f t="shared" si="1"/>
        <v>114.558</v>
      </c>
      <c r="L51" s="7">
        <f t="shared" si="2"/>
        <v>81.618</v>
      </c>
      <c r="M51" s="7">
        <f t="shared" si="3"/>
        <v>111.63</v>
      </c>
      <c r="N51" s="7">
        <f t="shared" si="4"/>
        <v>10.98</v>
      </c>
      <c r="O51" s="7">
        <f t="shared" si="5"/>
        <v>39.162</v>
      </c>
      <c r="P51" s="7">
        <f t="shared" si="6"/>
        <v>8.052</v>
      </c>
      <c r="Q51" s="7">
        <f t="shared" si="7"/>
        <v>366</v>
      </c>
      <c r="R51" s="7">
        <f t="shared" si="42"/>
        <v>0.746444</v>
      </c>
      <c r="S51" s="7">
        <f t="shared" si="8"/>
        <v>3.297393814</v>
      </c>
      <c r="T51" s="7">
        <f>E51*ln(1/E51)+F51*ln(1/F51)+G51*ln(1/G51)+H51*ln(1/H51)+I51*ln(1/I51)+J51*ln(1/J51)</f>
        <v>1.488667743</v>
      </c>
      <c r="U51" s="7">
        <f t="shared" si="10"/>
        <v>-7.174724727</v>
      </c>
      <c r="W51" s="7">
        <f t="shared" si="11"/>
        <v>-84.89833499</v>
      </c>
      <c r="Z51" s="7">
        <f t="shared" si="12"/>
        <v>0.007560377971</v>
      </c>
      <c r="AA51" s="7">
        <f t="shared" si="13"/>
        <v>0.01034042727</v>
      </c>
      <c r="AB51" s="7">
        <f t="shared" si="14"/>
        <v>0.001017091207</v>
      </c>
      <c r="AC51" s="7">
        <f t="shared" si="15"/>
        <v>0.003627625304</v>
      </c>
      <c r="AD51" s="7">
        <f t="shared" si="16"/>
        <v>0.000745866885</v>
      </c>
      <c r="AE51" s="7">
        <f t="shared" si="17"/>
        <v>0.001787945285</v>
      </c>
      <c r="AF51" s="7">
        <f t="shared" si="18"/>
        <v>0.001742247003</v>
      </c>
      <c r="AG51" s="7">
        <f t="shared" si="19"/>
        <v>0.0001713685577</v>
      </c>
      <c r="AH51" s="7">
        <f t="shared" si="20"/>
        <v>0.0006112145224</v>
      </c>
      <c r="AI51" s="7">
        <f t="shared" si="21"/>
        <v>0.0001256702756</v>
      </c>
      <c r="AJ51" s="7">
        <f t="shared" si="22"/>
        <v>0.006466950527</v>
      </c>
      <c r="AK51" s="7">
        <f t="shared" si="23"/>
        <v>0.004607443986</v>
      </c>
      <c r="AL51" s="7">
        <f t="shared" si="24"/>
        <v>0.0006198355138</v>
      </c>
      <c r="AM51" s="7">
        <f t="shared" si="25"/>
        <v>0.002210746666</v>
      </c>
      <c r="AN51" s="7">
        <f t="shared" si="26"/>
        <v>0.0004545460435</v>
      </c>
      <c r="AO51" s="7">
        <f t="shared" si="27"/>
        <v>0.005496119481</v>
      </c>
      <c r="AP51" s="7">
        <f t="shared" si="28"/>
        <v>0.003915765637</v>
      </c>
      <c r="AQ51" s="7">
        <f t="shared" si="29"/>
        <v>0.005355643584</v>
      </c>
      <c r="AR51" s="7">
        <f t="shared" si="30"/>
        <v>0.001878865126</v>
      </c>
      <c r="AS51" s="7">
        <f t="shared" si="31"/>
        <v>0.0003863087175</v>
      </c>
      <c r="AT51" s="7">
        <f t="shared" si="32"/>
        <v>0.008050985544</v>
      </c>
      <c r="AU51" s="7">
        <f t="shared" si="33"/>
        <v>0.005736005675</v>
      </c>
      <c r="AV51" s="7">
        <f t="shared" si="34"/>
        <v>0.007845209555</v>
      </c>
      <c r="AW51" s="7">
        <f t="shared" si="35"/>
        <v>0.0007716599563</v>
      </c>
      <c r="AX51" s="7">
        <f t="shared" si="36"/>
        <v>0.0005658839679</v>
      </c>
      <c r="AY51" s="7">
        <f t="shared" si="37"/>
        <v>0.004908828496</v>
      </c>
      <c r="AZ51" s="7">
        <f t="shared" si="38"/>
        <v>0.003497344264</v>
      </c>
      <c r="BA51" s="7">
        <f t="shared" si="39"/>
        <v>0.004783363231</v>
      </c>
      <c r="BB51" s="7">
        <f t="shared" si="40"/>
        <v>0.000470494744</v>
      </c>
      <c r="BC51" s="7">
        <f t="shared" si="41"/>
        <v>0.00167809792</v>
      </c>
    </row>
    <row r="52">
      <c r="A52" s="1" t="s">
        <v>109</v>
      </c>
      <c r="B52" s="1" t="s">
        <v>68</v>
      </c>
      <c r="C52" s="2" t="s">
        <v>57</v>
      </c>
      <c r="D52" s="5">
        <v>343.0</v>
      </c>
      <c r="E52" s="5">
        <v>0.091</v>
      </c>
      <c r="F52" s="5">
        <v>0.867</v>
      </c>
      <c r="G52" s="5">
        <v>0.012</v>
      </c>
      <c r="H52" s="5">
        <v>0.024</v>
      </c>
      <c r="I52" s="5">
        <v>0.006</v>
      </c>
      <c r="J52" s="6">
        <v>0.0</v>
      </c>
      <c r="K52" s="5">
        <f t="shared" si="1"/>
        <v>31.213</v>
      </c>
      <c r="L52" s="7">
        <f t="shared" si="2"/>
        <v>297.381</v>
      </c>
      <c r="M52" s="7">
        <f t="shared" si="3"/>
        <v>4.116</v>
      </c>
      <c r="N52" s="7">
        <f t="shared" si="4"/>
        <v>8.232</v>
      </c>
      <c r="O52" s="7">
        <f t="shared" si="5"/>
        <v>2.058</v>
      </c>
      <c r="P52" s="7">
        <f t="shared" si="6"/>
        <v>0</v>
      </c>
      <c r="Q52" s="7">
        <f t="shared" si="7"/>
        <v>343</v>
      </c>
      <c r="R52" s="7">
        <f t="shared" si="42"/>
        <v>0.239274</v>
      </c>
      <c r="S52" s="7">
        <f t="shared" si="8"/>
        <v>66.88783002</v>
      </c>
      <c r="T52" s="7">
        <f>E52*ln(1/E52)+F52*ln(1/F52)+G52*ln(1/G52)+H52*ln(1/H52)+I52*ln(1/I52)</f>
        <v>0.5151355425</v>
      </c>
      <c r="U52" s="7">
        <f t="shared" si="10"/>
        <v>327.1976906</v>
      </c>
      <c r="W52" s="7">
        <f t="shared" si="11"/>
        <v>254.358351</v>
      </c>
      <c r="Z52" s="7">
        <f t="shared" si="12"/>
        <v>0.008008807072</v>
      </c>
      <c r="AA52" s="7">
        <f t="shared" si="13"/>
        <v>0.0001108485408</v>
      </c>
      <c r="AB52" s="7">
        <f t="shared" si="14"/>
        <v>0.0002216970816</v>
      </c>
      <c r="AC52" s="7">
        <f t="shared" si="15"/>
        <v>0.0000554242704</v>
      </c>
      <c r="AD52" s="7">
        <f t="shared" si="16"/>
        <v>0</v>
      </c>
      <c r="AE52" s="7">
        <f t="shared" si="17"/>
        <v>0.001893993779</v>
      </c>
      <c r="AF52" s="7">
        <f t="shared" si="18"/>
        <v>0.0002497574214</v>
      </c>
      <c r="AG52" s="7">
        <f t="shared" si="19"/>
        <v>0.0004995148428</v>
      </c>
      <c r="AH52" s="7">
        <f t="shared" si="20"/>
        <v>0.0001248787107</v>
      </c>
      <c r="AI52" s="7">
        <f t="shared" si="21"/>
        <v>0</v>
      </c>
      <c r="AJ52" s="7">
        <f t="shared" si="22"/>
        <v>0.0000693251846</v>
      </c>
      <c r="AK52" s="7">
        <f t="shared" si="23"/>
        <v>0.0006604937917</v>
      </c>
      <c r="AL52" s="7">
        <f t="shared" si="24"/>
        <v>0.00001828356517</v>
      </c>
      <c r="AM52" s="7">
        <f t="shared" si="25"/>
        <v>0.000004570891292</v>
      </c>
      <c r="AN52" s="7">
        <f t="shared" si="26"/>
        <v>0</v>
      </c>
      <c r="AO52" s="7">
        <f t="shared" si="27"/>
        <v>0.00119799841</v>
      </c>
      <c r="AP52" s="7">
        <f t="shared" si="28"/>
        <v>0.01141389694</v>
      </c>
      <c r="AQ52" s="7">
        <f t="shared" si="29"/>
        <v>0.0001579778124</v>
      </c>
      <c r="AR52" s="7">
        <f t="shared" si="30"/>
        <v>0.00007898890618</v>
      </c>
      <c r="AS52" s="7">
        <f t="shared" si="31"/>
        <v>0</v>
      </c>
      <c r="AT52" s="7">
        <f t="shared" si="32"/>
        <v>0.0001230060886</v>
      </c>
      <c r="AU52" s="7">
        <f t="shared" si="33"/>
        <v>0.00117193713</v>
      </c>
      <c r="AV52" s="7">
        <f t="shared" si="34"/>
        <v>0.00001622058312</v>
      </c>
      <c r="AW52" s="7">
        <f t="shared" si="35"/>
        <v>0.00003244116623</v>
      </c>
      <c r="AX52" s="7">
        <f t="shared" si="36"/>
        <v>0</v>
      </c>
      <c r="AY52" s="7">
        <f t="shared" si="37"/>
        <v>0</v>
      </c>
      <c r="AZ52" s="7">
        <f t="shared" si="38"/>
        <v>0</v>
      </c>
      <c r="BA52" s="7">
        <f t="shared" si="39"/>
        <v>0</v>
      </c>
      <c r="BB52" s="7">
        <f t="shared" si="40"/>
        <v>0</v>
      </c>
      <c r="BC52" s="7">
        <f t="shared" si="41"/>
        <v>0</v>
      </c>
    </row>
    <row r="53">
      <c r="A53" s="1" t="s">
        <v>110</v>
      </c>
      <c r="B53" s="1" t="s">
        <v>68</v>
      </c>
      <c r="C53" s="2" t="s">
        <v>57</v>
      </c>
      <c r="D53" s="5">
        <v>466.0</v>
      </c>
      <c r="E53" s="5">
        <v>0.065</v>
      </c>
      <c r="F53" s="5">
        <v>0.795</v>
      </c>
      <c r="G53" s="5">
        <v>0.073</v>
      </c>
      <c r="H53" s="5">
        <v>0.029</v>
      </c>
      <c r="I53" s="5">
        <v>0.02</v>
      </c>
      <c r="J53" s="6">
        <v>0.018</v>
      </c>
      <c r="K53" s="5">
        <f t="shared" si="1"/>
        <v>30.29</v>
      </c>
      <c r="L53" s="7">
        <f t="shared" si="2"/>
        <v>370.47</v>
      </c>
      <c r="M53" s="7">
        <f t="shared" si="3"/>
        <v>34.018</v>
      </c>
      <c r="N53" s="7">
        <f t="shared" si="4"/>
        <v>13.514</v>
      </c>
      <c r="O53" s="7">
        <f t="shared" si="5"/>
        <v>9.32</v>
      </c>
      <c r="P53" s="7">
        <f t="shared" si="6"/>
        <v>8.388</v>
      </c>
      <c r="Q53" s="7">
        <f t="shared" si="7"/>
        <v>466</v>
      </c>
      <c r="R53" s="7">
        <f t="shared" si="42"/>
        <v>0.356856</v>
      </c>
      <c r="S53" s="7">
        <f t="shared" si="8"/>
        <v>50.61612825</v>
      </c>
      <c r="T53" s="7">
        <f t="shared" ref="T53:T56" si="48">E53*ln(1/E53)+F53*ln(1/F53)+G53*ln(1/G53)+H53*ln(1/H53)+I53*ln(1/I53)+J53*ln(1/J53)</f>
        <v>0.8043416699</v>
      </c>
      <c r="U53" s="7">
        <f t="shared" si="10"/>
        <v>309.7609179</v>
      </c>
      <c r="W53" s="7">
        <f t="shared" si="11"/>
        <v>210.8013486</v>
      </c>
      <c r="Z53" s="7">
        <f t="shared" si="12"/>
        <v>0.007126554718</v>
      </c>
      <c r="AA53" s="7">
        <f t="shared" si="13"/>
        <v>0.0006543880433</v>
      </c>
      <c r="AB53" s="7">
        <f t="shared" si="14"/>
        <v>0.0002599623734</v>
      </c>
      <c r="AC53" s="7">
        <f t="shared" si="15"/>
        <v>0.0001792843954</v>
      </c>
      <c r="AD53" s="7">
        <f t="shared" si="16"/>
        <v>0.0001613559559</v>
      </c>
      <c r="AE53" s="7">
        <f t="shared" si="17"/>
        <v>0.001685350912</v>
      </c>
      <c r="AF53" s="7">
        <f t="shared" si="18"/>
        <v>0.001892778716</v>
      </c>
      <c r="AG53" s="7">
        <f t="shared" si="19"/>
        <v>0.0007519257914</v>
      </c>
      <c r="AH53" s="7">
        <f t="shared" si="20"/>
        <v>0.0005185695113</v>
      </c>
      <c r="AI53" s="7">
        <f t="shared" si="21"/>
        <v>0.0004667125602</v>
      </c>
      <c r="AJ53" s="7">
        <f t="shared" si="22"/>
        <v>0.0004092572764</v>
      </c>
      <c r="AK53" s="7">
        <f t="shared" si="23"/>
        <v>0.005005531304</v>
      </c>
      <c r="AL53" s="7">
        <f t="shared" si="24"/>
        <v>0.0001825917079</v>
      </c>
      <c r="AM53" s="7">
        <f t="shared" si="25"/>
        <v>0.0001259253158</v>
      </c>
      <c r="AN53" s="7">
        <f t="shared" si="26"/>
        <v>0.0001133327842</v>
      </c>
      <c r="AO53" s="7">
        <f t="shared" si="27"/>
        <v>0.001404774965</v>
      </c>
      <c r="AP53" s="7">
        <f t="shared" si="28"/>
        <v>0.01718147842</v>
      </c>
      <c r="AQ53" s="7">
        <f t="shared" si="29"/>
        <v>0.001577670345</v>
      </c>
      <c r="AR53" s="7">
        <f t="shared" si="30"/>
        <v>0.0004322384508</v>
      </c>
      <c r="AS53" s="7">
        <f t="shared" si="31"/>
        <v>0.0003890146057</v>
      </c>
      <c r="AT53" s="7">
        <f t="shared" si="32"/>
        <v>0.0003978955803</v>
      </c>
      <c r="AU53" s="7">
        <f t="shared" si="33"/>
        <v>0.004866569021</v>
      </c>
      <c r="AV53" s="7">
        <f t="shared" si="34"/>
        <v>0.0004468673441</v>
      </c>
      <c r="AW53" s="7">
        <f t="shared" si="35"/>
        <v>0.0001775226435</v>
      </c>
      <c r="AX53" s="7">
        <f t="shared" si="36"/>
        <v>0.0001101864684</v>
      </c>
      <c r="AY53" s="7">
        <f t="shared" si="37"/>
        <v>0.0010619438</v>
      </c>
      <c r="AZ53" s="7">
        <f t="shared" si="38"/>
        <v>0.01298838955</v>
      </c>
      <c r="BA53" s="7">
        <f t="shared" si="39"/>
        <v>0.001192644575</v>
      </c>
      <c r="BB53" s="7">
        <f t="shared" si="40"/>
        <v>0.0004737903108</v>
      </c>
      <c r="BC53" s="7">
        <f t="shared" si="41"/>
        <v>0.0003267519385</v>
      </c>
    </row>
    <row r="54">
      <c r="A54" s="1" t="s">
        <v>111</v>
      </c>
      <c r="B54" s="1" t="s">
        <v>73</v>
      </c>
      <c r="C54" s="2" t="s">
        <v>57</v>
      </c>
      <c r="D54" s="5">
        <v>463.0</v>
      </c>
      <c r="E54" s="5">
        <v>0.179</v>
      </c>
      <c r="F54" s="5">
        <v>0.104</v>
      </c>
      <c r="G54" s="5">
        <v>0.536</v>
      </c>
      <c r="H54" s="5">
        <v>0.031</v>
      </c>
      <c r="I54" s="5">
        <v>0.144</v>
      </c>
      <c r="J54" s="6">
        <v>0.006</v>
      </c>
      <c r="K54" s="5">
        <f t="shared" si="1"/>
        <v>82.877</v>
      </c>
      <c r="L54" s="7">
        <f t="shared" si="2"/>
        <v>48.152</v>
      </c>
      <c r="M54" s="7">
        <f t="shared" si="3"/>
        <v>248.168</v>
      </c>
      <c r="N54" s="7">
        <f t="shared" si="4"/>
        <v>14.353</v>
      </c>
      <c r="O54" s="7">
        <f t="shared" si="5"/>
        <v>66.672</v>
      </c>
      <c r="P54" s="7">
        <f t="shared" si="6"/>
        <v>2.778</v>
      </c>
      <c r="Q54" s="7">
        <f t="shared" si="7"/>
        <v>463</v>
      </c>
      <c r="R54" s="7">
        <f t="shared" si="42"/>
        <v>0.648114</v>
      </c>
      <c r="S54" s="7">
        <f t="shared" si="8"/>
        <v>10.31010083</v>
      </c>
      <c r="T54" s="7">
        <f t="shared" si="48"/>
        <v>1.295043381</v>
      </c>
      <c r="U54" s="7">
        <f t="shared" si="10"/>
        <v>80.57185686</v>
      </c>
      <c r="W54" s="7">
        <f t="shared" si="11"/>
        <v>-17.75063372</v>
      </c>
      <c r="Z54" s="7">
        <f t="shared" si="12"/>
        <v>0.002550824522</v>
      </c>
      <c r="AA54" s="7">
        <f t="shared" si="13"/>
        <v>0.01314655715</v>
      </c>
      <c r="AB54" s="7">
        <f t="shared" si="14"/>
        <v>0.0007603419248</v>
      </c>
      <c r="AC54" s="7">
        <f t="shared" si="15"/>
        <v>0.003531910876</v>
      </c>
      <c r="AD54" s="7">
        <f t="shared" si="16"/>
        <v>0.0001471629532</v>
      </c>
      <c r="AE54" s="7">
        <f t="shared" si="17"/>
        <v>0.0006032416228</v>
      </c>
      <c r="AF54" s="7">
        <f t="shared" si="18"/>
        <v>0.001806354804</v>
      </c>
      <c r="AG54" s="7">
        <f t="shared" si="19"/>
        <v>0.0001044720129</v>
      </c>
      <c r="AH54" s="7">
        <f t="shared" si="20"/>
        <v>0.0004852893502</v>
      </c>
      <c r="AI54" s="7">
        <f t="shared" si="21"/>
        <v>0.00002022038959</v>
      </c>
      <c r="AJ54" s="7">
        <f t="shared" si="22"/>
        <v>0.008221916994</v>
      </c>
      <c r="AK54" s="7">
        <f t="shared" si="23"/>
        <v>0.004776979706</v>
      </c>
      <c r="AL54" s="7">
        <f t="shared" si="24"/>
        <v>0.001423907412</v>
      </c>
      <c r="AM54" s="7">
        <f t="shared" si="25"/>
        <v>0.006614279593</v>
      </c>
      <c r="AN54" s="7">
        <f t="shared" si="26"/>
        <v>0.0002755949831</v>
      </c>
      <c r="AO54" s="7">
        <f t="shared" si="27"/>
        <v>0.004108707299</v>
      </c>
      <c r="AP54" s="7">
        <f t="shared" si="28"/>
        <v>0.002387181894</v>
      </c>
      <c r="AQ54" s="7">
        <f t="shared" si="29"/>
        <v>0.01230316822</v>
      </c>
      <c r="AR54" s="7">
        <f t="shared" si="30"/>
        <v>0.003305328777</v>
      </c>
      <c r="AS54" s="7">
        <f t="shared" si="31"/>
        <v>0.0001377220324</v>
      </c>
      <c r="AT54" s="7">
        <f t="shared" si="32"/>
        <v>0.007838561323</v>
      </c>
      <c r="AU54" s="7">
        <f t="shared" si="33"/>
        <v>0.00455424792</v>
      </c>
      <c r="AV54" s="7">
        <f t="shared" si="34"/>
        <v>0.02347189312</v>
      </c>
      <c r="AW54" s="7">
        <f t="shared" si="35"/>
        <v>0.001357516207</v>
      </c>
      <c r="AX54" s="7">
        <f t="shared" si="36"/>
        <v>0.0002627450723</v>
      </c>
      <c r="AY54" s="7">
        <f t="shared" si="37"/>
        <v>0.0009685343493</v>
      </c>
      <c r="AZ54" s="7">
        <f t="shared" si="38"/>
        <v>0.0005627238677</v>
      </c>
      <c r="BA54" s="7">
        <f t="shared" si="39"/>
        <v>0.002900192241</v>
      </c>
      <c r="BB54" s="7">
        <f t="shared" si="40"/>
        <v>0.000167734999</v>
      </c>
      <c r="BC54" s="7">
        <f t="shared" si="41"/>
        <v>0.0007791561246</v>
      </c>
    </row>
    <row r="55">
      <c r="A55" s="1" t="s">
        <v>112</v>
      </c>
      <c r="B55" s="1" t="s">
        <v>73</v>
      </c>
      <c r="C55" s="2" t="s">
        <v>57</v>
      </c>
      <c r="D55" s="5">
        <v>331.0</v>
      </c>
      <c r="E55" s="5">
        <v>0.451</v>
      </c>
      <c r="F55" s="5">
        <v>0.11</v>
      </c>
      <c r="G55" s="5">
        <v>0.253</v>
      </c>
      <c r="H55" s="5">
        <v>0.061</v>
      </c>
      <c r="I55" s="5">
        <v>0.095</v>
      </c>
      <c r="J55" s="6">
        <v>0.03</v>
      </c>
      <c r="K55" s="5">
        <f t="shared" si="1"/>
        <v>149.281</v>
      </c>
      <c r="L55" s="7">
        <f t="shared" si="2"/>
        <v>36.41</v>
      </c>
      <c r="M55" s="7">
        <f t="shared" si="3"/>
        <v>83.743</v>
      </c>
      <c r="N55" s="7">
        <f t="shared" si="4"/>
        <v>20.191</v>
      </c>
      <c r="O55" s="7">
        <f t="shared" si="5"/>
        <v>31.445</v>
      </c>
      <c r="P55" s="7">
        <f t="shared" si="6"/>
        <v>9.93</v>
      </c>
      <c r="Q55" s="7">
        <f t="shared" si="7"/>
        <v>331</v>
      </c>
      <c r="R55" s="7">
        <f t="shared" si="42"/>
        <v>0.706844</v>
      </c>
      <c r="S55" s="7">
        <f t="shared" si="8"/>
        <v>2.182691491</v>
      </c>
      <c r="T55" s="7">
        <f t="shared" si="48"/>
        <v>1.449065596</v>
      </c>
      <c r="U55" s="7">
        <f t="shared" si="10"/>
        <v>6.619693359</v>
      </c>
      <c r="W55" s="7">
        <f t="shared" si="11"/>
        <v>-63.67133122</v>
      </c>
      <c r="Z55" s="7">
        <f t="shared" si="12"/>
        <v>0.004859710996</v>
      </c>
      <c r="AA55" s="7">
        <f t="shared" si="13"/>
        <v>0.01117733529</v>
      </c>
      <c r="AB55" s="7">
        <f t="shared" si="14"/>
        <v>0.002694930643</v>
      </c>
      <c r="AC55" s="7">
        <f t="shared" si="15"/>
        <v>0.004197023133</v>
      </c>
      <c r="AD55" s="7">
        <f t="shared" si="16"/>
        <v>0.001325375726</v>
      </c>
      <c r="AE55" s="7">
        <f t="shared" si="17"/>
        <v>0.001149267589</v>
      </c>
      <c r="AF55" s="7">
        <f t="shared" si="18"/>
        <v>0.0006447110865</v>
      </c>
      <c r="AG55" s="7">
        <f t="shared" si="19"/>
        <v>0.000155444175</v>
      </c>
      <c r="AH55" s="7">
        <f t="shared" si="20"/>
        <v>0.0002420851906</v>
      </c>
      <c r="AI55" s="7">
        <f t="shared" si="21"/>
        <v>0.00007644795492</v>
      </c>
      <c r="AJ55" s="7">
        <f t="shared" si="22"/>
        <v>0.006990356634</v>
      </c>
      <c r="AK55" s="7">
        <f t="shared" si="23"/>
        <v>0.001704965033</v>
      </c>
      <c r="AL55" s="7">
        <f t="shared" si="24"/>
        <v>0.000945480609</v>
      </c>
      <c r="AM55" s="7">
        <f t="shared" si="25"/>
        <v>0.001472469801</v>
      </c>
      <c r="AN55" s="7">
        <f t="shared" si="26"/>
        <v>0.0004649904634</v>
      </c>
      <c r="AO55" s="7">
        <f t="shared" si="27"/>
        <v>0.01456276557</v>
      </c>
      <c r="AP55" s="7">
        <f t="shared" si="28"/>
        <v>0.003551894042</v>
      </c>
      <c r="AQ55" s="7">
        <f t="shared" si="29"/>
        <v>0.008169356296</v>
      </c>
      <c r="AR55" s="7">
        <f t="shared" si="30"/>
        <v>0.003067544854</v>
      </c>
      <c r="AS55" s="7">
        <f t="shared" si="31"/>
        <v>0.000968698375</v>
      </c>
      <c r="AT55" s="7">
        <f t="shared" si="32"/>
        <v>0.00931468102</v>
      </c>
      <c r="AU55" s="7">
        <f t="shared" si="33"/>
        <v>0.00227187342</v>
      </c>
      <c r="AV55" s="7">
        <f t="shared" si="34"/>
        <v>0.005225308865</v>
      </c>
      <c r="AW55" s="7">
        <f t="shared" si="35"/>
        <v>0.001259857078</v>
      </c>
      <c r="AX55" s="7">
        <f t="shared" si="36"/>
        <v>0.0006196018417</v>
      </c>
      <c r="AY55" s="7">
        <f t="shared" si="37"/>
        <v>0.008722792584</v>
      </c>
      <c r="AZ55" s="7">
        <f t="shared" si="38"/>
        <v>0.002127510386</v>
      </c>
      <c r="BA55" s="7">
        <f t="shared" si="39"/>
        <v>0.004893273888</v>
      </c>
      <c r="BB55" s="7">
        <f t="shared" si="40"/>
        <v>0.001179801214</v>
      </c>
      <c r="BC55" s="7">
        <f t="shared" si="41"/>
        <v>0.001837395334</v>
      </c>
    </row>
    <row r="56">
      <c r="A56" s="8" t="s">
        <v>113</v>
      </c>
      <c r="B56" s="9" t="s">
        <v>114</v>
      </c>
      <c r="C56" s="2" t="s">
        <v>57</v>
      </c>
      <c r="D56" s="2">
        <v>112.0</v>
      </c>
      <c r="E56" s="2">
        <v>0.42</v>
      </c>
      <c r="F56" s="2">
        <v>0.188</v>
      </c>
      <c r="G56" s="2">
        <v>0.25</v>
      </c>
      <c r="H56" s="2">
        <v>0.027</v>
      </c>
      <c r="I56" s="10">
        <v>0.107</v>
      </c>
      <c r="J56" s="10">
        <v>0.009</v>
      </c>
      <c r="K56" s="5">
        <f t="shared" si="1"/>
        <v>47.04</v>
      </c>
      <c r="L56" s="7">
        <f t="shared" si="2"/>
        <v>21.056</v>
      </c>
      <c r="M56" s="7">
        <f t="shared" si="3"/>
        <v>28</v>
      </c>
      <c r="N56" s="7">
        <f t="shared" si="4"/>
        <v>3.024</v>
      </c>
      <c r="O56" s="7">
        <f t="shared" si="5"/>
        <v>11.984</v>
      </c>
      <c r="P56" s="7">
        <f t="shared" si="6"/>
        <v>1.008</v>
      </c>
      <c r="Q56" s="7">
        <f t="shared" si="7"/>
        <v>112.112</v>
      </c>
      <c r="R56" s="7">
        <f t="shared" si="42"/>
        <v>0.713497</v>
      </c>
      <c r="S56" s="7">
        <f t="shared" si="8"/>
        <v>1.262009482</v>
      </c>
      <c r="T56" s="7">
        <f t="shared" si="48"/>
        <v>1.404184435</v>
      </c>
      <c r="U56" s="7">
        <f t="shared" si="10"/>
        <v>7.273852853</v>
      </c>
      <c r="W56" s="7">
        <f t="shared" si="11"/>
        <v>-16.5342056</v>
      </c>
      <c r="Z56" s="7">
        <f t="shared" si="12"/>
        <v>0.002617208875</v>
      </c>
      <c r="AA56" s="7">
        <f t="shared" si="13"/>
        <v>0.003480330951</v>
      </c>
      <c r="AB56" s="7">
        <f t="shared" si="14"/>
        <v>0.0003758757427</v>
      </c>
      <c r="AC56" s="7">
        <f t="shared" si="15"/>
        <v>0.001489581647</v>
      </c>
      <c r="AD56" s="7">
        <f t="shared" si="16"/>
        <v>0.0001252919142</v>
      </c>
      <c r="AE56" s="7">
        <f t="shared" si="17"/>
        <v>0.0006189407839</v>
      </c>
      <c r="AF56" s="7">
        <f t="shared" si="18"/>
        <v>0.0003684171333</v>
      </c>
      <c r="AG56" s="7">
        <f t="shared" si="19"/>
        <v>0.0000397890504</v>
      </c>
      <c r="AH56" s="7">
        <f t="shared" si="20"/>
        <v>0.0001576825331</v>
      </c>
      <c r="AI56" s="7">
        <f t="shared" si="21"/>
        <v>0.0000132630168</v>
      </c>
      <c r="AJ56" s="7">
        <f t="shared" si="22"/>
        <v>0.002176614901</v>
      </c>
      <c r="AK56" s="7">
        <f t="shared" si="23"/>
        <v>0.0009742942891</v>
      </c>
      <c r="AL56" s="7">
        <f t="shared" si="24"/>
        <v>0.0001399252436</v>
      </c>
      <c r="AM56" s="7">
        <f t="shared" si="25"/>
        <v>0.0005545185581</v>
      </c>
      <c r="AN56" s="7">
        <f t="shared" si="26"/>
        <v>0.00004664174788</v>
      </c>
      <c r="AO56" s="7">
        <f t="shared" si="27"/>
        <v>0.002031143302</v>
      </c>
      <c r="AP56" s="7">
        <f t="shared" si="28"/>
        <v>0.0009091784303</v>
      </c>
      <c r="AQ56" s="7">
        <f t="shared" si="29"/>
        <v>0.00120901387</v>
      </c>
      <c r="AR56" s="7">
        <f t="shared" si="30"/>
        <v>0.0005174579364</v>
      </c>
      <c r="AS56" s="7">
        <f t="shared" si="31"/>
        <v>0.00004352449932</v>
      </c>
      <c r="AT56" s="7">
        <f t="shared" si="32"/>
        <v>0.003305909321</v>
      </c>
      <c r="AU56" s="7">
        <f t="shared" si="33"/>
        <v>0.001479787982</v>
      </c>
      <c r="AV56" s="7">
        <f t="shared" si="34"/>
        <v>0.001967803167</v>
      </c>
      <c r="AW56" s="7">
        <f t="shared" si="35"/>
        <v>0.0002125227421</v>
      </c>
      <c r="AX56" s="7">
        <f t="shared" si="36"/>
        <v>0.00007084091402</v>
      </c>
      <c r="AY56" s="7">
        <f t="shared" si="37"/>
        <v>0.0008245928748</v>
      </c>
      <c r="AZ56" s="7">
        <f t="shared" si="38"/>
        <v>0.0003691034773</v>
      </c>
      <c r="BA56" s="7">
        <f t="shared" si="39"/>
        <v>0.0004908290921</v>
      </c>
      <c r="BB56" s="7">
        <f t="shared" si="40"/>
        <v>0.00005300954195</v>
      </c>
      <c r="BC56" s="7">
        <f t="shared" si="41"/>
        <v>0.0002100748514</v>
      </c>
    </row>
    <row r="57">
      <c r="A57" s="11" t="s">
        <v>115</v>
      </c>
      <c r="B57" s="12"/>
      <c r="C57" s="13"/>
      <c r="D57" s="13">
        <f>sum(D2:D56)</f>
        <v>25771</v>
      </c>
      <c r="E57" s="13"/>
      <c r="F57" s="13"/>
      <c r="G57" s="13"/>
      <c r="H57" s="13"/>
      <c r="I57" s="14"/>
      <c r="J57" s="14"/>
      <c r="K57" s="15">
        <f t="shared" ref="K57:Q57" si="49">sum(K2:K56)</f>
        <v>3378.989</v>
      </c>
      <c r="L57" s="15">
        <f t="shared" si="49"/>
        <v>14288.152</v>
      </c>
      <c r="M57" s="15">
        <f t="shared" si="49"/>
        <v>5402.885</v>
      </c>
      <c r="N57" s="15">
        <f t="shared" si="49"/>
        <v>625.303</v>
      </c>
      <c r="O57" s="15">
        <f t="shared" si="49"/>
        <v>1522.51</v>
      </c>
      <c r="P57" s="15">
        <f t="shared" si="49"/>
        <v>513.417</v>
      </c>
      <c r="Q57" s="15">
        <f t="shared" si="49"/>
        <v>25731.256</v>
      </c>
      <c r="R57" s="16">
        <f>1-((K57/Q57)^2+(L57/Q57)^2+(M57/Q57)^2+(N57/Q57)^2+(O57/Q57)^2+(P57/Q57)^2)</f>
        <v>0.6258366103</v>
      </c>
      <c r="S57" s="16">
        <f t="shared" si="8"/>
        <v>13.39297951</v>
      </c>
      <c r="T57" s="16">
        <f>(K57/Q57)*ln(Q57/K57)+(L57/Q57)*ln(Q57/L57)+(M57/Q57)*ln(Q57/M57)+(N57/Q57)*ln(Q57/N57)+(O57/Q57)*ln(Q57/O57)+(P57/Q57)*ln(Q57/P57)</f>
        <v>1.256705079</v>
      </c>
      <c r="U57" s="16"/>
      <c r="V57" s="16">
        <f>(K57/Q57)*ln(Q57/K57)+(L57/Q57)*ln(Q57/L57)+(M57/Q57)*ln(Q57/M57)+(N57/Q57)*ln(Q57/N57)+(O57/Q57)*ln(Q57/O57)+(P57/Q57)*ln(Q57/P57)</f>
        <v>1.256705079</v>
      </c>
      <c r="W57" s="16">
        <f>sum(W2:W56)/(V57*Q57)</f>
        <v>0.2114305979</v>
      </c>
      <c r="X57" s="16"/>
      <c r="Y57" s="16"/>
      <c r="Z57" s="16">
        <f t="shared" ref="Z57:BC57" si="50">sum(Z2:Z56)</f>
        <v>0.436383407</v>
      </c>
      <c r="AA57" s="16">
        <f t="shared" si="50"/>
        <v>0.2168529809</v>
      </c>
      <c r="AB57" s="16">
        <f t="shared" si="50"/>
        <v>0.02676421942</v>
      </c>
      <c r="AC57" s="16">
        <f t="shared" si="50"/>
        <v>0.07432415524</v>
      </c>
      <c r="AD57" s="16">
        <f t="shared" si="50"/>
        <v>0.02880766939</v>
      </c>
      <c r="AE57" s="16">
        <f t="shared" si="50"/>
        <v>0.1031998212</v>
      </c>
      <c r="AF57" s="16">
        <f t="shared" si="50"/>
        <v>0.1060513805</v>
      </c>
      <c r="AG57" s="16">
        <f t="shared" si="50"/>
        <v>0.02356715263</v>
      </c>
      <c r="AH57" s="16">
        <f t="shared" si="50"/>
        <v>0.04328312234</v>
      </c>
      <c r="AI57" s="16">
        <f t="shared" si="50"/>
        <v>0.01512415664</v>
      </c>
      <c r="AJ57" s="16">
        <f t="shared" si="50"/>
        <v>0.1356208465</v>
      </c>
      <c r="AK57" s="16">
        <f t="shared" si="50"/>
        <v>0.2804572455</v>
      </c>
      <c r="AL57" s="16">
        <f t="shared" si="50"/>
        <v>0.02299593125</v>
      </c>
      <c r="AM57" s="16">
        <f t="shared" si="50"/>
        <v>0.08242122625</v>
      </c>
      <c r="AN57" s="16">
        <f t="shared" si="50"/>
        <v>0.01845859462</v>
      </c>
      <c r="AO57" s="16">
        <f t="shared" si="50"/>
        <v>0.1446274894</v>
      </c>
      <c r="AP57" s="16">
        <f t="shared" si="50"/>
        <v>0.5385086254</v>
      </c>
      <c r="AQ57" s="16">
        <f t="shared" si="50"/>
        <v>0.198694668</v>
      </c>
      <c r="AR57" s="16">
        <f t="shared" si="50"/>
        <v>0.06350238364</v>
      </c>
      <c r="AS57" s="16">
        <f t="shared" si="50"/>
        <v>0.02237799275</v>
      </c>
      <c r="AT57" s="16">
        <f t="shared" si="50"/>
        <v>0.1649516279</v>
      </c>
      <c r="AU57" s="16">
        <f t="shared" si="50"/>
        <v>0.4061949222</v>
      </c>
      <c r="AV57" s="16">
        <f t="shared" si="50"/>
        <v>0.2924857026</v>
      </c>
      <c r="AW57" s="16">
        <f t="shared" si="50"/>
        <v>0.0260807686</v>
      </c>
      <c r="AX57" s="16">
        <f t="shared" si="50"/>
        <v>0.02744544469</v>
      </c>
      <c r="AY57" s="16">
        <f t="shared" si="50"/>
        <v>0.1895940298</v>
      </c>
      <c r="AZ57" s="16">
        <f t="shared" si="50"/>
        <v>0.4208981179</v>
      </c>
      <c r="BA57" s="16">
        <f t="shared" si="50"/>
        <v>0.1942469065</v>
      </c>
      <c r="BB57" s="16">
        <f t="shared" si="50"/>
        <v>0.0272546994</v>
      </c>
      <c r="BC57" s="16">
        <f t="shared" si="50"/>
        <v>0.08138796339</v>
      </c>
      <c r="BD57" s="16"/>
      <c r="BE57" s="16"/>
      <c r="BF57" s="16"/>
    </row>
    <row r="58">
      <c r="A58" s="8" t="s">
        <v>116</v>
      </c>
      <c r="B58" s="17" t="s">
        <v>117</v>
      </c>
      <c r="C58" s="2" t="s">
        <v>118</v>
      </c>
      <c r="D58" s="2">
        <v>593.0</v>
      </c>
      <c r="E58" s="2">
        <v>0.008</v>
      </c>
      <c r="F58" s="2">
        <v>0.057</v>
      </c>
      <c r="G58" s="2">
        <v>0.836</v>
      </c>
      <c r="H58" s="2">
        <v>0.019</v>
      </c>
      <c r="I58" s="10">
        <v>0.078</v>
      </c>
      <c r="J58" s="10">
        <v>0.002</v>
      </c>
      <c r="K58" s="5">
        <f>D58*E58</f>
        <v>4.744</v>
      </c>
      <c r="L58" s="7">
        <f>D58*F58</f>
        <v>33.801</v>
      </c>
      <c r="M58" s="7">
        <f>G58*D58</f>
        <v>495.748</v>
      </c>
      <c r="N58" s="7">
        <f>H58*D58</f>
        <v>11.267</v>
      </c>
      <c r="O58" s="7">
        <f>D58*I58</f>
        <v>46.254</v>
      </c>
      <c r="P58" s="7">
        <f>D58*J58</f>
        <v>1.186</v>
      </c>
      <c r="Q58" s="7">
        <f>sum(K58:P58)</f>
        <v>593</v>
      </c>
      <c r="R58" s="7">
        <f>1-(E58^2+F58^2+G58^2+H58^2+I58^2+J58^2)</f>
        <v>0.291342</v>
      </c>
      <c r="S58" s="7">
        <f t="shared" si="8"/>
        <v>59.68234816</v>
      </c>
      <c r="T58" s="7">
        <f>E58*ln(1/E58)+F58*ln(1/F58)+G58*ln(1/G58)+H58*ln(1/H58)+I58*ln(1/I58)+J58*ln(1/J58)</f>
        <v>0.6383783804</v>
      </c>
      <c r="U58" s="7">
        <f>Q58*($T$227-T58)</f>
        <v>492.5969696</v>
      </c>
      <c r="W58" s="7">
        <f>Q58*($V$59-T58)</f>
        <v>0</v>
      </c>
    </row>
    <row r="59">
      <c r="A59" s="18" t="s">
        <v>119</v>
      </c>
      <c r="B59" s="19"/>
      <c r="C59" s="19"/>
      <c r="D59" s="20">
        <f>sum(D58)</f>
        <v>593</v>
      </c>
      <c r="E59" s="14"/>
      <c r="F59" s="14"/>
      <c r="G59" s="14"/>
      <c r="H59" s="14"/>
      <c r="I59" s="14"/>
      <c r="J59" s="14"/>
      <c r="K59" s="15">
        <f t="shared" ref="K59:Q59" si="51">sum(K58)</f>
        <v>4.744</v>
      </c>
      <c r="L59" s="15">
        <f t="shared" si="51"/>
        <v>33.801</v>
      </c>
      <c r="M59" s="15">
        <f t="shared" si="51"/>
        <v>495.748</v>
      </c>
      <c r="N59" s="15">
        <f t="shared" si="51"/>
        <v>11.267</v>
      </c>
      <c r="O59" s="15">
        <f t="shared" si="51"/>
        <v>46.254</v>
      </c>
      <c r="P59" s="15">
        <f t="shared" si="51"/>
        <v>1.186</v>
      </c>
      <c r="Q59" s="15">
        <f t="shared" si="51"/>
        <v>593</v>
      </c>
      <c r="R59" s="16">
        <f>1-((K59/Q59)^2+(L59/Q59)^2+(M59/Q59)^2+(N59/Q59)^2+(O59/Q59)^2+(P59/Q59)^2)</f>
        <v>0.291342</v>
      </c>
      <c r="S59" s="16">
        <f t="shared" si="8"/>
        <v>59.68234816</v>
      </c>
      <c r="T59" s="16">
        <f>(K59/Q59)*ln(Q59/K59)+(L59/Q59)*ln(Q59/L59)+(M59/Q59)*ln(Q59/M59)+(N59/Q59)*ln(Q59/N59)+(O59/Q59)*ln(Q59/O59)+(P59/Q59)*ln(Q59/P59)</f>
        <v>0.6383783804</v>
      </c>
      <c r="U59" s="16"/>
      <c r="V59" s="16">
        <v>0.6383783803962481</v>
      </c>
      <c r="W59" s="13">
        <v>0.0</v>
      </c>
      <c r="X59" s="16"/>
      <c r="Y59" s="16"/>
      <c r="Z59" s="16"/>
      <c r="AA59" s="16"/>
      <c r="AB59" s="16"/>
      <c r="AC59" s="16"/>
      <c r="AD59" s="16"/>
      <c r="AE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</row>
    <row r="60">
      <c r="A60" s="21" t="s">
        <v>120</v>
      </c>
      <c r="B60" s="21" t="s">
        <v>121</v>
      </c>
      <c r="C60" s="21" t="s">
        <v>122</v>
      </c>
      <c r="D60" s="22">
        <v>377.0</v>
      </c>
      <c r="E60" s="10">
        <v>0.687</v>
      </c>
      <c r="F60" s="10">
        <v>0.111</v>
      </c>
      <c r="G60" s="10">
        <v>0.034</v>
      </c>
      <c r="H60" s="10">
        <v>0.064</v>
      </c>
      <c r="I60" s="10">
        <v>0.098</v>
      </c>
      <c r="J60" s="10">
        <v>0.005</v>
      </c>
      <c r="K60" s="5">
        <f t="shared" ref="K60:K74" si="52">D60*E60</f>
        <v>258.999</v>
      </c>
      <c r="L60" s="7">
        <f t="shared" ref="L60:L74" si="53">D60*F60</f>
        <v>41.847</v>
      </c>
      <c r="M60" s="7">
        <f t="shared" ref="M60:M74" si="54">G60*D60</f>
        <v>12.818</v>
      </c>
      <c r="N60" s="7">
        <f t="shared" ref="N60:N74" si="55">H60*D60</f>
        <v>24.128</v>
      </c>
      <c r="O60" s="7">
        <f t="shared" ref="O60:O74" si="56">D60*I60</f>
        <v>36.946</v>
      </c>
      <c r="P60" s="7">
        <f t="shared" ref="P60:P74" si="57">D60*J60</f>
        <v>1.885</v>
      </c>
      <c r="Q60" s="7">
        <f t="shared" ref="Q60:Q74" si="58">sum(K60:P60)</f>
        <v>376.623</v>
      </c>
      <c r="R60" s="7">
        <f t="shared" ref="R60:R74" si="59">1-(E60^2+F60^2+G60^2+H60^2+I60^2+J60^2)</f>
        <v>0.500829</v>
      </c>
      <c r="S60" s="7">
        <f t="shared" si="8"/>
        <v>30.69228174</v>
      </c>
      <c r="T60" s="7">
        <f t="shared" ref="T60:T74" si="60">E60*ln(1/E60)+F60*ln(1/F60)+G60*ln(1/G60)+H60*ln(1/H60)+I60*ln(1/I60)+J60*ln(1/J60)</f>
        <v>1.046937235</v>
      </c>
      <c r="U60" s="7">
        <f t="shared" ref="U60:U74" si="61">Q60*($T$227-T60)</f>
        <v>158.9829009</v>
      </c>
      <c r="W60" s="7">
        <f t="shared" ref="W60:W74" si="62">Q60*($V$75-T60)</f>
        <v>148.2144395</v>
      </c>
    </row>
    <row r="61">
      <c r="A61" s="23" t="s">
        <v>123</v>
      </c>
      <c r="B61" s="21" t="s">
        <v>121</v>
      </c>
      <c r="C61" s="21" t="s">
        <v>122</v>
      </c>
      <c r="D61" s="22">
        <v>640.0</v>
      </c>
      <c r="E61" s="10">
        <v>0.408</v>
      </c>
      <c r="F61" s="10">
        <v>0.152</v>
      </c>
      <c r="G61" s="10">
        <v>0.253</v>
      </c>
      <c r="H61" s="10">
        <v>0.064</v>
      </c>
      <c r="I61" s="10">
        <v>0.113</v>
      </c>
      <c r="J61" s="10">
        <v>0.011</v>
      </c>
      <c r="K61" s="5">
        <f t="shared" si="52"/>
        <v>261.12</v>
      </c>
      <c r="L61" s="7">
        <f t="shared" si="53"/>
        <v>97.28</v>
      </c>
      <c r="M61" s="7">
        <f t="shared" si="54"/>
        <v>161.92</v>
      </c>
      <c r="N61" s="7">
        <f t="shared" si="55"/>
        <v>40.96</v>
      </c>
      <c r="O61" s="7">
        <f t="shared" si="56"/>
        <v>72.32</v>
      </c>
      <c r="P61" s="7">
        <f t="shared" si="57"/>
        <v>7.04</v>
      </c>
      <c r="Q61" s="7">
        <f t="shared" si="58"/>
        <v>640.64</v>
      </c>
      <c r="R61" s="7">
        <f t="shared" si="59"/>
        <v>0.729437</v>
      </c>
      <c r="S61" s="7">
        <f t="shared" si="8"/>
        <v>0.9438632389</v>
      </c>
      <c r="T61" s="7">
        <f t="shared" si="60"/>
        <v>1.471748458</v>
      </c>
      <c r="U61" s="7">
        <f t="shared" si="61"/>
        <v>-1.719342413</v>
      </c>
      <c r="W61" s="7">
        <f t="shared" si="62"/>
        <v>-20.03661742</v>
      </c>
    </row>
    <row r="62">
      <c r="A62" s="23" t="s">
        <v>124</v>
      </c>
      <c r="B62" s="21" t="s">
        <v>121</v>
      </c>
      <c r="C62" s="21" t="s">
        <v>122</v>
      </c>
      <c r="D62" s="22">
        <v>699.0</v>
      </c>
      <c r="E62" s="10">
        <v>0.339</v>
      </c>
      <c r="F62" s="10">
        <v>0.175</v>
      </c>
      <c r="G62" s="10">
        <v>0.28</v>
      </c>
      <c r="H62" s="10">
        <v>0.033</v>
      </c>
      <c r="I62" s="10">
        <v>0.17</v>
      </c>
      <c r="J62" s="10">
        <v>0.003</v>
      </c>
      <c r="K62" s="5">
        <f t="shared" si="52"/>
        <v>236.961</v>
      </c>
      <c r="L62" s="7">
        <f t="shared" si="53"/>
        <v>122.325</v>
      </c>
      <c r="M62" s="7">
        <f t="shared" si="54"/>
        <v>195.72</v>
      </c>
      <c r="N62" s="7">
        <f t="shared" si="55"/>
        <v>23.067</v>
      </c>
      <c r="O62" s="7">
        <f t="shared" si="56"/>
        <v>118.83</v>
      </c>
      <c r="P62" s="7">
        <f t="shared" si="57"/>
        <v>2.097</v>
      </c>
      <c r="Q62" s="7">
        <f t="shared" si="58"/>
        <v>699</v>
      </c>
      <c r="R62" s="7">
        <f t="shared" si="59"/>
        <v>0.746056</v>
      </c>
      <c r="S62" s="7">
        <f t="shared" si="8"/>
        <v>3.243700049</v>
      </c>
      <c r="T62" s="7">
        <f t="shared" si="60"/>
        <v>1.459396288</v>
      </c>
      <c r="U62" s="7">
        <f t="shared" si="61"/>
        <v>6.758199118</v>
      </c>
      <c r="W62" s="7">
        <f t="shared" si="62"/>
        <v>-13.22771377</v>
      </c>
    </row>
    <row r="63">
      <c r="A63" s="23" t="s">
        <v>125</v>
      </c>
      <c r="B63" s="21" t="s">
        <v>121</v>
      </c>
      <c r="C63" s="21" t="s">
        <v>122</v>
      </c>
      <c r="D63" s="22">
        <v>547.0</v>
      </c>
      <c r="E63" s="10">
        <v>0.186</v>
      </c>
      <c r="F63" s="10">
        <v>0.102</v>
      </c>
      <c r="G63" s="10">
        <v>0.539</v>
      </c>
      <c r="H63" s="10">
        <v>0.013</v>
      </c>
      <c r="I63" s="10">
        <v>0.148</v>
      </c>
      <c r="J63" s="10">
        <v>0.011</v>
      </c>
      <c r="K63" s="5">
        <f t="shared" si="52"/>
        <v>101.742</v>
      </c>
      <c r="L63" s="7">
        <f t="shared" si="53"/>
        <v>55.794</v>
      </c>
      <c r="M63" s="7">
        <f t="shared" si="54"/>
        <v>294.833</v>
      </c>
      <c r="N63" s="7">
        <f t="shared" si="55"/>
        <v>7.111</v>
      </c>
      <c r="O63" s="7">
        <f t="shared" si="56"/>
        <v>80.956</v>
      </c>
      <c r="P63" s="7">
        <f t="shared" si="57"/>
        <v>6.017</v>
      </c>
      <c r="Q63" s="7">
        <f t="shared" si="58"/>
        <v>546.453</v>
      </c>
      <c r="R63" s="7">
        <f t="shared" si="59"/>
        <v>0.642285</v>
      </c>
      <c r="S63" s="7">
        <f t="shared" si="8"/>
        <v>11.11675278</v>
      </c>
      <c r="T63" s="7">
        <f t="shared" si="60"/>
        <v>1.267646117</v>
      </c>
      <c r="U63" s="7">
        <f t="shared" si="61"/>
        <v>110.0657726</v>
      </c>
      <c r="W63" s="7">
        <f t="shared" si="62"/>
        <v>94.44150645</v>
      </c>
    </row>
    <row r="64">
      <c r="A64" s="23" t="s">
        <v>126</v>
      </c>
      <c r="B64" s="21" t="s">
        <v>121</v>
      </c>
      <c r="C64" s="21" t="s">
        <v>122</v>
      </c>
      <c r="D64" s="22">
        <v>887.0</v>
      </c>
      <c r="E64" s="10">
        <v>0.421</v>
      </c>
      <c r="F64" s="10">
        <v>0.139</v>
      </c>
      <c r="G64" s="10">
        <v>0.205</v>
      </c>
      <c r="H64" s="10">
        <v>0.052</v>
      </c>
      <c r="I64" s="10">
        <v>0.172</v>
      </c>
      <c r="J64" s="10">
        <v>0.011</v>
      </c>
      <c r="K64" s="5">
        <f t="shared" si="52"/>
        <v>373.427</v>
      </c>
      <c r="L64" s="7">
        <f t="shared" si="53"/>
        <v>123.293</v>
      </c>
      <c r="M64" s="7">
        <f t="shared" si="54"/>
        <v>181.835</v>
      </c>
      <c r="N64" s="7">
        <f t="shared" si="55"/>
        <v>46.124</v>
      </c>
      <c r="O64" s="7">
        <f t="shared" si="56"/>
        <v>152.564</v>
      </c>
      <c r="P64" s="7">
        <f t="shared" si="57"/>
        <v>9.757</v>
      </c>
      <c r="Q64" s="7">
        <f t="shared" si="58"/>
        <v>887</v>
      </c>
      <c r="R64" s="7">
        <f t="shared" si="59"/>
        <v>0.729004</v>
      </c>
      <c r="S64" s="7">
        <f t="shared" si="8"/>
        <v>0.8839421041</v>
      </c>
      <c r="T64" s="7">
        <f t="shared" si="60"/>
        <v>1.469487362</v>
      </c>
      <c r="U64" s="7">
        <f t="shared" si="61"/>
        <v>-0.3749282371</v>
      </c>
      <c r="W64" s="7">
        <f t="shared" si="62"/>
        <v>-25.73616533</v>
      </c>
    </row>
    <row r="65">
      <c r="A65" s="23" t="s">
        <v>127</v>
      </c>
      <c r="B65" s="21" t="s">
        <v>121</v>
      </c>
      <c r="C65" s="21" t="s">
        <v>122</v>
      </c>
      <c r="D65" s="22">
        <v>733.0</v>
      </c>
      <c r="E65" s="10">
        <v>0.211</v>
      </c>
      <c r="F65" s="10">
        <v>0.127</v>
      </c>
      <c r="G65" s="10">
        <v>0.483</v>
      </c>
      <c r="H65" s="10">
        <v>0.019</v>
      </c>
      <c r="I65" s="10">
        <v>0.123</v>
      </c>
      <c r="J65" s="10">
        <v>0.037</v>
      </c>
      <c r="K65" s="5">
        <f t="shared" si="52"/>
        <v>154.663</v>
      </c>
      <c r="L65" s="7">
        <f t="shared" si="53"/>
        <v>93.091</v>
      </c>
      <c r="M65" s="7">
        <f t="shared" si="54"/>
        <v>354.039</v>
      </c>
      <c r="N65" s="7">
        <f t="shared" si="55"/>
        <v>13.927</v>
      </c>
      <c r="O65" s="7">
        <f t="shared" si="56"/>
        <v>90.159</v>
      </c>
      <c r="P65" s="7">
        <f t="shared" si="57"/>
        <v>27.121</v>
      </c>
      <c r="Q65" s="7">
        <f t="shared" si="58"/>
        <v>733</v>
      </c>
      <c r="R65" s="7">
        <f t="shared" si="59"/>
        <v>0.689202</v>
      </c>
      <c r="S65" s="7">
        <f t="shared" si="8"/>
        <v>4.624097171</v>
      </c>
      <c r="T65" s="7">
        <f t="shared" si="60"/>
        <v>1.39690643</v>
      </c>
      <c r="U65" s="7">
        <f t="shared" si="61"/>
        <v>52.89198967</v>
      </c>
      <c r="W65" s="7">
        <f t="shared" si="62"/>
        <v>31.93394369</v>
      </c>
    </row>
    <row r="66">
      <c r="A66" s="23" t="s">
        <v>128</v>
      </c>
      <c r="B66" s="21" t="s">
        <v>121</v>
      </c>
      <c r="C66" s="21" t="s">
        <v>122</v>
      </c>
      <c r="D66" s="22">
        <v>202.0</v>
      </c>
      <c r="E66" s="10">
        <v>0.05</v>
      </c>
      <c r="F66" s="10">
        <v>0.099</v>
      </c>
      <c r="G66" s="10">
        <v>0.718</v>
      </c>
      <c r="H66" s="10">
        <v>0.01</v>
      </c>
      <c r="I66" s="10">
        <v>0.119</v>
      </c>
      <c r="J66" s="10">
        <v>0.005</v>
      </c>
      <c r="K66" s="5">
        <f t="shared" si="52"/>
        <v>10.1</v>
      </c>
      <c r="L66" s="7">
        <f t="shared" si="53"/>
        <v>19.998</v>
      </c>
      <c r="M66" s="7">
        <f t="shared" si="54"/>
        <v>145.036</v>
      </c>
      <c r="N66" s="7">
        <f t="shared" si="55"/>
        <v>2.02</v>
      </c>
      <c r="O66" s="7">
        <f t="shared" si="56"/>
        <v>24.038</v>
      </c>
      <c r="P66" s="7">
        <f t="shared" si="57"/>
        <v>1.01</v>
      </c>
      <c r="Q66" s="7">
        <f t="shared" si="58"/>
        <v>202.202</v>
      </c>
      <c r="R66" s="7">
        <f t="shared" si="59"/>
        <v>0.457889</v>
      </c>
      <c r="S66" s="7">
        <f t="shared" si="8"/>
        <v>36.63457626</v>
      </c>
      <c r="T66" s="7">
        <f t="shared" si="60"/>
        <v>0.9424511321</v>
      </c>
      <c r="U66" s="7">
        <f t="shared" si="61"/>
        <v>106.4823105</v>
      </c>
      <c r="W66" s="7">
        <f t="shared" si="62"/>
        <v>100.7009206</v>
      </c>
    </row>
    <row r="67">
      <c r="A67" s="23" t="s">
        <v>129</v>
      </c>
      <c r="B67" s="21" t="s">
        <v>121</v>
      </c>
      <c r="C67" s="21" t="s">
        <v>122</v>
      </c>
      <c r="D67" s="22">
        <v>302.0</v>
      </c>
      <c r="E67" s="10">
        <v>0.45</v>
      </c>
      <c r="F67" s="10">
        <v>0.126</v>
      </c>
      <c r="G67" s="10">
        <v>0.242</v>
      </c>
      <c r="H67" s="10">
        <v>0.017</v>
      </c>
      <c r="I67" s="10">
        <v>0.162</v>
      </c>
      <c r="J67" s="10">
        <v>0.003</v>
      </c>
      <c r="K67" s="5">
        <f t="shared" si="52"/>
        <v>135.9</v>
      </c>
      <c r="L67" s="7">
        <f t="shared" si="53"/>
        <v>38.052</v>
      </c>
      <c r="M67" s="7">
        <f t="shared" si="54"/>
        <v>73.084</v>
      </c>
      <c r="N67" s="7">
        <f t="shared" si="55"/>
        <v>5.134</v>
      </c>
      <c r="O67" s="7">
        <f t="shared" si="56"/>
        <v>48.924</v>
      </c>
      <c r="P67" s="7">
        <f t="shared" si="57"/>
        <v>0.906</v>
      </c>
      <c r="Q67" s="7">
        <f t="shared" si="58"/>
        <v>302</v>
      </c>
      <c r="R67" s="7">
        <f t="shared" si="59"/>
        <v>0.696518</v>
      </c>
      <c r="S67" s="7">
        <f t="shared" si="8"/>
        <v>3.611665249</v>
      </c>
      <c r="T67" s="7">
        <f t="shared" si="60"/>
        <v>1.345248347</v>
      </c>
      <c r="U67" s="7">
        <f t="shared" si="61"/>
        <v>37.39252954</v>
      </c>
      <c r="W67" s="7">
        <f t="shared" si="62"/>
        <v>28.75770023</v>
      </c>
    </row>
    <row r="68">
      <c r="A68" s="23" t="s">
        <v>130</v>
      </c>
      <c r="B68" s="21" t="s">
        <v>121</v>
      </c>
      <c r="C68" s="21" t="s">
        <v>122</v>
      </c>
      <c r="D68" s="22">
        <v>310.0</v>
      </c>
      <c r="E68" s="10">
        <v>0.719</v>
      </c>
      <c r="F68" s="10">
        <v>0.097</v>
      </c>
      <c r="G68" s="10">
        <v>0.029</v>
      </c>
      <c r="H68" s="10">
        <v>0.052</v>
      </c>
      <c r="I68" s="10">
        <v>0.09</v>
      </c>
      <c r="J68" s="10">
        <v>0.013</v>
      </c>
      <c r="K68" s="5">
        <f t="shared" si="52"/>
        <v>222.89</v>
      </c>
      <c r="L68" s="7">
        <f t="shared" si="53"/>
        <v>30.07</v>
      </c>
      <c r="M68" s="7">
        <f t="shared" si="54"/>
        <v>8.99</v>
      </c>
      <c r="N68" s="7">
        <f t="shared" si="55"/>
        <v>16.12</v>
      </c>
      <c r="O68" s="7">
        <f t="shared" si="56"/>
        <v>27.9</v>
      </c>
      <c r="P68" s="7">
        <f t="shared" si="57"/>
        <v>4.03</v>
      </c>
      <c r="Q68" s="7">
        <f t="shared" si="58"/>
        <v>310</v>
      </c>
      <c r="R68" s="7">
        <f t="shared" si="59"/>
        <v>0.461816</v>
      </c>
      <c r="S68" s="7">
        <f t="shared" si="8"/>
        <v>36.09113447</v>
      </c>
      <c r="T68" s="7">
        <f t="shared" si="60"/>
        <v>0.9930825335</v>
      </c>
      <c r="U68" s="7">
        <f t="shared" si="61"/>
        <v>147.5544622</v>
      </c>
      <c r="W68" s="7">
        <f t="shared" si="62"/>
        <v>138.6908957</v>
      </c>
    </row>
    <row r="69">
      <c r="A69" s="23" t="s">
        <v>131</v>
      </c>
      <c r="B69" s="21" t="s">
        <v>121</v>
      </c>
      <c r="C69" s="21" t="s">
        <v>122</v>
      </c>
      <c r="D69" s="22">
        <v>725.0</v>
      </c>
      <c r="E69" s="10">
        <v>0.492</v>
      </c>
      <c r="F69" s="10">
        <v>0.088</v>
      </c>
      <c r="G69" s="10">
        <v>0.212</v>
      </c>
      <c r="H69" s="10">
        <v>0.043</v>
      </c>
      <c r="I69" s="10">
        <v>0.149</v>
      </c>
      <c r="J69" s="10">
        <v>0.015</v>
      </c>
      <c r="K69" s="5">
        <f t="shared" si="52"/>
        <v>356.7</v>
      </c>
      <c r="L69" s="7">
        <f t="shared" si="53"/>
        <v>63.8</v>
      </c>
      <c r="M69" s="7">
        <f t="shared" si="54"/>
        <v>153.7</v>
      </c>
      <c r="N69" s="7">
        <f t="shared" si="55"/>
        <v>31.175</v>
      </c>
      <c r="O69" s="7">
        <f t="shared" si="56"/>
        <v>108.025</v>
      </c>
      <c r="P69" s="7">
        <f t="shared" si="57"/>
        <v>10.875</v>
      </c>
      <c r="Q69" s="7">
        <f t="shared" si="58"/>
        <v>724.275</v>
      </c>
      <c r="R69" s="7">
        <f t="shared" si="59"/>
        <v>0.680973</v>
      </c>
      <c r="S69" s="7">
        <f t="shared" si="8"/>
        <v>5.762875503</v>
      </c>
      <c r="T69" s="7">
        <f t="shared" si="60"/>
        <v>1.373653708</v>
      </c>
      <c r="U69" s="7">
        <f t="shared" si="61"/>
        <v>69.1037745</v>
      </c>
      <c r="W69" s="7">
        <f t="shared" si="62"/>
        <v>48.39519502</v>
      </c>
    </row>
    <row r="70">
      <c r="A70" s="23" t="s">
        <v>132</v>
      </c>
      <c r="B70" s="21" t="s">
        <v>121</v>
      </c>
      <c r="C70" s="21" t="s">
        <v>122</v>
      </c>
      <c r="D70" s="22">
        <v>423.0</v>
      </c>
      <c r="E70" s="10">
        <v>0.326</v>
      </c>
      <c r="F70" s="10">
        <v>0.078</v>
      </c>
      <c r="G70" s="10">
        <v>0.437</v>
      </c>
      <c r="H70" s="10">
        <v>0.035</v>
      </c>
      <c r="I70" s="10">
        <v>0.121</v>
      </c>
      <c r="J70" s="10">
        <v>0.002</v>
      </c>
      <c r="K70" s="5">
        <f t="shared" si="52"/>
        <v>137.898</v>
      </c>
      <c r="L70" s="7">
        <f t="shared" si="53"/>
        <v>32.994</v>
      </c>
      <c r="M70" s="7">
        <f t="shared" si="54"/>
        <v>184.851</v>
      </c>
      <c r="N70" s="7">
        <f t="shared" si="55"/>
        <v>14.805</v>
      </c>
      <c r="O70" s="7">
        <f t="shared" si="56"/>
        <v>51.183</v>
      </c>
      <c r="P70" s="7">
        <f t="shared" si="57"/>
        <v>0.846</v>
      </c>
      <c r="Q70" s="7">
        <f t="shared" si="58"/>
        <v>422.577</v>
      </c>
      <c r="R70" s="7">
        <f t="shared" si="59"/>
        <v>0.680801</v>
      </c>
      <c r="S70" s="7">
        <f t="shared" si="8"/>
        <v>5.786677894</v>
      </c>
      <c r="T70" s="7">
        <f t="shared" si="60"/>
        <v>1.31145075</v>
      </c>
      <c r="U70" s="7">
        <f t="shared" si="61"/>
        <v>66.6040173</v>
      </c>
      <c r="W70" s="7">
        <f t="shared" si="62"/>
        <v>54.52163231</v>
      </c>
    </row>
    <row r="71">
      <c r="A71" s="21" t="s">
        <v>133</v>
      </c>
      <c r="B71" s="21" t="s">
        <v>121</v>
      </c>
      <c r="C71" s="21" t="s">
        <v>122</v>
      </c>
      <c r="D71" s="22">
        <v>539.0</v>
      </c>
      <c r="E71" s="10">
        <v>0.391</v>
      </c>
      <c r="F71" s="10">
        <v>0.169</v>
      </c>
      <c r="G71" s="10">
        <v>0.286</v>
      </c>
      <c r="H71" s="10">
        <v>0.013</v>
      </c>
      <c r="I71" s="10">
        <v>0.119</v>
      </c>
      <c r="J71" s="10">
        <v>0.022</v>
      </c>
      <c r="K71" s="5">
        <f t="shared" si="52"/>
        <v>210.749</v>
      </c>
      <c r="L71" s="7">
        <f t="shared" si="53"/>
        <v>91.091</v>
      </c>
      <c r="M71" s="7">
        <f t="shared" si="54"/>
        <v>154.154</v>
      </c>
      <c r="N71" s="7">
        <f t="shared" si="55"/>
        <v>7.007</v>
      </c>
      <c r="O71" s="7">
        <f t="shared" si="56"/>
        <v>64.141</v>
      </c>
      <c r="P71" s="7">
        <f t="shared" si="57"/>
        <v>11.858</v>
      </c>
      <c r="Q71" s="7">
        <f t="shared" si="58"/>
        <v>539</v>
      </c>
      <c r="R71" s="7">
        <f t="shared" si="59"/>
        <v>0.721948</v>
      </c>
      <c r="S71" s="7">
        <f t="shared" si="8"/>
        <v>0.09250945925</v>
      </c>
      <c r="T71" s="7">
        <f t="shared" si="60"/>
        <v>1.419361111</v>
      </c>
      <c r="U71" s="7">
        <f t="shared" si="61"/>
        <v>26.79021814</v>
      </c>
      <c r="W71" s="7">
        <f t="shared" si="62"/>
        <v>11.37904926</v>
      </c>
    </row>
    <row r="72">
      <c r="A72" s="21" t="s">
        <v>134</v>
      </c>
      <c r="B72" s="21" t="s">
        <v>121</v>
      </c>
      <c r="C72" s="21" t="s">
        <v>122</v>
      </c>
      <c r="D72" s="22">
        <v>398.0</v>
      </c>
      <c r="E72" s="10">
        <v>0.352</v>
      </c>
      <c r="F72" s="10">
        <v>0.143</v>
      </c>
      <c r="G72" s="10">
        <v>0.284</v>
      </c>
      <c r="H72" s="10">
        <v>0.045</v>
      </c>
      <c r="I72" s="10">
        <v>0.141</v>
      </c>
      <c r="J72" s="10">
        <v>0.035</v>
      </c>
      <c r="K72" s="5">
        <f t="shared" si="52"/>
        <v>140.096</v>
      </c>
      <c r="L72" s="7">
        <f t="shared" si="53"/>
        <v>56.914</v>
      </c>
      <c r="M72" s="7">
        <f t="shared" si="54"/>
        <v>113.032</v>
      </c>
      <c r="N72" s="7">
        <f t="shared" si="55"/>
        <v>17.91</v>
      </c>
      <c r="O72" s="7">
        <f t="shared" si="56"/>
        <v>56.118</v>
      </c>
      <c r="P72" s="7">
        <f t="shared" si="57"/>
        <v>13.93</v>
      </c>
      <c r="Q72" s="7">
        <f t="shared" si="58"/>
        <v>398</v>
      </c>
      <c r="R72" s="7">
        <f t="shared" si="59"/>
        <v>0.75186</v>
      </c>
      <c r="S72" s="7">
        <f t="shared" si="8"/>
        <v>4.04689235</v>
      </c>
      <c r="T72" s="7">
        <f t="shared" si="60"/>
        <v>1.536249501</v>
      </c>
      <c r="U72" s="7">
        <f t="shared" si="61"/>
        <v>-26.73956272</v>
      </c>
      <c r="W72" s="7">
        <f t="shared" si="62"/>
        <v>-38.11923844</v>
      </c>
    </row>
    <row r="73">
      <c r="A73" s="21" t="s">
        <v>135</v>
      </c>
      <c r="B73" s="21" t="s">
        <v>121</v>
      </c>
      <c r="C73" s="21" t="s">
        <v>122</v>
      </c>
      <c r="D73" s="22">
        <v>342.0</v>
      </c>
      <c r="E73" s="10">
        <v>0.401</v>
      </c>
      <c r="F73" s="10">
        <v>0.056</v>
      </c>
      <c r="G73" s="10">
        <v>0.389</v>
      </c>
      <c r="H73" s="10">
        <v>0.029</v>
      </c>
      <c r="I73" s="10">
        <v>0.099</v>
      </c>
      <c r="J73" s="10">
        <v>0.026</v>
      </c>
      <c r="K73" s="5">
        <f t="shared" si="52"/>
        <v>137.142</v>
      </c>
      <c r="L73" s="7">
        <f t="shared" si="53"/>
        <v>19.152</v>
      </c>
      <c r="M73" s="7">
        <f t="shared" si="54"/>
        <v>133.038</v>
      </c>
      <c r="N73" s="7">
        <f t="shared" si="55"/>
        <v>9.918</v>
      </c>
      <c r="O73" s="7">
        <f t="shared" si="56"/>
        <v>33.858</v>
      </c>
      <c r="P73" s="7">
        <f t="shared" si="57"/>
        <v>8.892</v>
      </c>
      <c r="Q73" s="7">
        <f t="shared" si="58"/>
        <v>342</v>
      </c>
      <c r="R73" s="7">
        <f t="shared" si="59"/>
        <v>0.673424</v>
      </c>
      <c r="S73" s="7">
        <f t="shared" si="8"/>
        <v>6.807551361</v>
      </c>
      <c r="T73" s="7">
        <f t="shared" si="60"/>
        <v>1.321645733</v>
      </c>
      <c r="U73" s="7">
        <f t="shared" si="61"/>
        <v>50.41727633</v>
      </c>
      <c r="W73" s="7">
        <f t="shared" si="62"/>
        <v>40.63876101</v>
      </c>
    </row>
    <row r="74">
      <c r="A74" s="21" t="s">
        <v>136</v>
      </c>
      <c r="B74" s="21" t="s">
        <v>121</v>
      </c>
      <c r="C74" s="21" t="s">
        <v>122</v>
      </c>
      <c r="D74" s="22">
        <v>466.0</v>
      </c>
      <c r="E74" s="10">
        <v>0.448</v>
      </c>
      <c r="F74" s="10">
        <v>0.127</v>
      </c>
      <c r="G74" s="10">
        <v>0.236</v>
      </c>
      <c r="H74" s="10">
        <v>0.028</v>
      </c>
      <c r="I74" s="10">
        <v>0.155</v>
      </c>
      <c r="J74" s="10">
        <v>0.006</v>
      </c>
      <c r="K74" s="5">
        <f t="shared" si="52"/>
        <v>208.768</v>
      </c>
      <c r="L74" s="7">
        <f t="shared" si="53"/>
        <v>59.182</v>
      </c>
      <c r="M74" s="7">
        <f t="shared" si="54"/>
        <v>109.976</v>
      </c>
      <c r="N74" s="7">
        <f t="shared" si="55"/>
        <v>13.048</v>
      </c>
      <c r="O74" s="7">
        <f t="shared" si="56"/>
        <v>72.23</v>
      </c>
      <c r="P74" s="7">
        <f t="shared" si="57"/>
        <v>2.796</v>
      </c>
      <c r="Q74" s="7">
        <f t="shared" si="58"/>
        <v>466</v>
      </c>
      <c r="R74" s="7">
        <f t="shared" si="59"/>
        <v>0.702626</v>
      </c>
      <c r="S74" s="7">
        <f t="shared" si="8"/>
        <v>2.766403607</v>
      </c>
      <c r="T74" s="7">
        <f t="shared" si="60"/>
        <v>1.382348669</v>
      </c>
      <c r="U74" s="7">
        <f t="shared" si="61"/>
        <v>40.40965648</v>
      </c>
      <c r="W74" s="7">
        <f t="shared" si="62"/>
        <v>27.08571456</v>
      </c>
    </row>
    <row r="75">
      <c r="A75" s="11" t="s">
        <v>137</v>
      </c>
      <c r="B75" s="12"/>
      <c r="C75" s="13"/>
      <c r="D75" s="13">
        <f>SUM(D60:D74)</f>
        <v>7590</v>
      </c>
      <c r="E75" s="12"/>
      <c r="F75" s="12"/>
      <c r="G75" s="12"/>
      <c r="H75" s="12"/>
      <c r="I75" s="12"/>
      <c r="J75" s="24"/>
      <c r="K75" s="15">
        <f t="shared" ref="K75:Q75" si="63">sum(K60:K74)</f>
        <v>2947.155</v>
      </c>
      <c r="L75" s="15">
        <f t="shared" si="63"/>
        <v>944.883</v>
      </c>
      <c r="M75" s="15">
        <f t="shared" si="63"/>
        <v>2277.026</v>
      </c>
      <c r="N75" s="15">
        <f t="shared" si="63"/>
        <v>272.454</v>
      </c>
      <c r="O75" s="15">
        <f t="shared" si="63"/>
        <v>1038.192</v>
      </c>
      <c r="P75" s="15">
        <f t="shared" si="63"/>
        <v>109.06</v>
      </c>
      <c r="Q75" s="15">
        <f t="shared" si="63"/>
        <v>7588.77</v>
      </c>
      <c r="R75" s="16">
        <f>1-((K75/Q75)^2+(L75/Q75)^2+(M75/Q75)^2+(N75/Q75)^2+(O75/Q75)^2+(P75/Q75)^2)</f>
        <v>0.7234328983</v>
      </c>
      <c r="S75" s="16">
        <f t="shared" si="8"/>
        <v>0.1129796608</v>
      </c>
      <c r="T75" s="16">
        <f>(K75/Q75)*ln(Q75/K75)+(L75/Q75)*ln(Q75/L75)+(M75/Q75)*ln(Q75/M75)+(N75/Q75)*ln(Q75/N75)+(O75/Q75)*ln(Q75/O75)+(P75/Q75)*ln(Q75/P75)</f>
        <v>1.44047252</v>
      </c>
      <c r="U75" s="16"/>
      <c r="V75" s="16">
        <v>1.4404725196542294</v>
      </c>
      <c r="W75" s="16">
        <f>sum(W60:W74)/(V75*Q75)</f>
        <v>0.05741617567</v>
      </c>
      <c r="X75" s="16"/>
      <c r="Y75" s="16"/>
      <c r="Z75" s="16"/>
      <c r="AA75" s="16"/>
      <c r="AB75" s="16"/>
      <c r="AC75" s="16"/>
      <c r="AD75" s="16"/>
      <c r="AE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</row>
    <row r="76">
      <c r="A76" s="8" t="s">
        <v>138</v>
      </c>
      <c r="B76" s="3" t="s">
        <v>117</v>
      </c>
      <c r="C76" s="2" t="s">
        <v>139</v>
      </c>
      <c r="D76" s="2">
        <v>652.0</v>
      </c>
      <c r="E76" s="3">
        <v>0.796</v>
      </c>
      <c r="F76" s="3">
        <v>0.086</v>
      </c>
      <c r="G76" s="3">
        <v>0.04</v>
      </c>
      <c r="H76" s="3">
        <v>0.02</v>
      </c>
      <c r="I76" s="3">
        <v>0.02</v>
      </c>
      <c r="J76" s="6">
        <v>0.038</v>
      </c>
      <c r="K76" s="5">
        <f>D76*E76</f>
        <v>518.992</v>
      </c>
      <c r="L76" s="7">
        <f>D76*F76</f>
        <v>56.072</v>
      </c>
      <c r="M76" s="7">
        <f>G76*D76</f>
        <v>26.08</v>
      </c>
      <c r="N76" s="7">
        <f>H76*D76</f>
        <v>13.04</v>
      </c>
      <c r="O76" s="7">
        <f>D76*I76</f>
        <v>13.04</v>
      </c>
      <c r="P76" s="7">
        <f>D76*J76</f>
        <v>24.776</v>
      </c>
      <c r="Q76" s="7">
        <f>sum(K76:P76)</f>
        <v>652</v>
      </c>
      <c r="R76" s="7">
        <f>1-(E76^2+F76^2+G76^2+H76^2+I76^2+J76^2)</f>
        <v>0.355144</v>
      </c>
      <c r="S76" s="7">
        <f t="shared" si="8"/>
        <v>50.85304507</v>
      </c>
      <c r="T76" s="7">
        <f>E76*ln(1/E76)+F76*ln(1/F76)+G76*ln(1/G76)+H76*ln(1/H76)+I76*ln(1/I76)+J76*ln(1/J76)</f>
        <v>0.8021077164</v>
      </c>
      <c r="U76" s="7">
        <f>Q76*($T$227-T76)</f>
        <v>434.8559336</v>
      </c>
      <c r="W76" s="7">
        <f>Q76*($V$77-T76)</f>
        <v>0</v>
      </c>
    </row>
    <row r="77">
      <c r="A77" s="18" t="s">
        <v>140</v>
      </c>
      <c r="B77" s="19"/>
      <c r="C77" s="19"/>
      <c r="D77" s="20">
        <f>sum(D76)</f>
        <v>652</v>
      </c>
      <c r="E77" s="14"/>
      <c r="F77" s="14"/>
      <c r="G77" s="14"/>
      <c r="H77" s="14"/>
      <c r="I77" s="14"/>
      <c r="J77" s="14"/>
      <c r="K77" s="15">
        <f t="shared" ref="K77:Q77" si="64">sum(K76)</f>
        <v>518.992</v>
      </c>
      <c r="L77" s="15">
        <f t="shared" si="64"/>
        <v>56.072</v>
      </c>
      <c r="M77" s="15">
        <f t="shared" si="64"/>
        <v>26.08</v>
      </c>
      <c r="N77" s="15">
        <f t="shared" si="64"/>
        <v>13.04</v>
      </c>
      <c r="O77" s="15">
        <f t="shared" si="64"/>
        <v>13.04</v>
      </c>
      <c r="P77" s="15">
        <f t="shared" si="64"/>
        <v>24.776</v>
      </c>
      <c r="Q77" s="15">
        <f t="shared" si="64"/>
        <v>652</v>
      </c>
      <c r="R77" s="16">
        <f>1-((K77/Q77)^2+(L77/Q77)^2+(M77/Q77)^2+(N77/Q77)^2+(O77/Q77)^2+(P77/Q77)^2)</f>
        <v>0.355144</v>
      </c>
      <c r="S77" s="16">
        <f t="shared" si="8"/>
        <v>50.85304507</v>
      </c>
      <c r="T77" s="16">
        <f>(K77/Q77)*ln(Q77/K77)+(L77/Q77)*ln(Q77/L77)+(M77/Q77)*ln(Q77/M77)+(N77/Q77)*ln(Q77/N77)+(O77/Q77)*ln(Q77/O77)+(P77/Q77)*ln(Q77/P77)</f>
        <v>0.8021077164</v>
      </c>
      <c r="U77" s="16"/>
      <c r="V77" s="16">
        <v>0.8021077163958867</v>
      </c>
      <c r="W77" s="13">
        <v>0.0</v>
      </c>
      <c r="X77" s="16"/>
      <c r="Y77" s="16"/>
      <c r="Z77" s="16"/>
      <c r="AA77" s="16"/>
      <c r="AB77" s="16"/>
      <c r="AC77" s="16"/>
      <c r="AD77" s="16"/>
      <c r="AE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</row>
    <row r="78">
      <c r="A78" s="21" t="s">
        <v>141</v>
      </c>
      <c r="B78" s="21" t="s">
        <v>121</v>
      </c>
      <c r="C78" s="21" t="s">
        <v>142</v>
      </c>
      <c r="D78" s="22">
        <v>510.0</v>
      </c>
      <c r="E78" s="10">
        <v>0.184</v>
      </c>
      <c r="F78" s="10">
        <v>0.502</v>
      </c>
      <c r="G78" s="10">
        <v>0.184</v>
      </c>
      <c r="H78" s="10">
        <v>0.027</v>
      </c>
      <c r="I78" s="10">
        <v>0.096</v>
      </c>
      <c r="J78" s="10">
        <v>0.006</v>
      </c>
      <c r="K78" s="5">
        <f t="shared" ref="K78:K94" si="65">D78*E78</f>
        <v>93.84</v>
      </c>
      <c r="L78" s="7">
        <f t="shared" ref="L78:L94" si="66">D78*F78</f>
        <v>256.02</v>
      </c>
      <c r="M78" s="7">
        <f t="shared" ref="M78:M94" si="67">G78*D78</f>
        <v>93.84</v>
      </c>
      <c r="N78" s="7">
        <f t="shared" ref="N78:N94" si="68">H78*D78</f>
        <v>13.77</v>
      </c>
      <c r="O78" s="7">
        <f t="shared" ref="O78:O94" si="69">D78*I78</f>
        <v>48.96</v>
      </c>
      <c r="P78" s="7">
        <f t="shared" ref="P78:P94" si="70">D78*J78</f>
        <v>3.06</v>
      </c>
      <c r="Q78" s="7">
        <f t="shared" ref="Q78:Q94" si="71">sum(K78:P78)</f>
        <v>509.49</v>
      </c>
      <c r="R78" s="7">
        <f t="shared" ref="R78:R94" si="72">1-(E78^2+F78^2+G78^2+H78^2+I78^2+J78^2)</f>
        <v>0.670303</v>
      </c>
      <c r="S78" s="7">
        <f t="shared" si="8"/>
        <v>7.239454044</v>
      </c>
      <c r="T78" s="7">
        <f t="shared" ref="T78:T94" si="73">E78*ln(1/E78)+F78*ln(1/F78)+G78*ln(1/G78)+H78*ln(1/H78)+I78*ln(1/I78)+J78*ln(1/J78)</f>
        <v>1.322098326</v>
      </c>
      <c r="U78" s="7">
        <f t="shared" ref="U78:U94" si="74">Q78*($T$227-T78)</f>
        <v>74.87788233</v>
      </c>
      <c r="W78" s="7">
        <f t="shared" ref="W78:W94" si="75">Q78*($V$95-T78)</f>
        <v>95.40257304</v>
      </c>
    </row>
    <row r="79">
      <c r="A79" s="21" t="s">
        <v>143</v>
      </c>
      <c r="B79" s="21" t="s">
        <v>121</v>
      </c>
      <c r="C79" s="21" t="s">
        <v>142</v>
      </c>
      <c r="D79" s="22">
        <v>613.0</v>
      </c>
      <c r="E79" s="10">
        <v>0.256</v>
      </c>
      <c r="F79" s="10">
        <v>0.374</v>
      </c>
      <c r="G79" s="10">
        <v>0.23</v>
      </c>
      <c r="H79" s="10">
        <v>0.016</v>
      </c>
      <c r="I79" s="10">
        <v>0.091</v>
      </c>
      <c r="J79" s="10">
        <v>0.033</v>
      </c>
      <c r="K79" s="5">
        <f t="shared" si="65"/>
        <v>156.928</v>
      </c>
      <c r="L79" s="7">
        <f t="shared" si="66"/>
        <v>229.262</v>
      </c>
      <c r="M79" s="7">
        <f t="shared" si="67"/>
        <v>140.99</v>
      </c>
      <c r="N79" s="7">
        <f t="shared" si="68"/>
        <v>9.808</v>
      </c>
      <c r="O79" s="7">
        <f t="shared" si="69"/>
        <v>55.783</v>
      </c>
      <c r="P79" s="7">
        <f t="shared" si="70"/>
        <v>20.229</v>
      </c>
      <c r="Q79" s="7">
        <f t="shared" si="71"/>
        <v>613</v>
      </c>
      <c r="R79" s="7">
        <f t="shared" si="72"/>
        <v>0.732062</v>
      </c>
      <c r="S79" s="7">
        <f t="shared" si="8"/>
        <v>1.307126469</v>
      </c>
      <c r="T79" s="7">
        <f t="shared" si="73"/>
        <v>1.45152556</v>
      </c>
      <c r="U79" s="7">
        <f t="shared" si="74"/>
        <v>10.75147441</v>
      </c>
      <c r="W79" s="7">
        <f t="shared" si="75"/>
        <v>35.44604233</v>
      </c>
    </row>
    <row r="80">
      <c r="A80" s="21" t="s">
        <v>144</v>
      </c>
      <c r="B80" s="21" t="s">
        <v>121</v>
      </c>
      <c r="C80" s="21" t="s">
        <v>142</v>
      </c>
      <c r="D80" s="22">
        <v>642.0</v>
      </c>
      <c r="E80" s="10">
        <v>0.262</v>
      </c>
      <c r="F80" s="10">
        <v>0.503</v>
      </c>
      <c r="G80" s="10">
        <v>0.1</v>
      </c>
      <c r="H80" s="10">
        <v>0.023</v>
      </c>
      <c r="I80" s="10">
        <v>0.09</v>
      </c>
      <c r="J80" s="10">
        <v>0.022</v>
      </c>
      <c r="K80" s="5">
        <f t="shared" si="65"/>
        <v>168.204</v>
      </c>
      <c r="L80" s="7">
        <f t="shared" si="66"/>
        <v>322.926</v>
      </c>
      <c r="M80" s="7">
        <f t="shared" si="67"/>
        <v>64.2</v>
      </c>
      <c r="N80" s="7">
        <f t="shared" si="68"/>
        <v>14.766</v>
      </c>
      <c r="O80" s="7">
        <f t="shared" si="69"/>
        <v>57.78</v>
      </c>
      <c r="P80" s="7">
        <f t="shared" si="70"/>
        <v>14.124</v>
      </c>
      <c r="Q80" s="7">
        <f t="shared" si="71"/>
        <v>642</v>
      </c>
      <c r="R80" s="7">
        <f t="shared" si="72"/>
        <v>0.659234</v>
      </c>
      <c r="S80" s="7">
        <f t="shared" si="8"/>
        <v>8.771248595</v>
      </c>
      <c r="T80" s="7">
        <f t="shared" si="73"/>
        <v>1.314272974</v>
      </c>
      <c r="U80" s="7">
        <f t="shared" si="74"/>
        <v>99.37626892</v>
      </c>
      <c r="W80" s="7">
        <f t="shared" si="75"/>
        <v>125.2390953</v>
      </c>
    </row>
    <row r="81">
      <c r="A81" s="21" t="s">
        <v>145</v>
      </c>
      <c r="B81" s="21" t="s">
        <v>121</v>
      </c>
      <c r="C81" s="21" t="s">
        <v>142</v>
      </c>
      <c r="D81" s="22">
        <v>524.0</v>
      </c>
      <c r="E81" s="10">
        <v>0.337</v>
      </c>
      <c r="F81" s="10">
        <v>0.216</v>
      </c>
      <c r="G81" s="10">
        <v>0.218</v>
      </c>
      <c r="H81" s="10">
        <v>0.02</v>
      </c>
      <c r="I81" s="10">
        <v>0.129</v>
      </c>
      <c r="J81" s="10">
        <v>0.079</v>
      </c>
      <c r="K81" s="5">
        <f t="shared" si="65"/>
        <v>176.588</v>
      </c>
      <c r="L81" s="7">
        <f t="shared" si="66"/>
        <v>113.184</v>
      </c>
      <c r="M81" s="7">
        <f t="shared" si="67"/>
        <v>114.232</v>
      </c>
      <c r="N81" s="7">
        <f t="shared" si="68"/>
        <v>10.48</v>
      </c>
      <c r="O81" s="7">
        <f t="shared" si="69"/>
        <v>67.596</v>
      </c>
      <c r="P81" s="7">
        <f t="shared" si="70"/>
        <v>41.396</v>
      </c>
      <c r="Q81" s="7">
        <f t="shared" si="71"/>
        <v>523.476</v>
      </c>
      <c r="R81" s="7">
        <f t="shared" si="72"/>
        <v>0.768969</v>
      </c>
      <c r="S81" s="7">
        <f t="shared" si="8"/>
        <v>6.414538296</v>
      </c>
      <c r="T81" s="7">
        <f t="shared" si="73"/>
        <v>1.57258269</v>
      </c>
      <c r="U81" s="7">
        <f t="shared" si="74"/>
        <v>-54.18919943</v>
      </c>
      <c r="W81" s="7">
        <f t="shared" si="75"/>
        <v>-33.10108583</v>
      </c>
    </row>
    <row r="82">
      <c r="A82" s="23" t="s">
        <v>146</v>
      </c>
      <c r="B82" s="21" t="s">
        <v>121</v>
      </c>
      <c r="C82" s="21" t="s">
        <v>142</v>
      </c>
      <c r="D82" s="22">
        <v>480.0</v>
      </c>
      <c r="E82" s="10">
        <v>0.421</v>
      </c>
      <c r="F82" s="10">
        <v>0.083</v>
      </c>
      <c r="G82" s="10">
        <v>0.231</v>
      </c>
      <c r="H82" s="10">
        <v>0.021</v>
      </c>
      <c r="I82" s="10">
        <v>0.127</v>
      </c>
      <c r="J82" s="10">
        <v>0.117</v>
      </c>
      <c r="K82" s="5">
        <f t="shared" si="65"/>
        <v>202.08</v>
      </c>
      <c r="L82" s="7">
        <f t="shared" si="66"/>
        <v>39.84</v>
      </c>
      <c r="M82" s="7">
        <f t="shared" si="67"/>
        <v>110.88</v>
      </c>
      <c r="N82" s="7">
        <f t="shared" si="68"/>
        <v>10.08</v>
      </c>
      <c r="O82" s="7">
        <f t="shared" si="69"/>
        <v>60.96</v>
      </c>
      <c r="P82" s="7">
        <f t="shared" si="70"/>
        <v>56.16</v>
      </c>
      <c r="Q82" s="7">
        <f t="shared" si="71"/>
        <v>480</v>
      </c>
      <c r="R82" s="7">
        <f t="shared" si="72"/>
        <v>0.73225</v>
      </c>
      <c r="S82" s="7">
        <f t="shared" si="8"/>
        <v>1.333143036</v>
      </c>
      <c r="T82" s="7">
        <f t="shared" si="73"/>
        <v>1.503523513</v>
      </c>
      <c r="U82" s="7">
        <f t="shared" si="74"/>
        <v>-16.54024472</v>
      </c>
      <c r="W82" s="7">
        <f t="shared" si="75"/>
        <v>2.796447933</v>
      </c>
    </row>
    <row r="83">
      <c r="A83" s="23" t="s">
        <v>147</v>
      </c>
      <c r="B83" s="21" t="s">
        <v>121</v>
      </c>
      <c r="C83" s="21" t="s">
        <v>142</v>
      </c>
      <c r="D83" s="22">
        <v>421.0</v>
      </c>
      <c r="E83" s="10">
        <v>0.411</v>
      </c>
      <c r="F83" s="10">
        <v>0.114</v>
      </c>
      <c r="G83" s="10">
        <v>0.299</v>
      </c>
      <c r="H83" s="10">
        <v>0.014</v>
      </c>
      <c r="I83" s="10">
        <v>0.131</v>
      </c>
      <c r="J83" s="10">
        <v>0.031</v>
      </c>
      <c r="K83" s="5">
        <f t="shared" si="65"/>
        <v>173.031</v>
      </c>
      <c r="L83" s="7">
        <f t="shared" si="66"/>
        <v>47.994</v>
      </c>
      <c r="M83" s="7">
        <f t="shared" si="67"/>
        <v>125.879</v>
      </c>
      <c r="N83" s="7">
        <f t="shared" si="68"/>
        <v>5.894</v>
      </c>
      <c r="O83" s="7">
        <f t="shared" si="69"/>
        <v>55.151</v>
      </c>
      <c r="P83" s="7">
        <f t="shared" si="70"/>
        <v>13.051</v>
      </c>
      <c r="Q83" s="7">
        <f t="shared" si="71"/>
        <v>421</v>
      </c>
      <c r="R83" s="7">
        <f t="shared" si="72"/>
        <v>0.710364</v>
      </c>
      <c r="S83" s="7">
        <f t="shared" si="8"/>
        <v>1.695572797</v>
      </c>
      <c r="T83" s="7">
        <f t="shared" si="73"/>
        <v>1.407702961</v>
      </c>
      <c r="U83" s="7">
        <f t="shared" si="74"/>
        <v>25.83327938</v>
      </c>
      <c r="W83" s="7">
        <f t="shared" si="75"/>
        <v>42.79317023</v>
      </c>
    </row>
    <row r="84">
      <c r="A84" s="23" t="s">
        <v>148</v>
      </c>
      <c r="B84" s="21" t="s">
        <v>121</v>
      </c>
      <c r="C84" s="21" t="s">
        <v>142</v>
      </c>
      <c r="D84" s="22">
        <v>959.0</v>
      </c>
      <c r="E84" s="10">
        <v>0.114</v>
      </c>
      <c r="F84" s="10">
        <v>0.574</v>
      </c>
      <c r="G84" s="10">
        <v>0.216</v>
      </c>
      <c r="H84" s="10">
        <v>0.025</v>
      </c>
      <c r="I84" s="10">
        <v>0.065</v>
      </c>
      <c r="J84" s="10">
        <v>0.007</v>
      </c>
      <c r="K84" s="5">
        <f t="shared" si="65"/>
        <v>109.326</v>
      </c>
      <c r="L84" s="7">
        <f t="shared" si="66"/>
        <v>550.466</v>
      </c>
      <c r="M84" s="7">
        <f t="shared" si="67"/>
        <v>207.144</v>
      </c>
      <c r="N84" s="7">
        <f t="shared" si="68"/>
        <v>23.975</v>
      </c>
      <c r="O84" s="7">
        <f t="shared" si="69"/>
        <v>62.335</v>
      </c>
      <c r="P84" s="7">
        <f t="shared" si="70"/>
        <v>6.713</v>
      </c>
      <c r="Q84" s="7">
        <f t="shared" si="71"/>
        <v>959.959</v>
      </c>
      <c r="R84" s="7">
        <f t="shared" si="72"/>
        <v>0.605973</v>
      </c>
      <c r="S84" s="7">
        <f t="shared" si="8"/>
        <v>16.14182494</v>
      </c>
      <c r="T84" s="7">
        <f t="shared" si="73"/>
        <v>1.201838562</v>
      </c>
      <c r="U84" s="7">
        <f t="shared" si="74"/>
        <v>256.5261068</v>
      </c>
      <c r="W84" s="7">
        <f t="shared" si="75"/>
        <v>295.1978404</v>
      </c>
    </row>
    <row r="85">
      <c r="A85" s="23" t="s">
        <v>149</v>
      </c>
      <c r="B85" s="21" t="s">
        <v>121</v>
      </c>
      <c r="C85" s="21" t="s">
        <v>142</v>
      </c>
      <c r="D85" s="22">
        <v>331.0</v>
      </c>
      <c r="E85" s="10">
        <v>0.52</v>
      </c>
      <c r="F85" s="10">
        <v>0.239</v>
      </c>
      <c r="G85" s="10">
        <v>0.133</v>
      </c>
      <c r="H85" s="10">
        <v>0.021</v>
      </c>
      <c r="I85" s="10">
        <v>0.076</v>
      </c>
      <c r="J85" s="10">
        <v>0.012</v>
      </c>
      <c r="K85" s="5">
        <f t="shared" si="65"/>
        <v>172.12</v>
      </c>
      <c r="L85" s="7">
        <f t="shared" si="66"/>
        <v>79.109</v>
      </c>
      <c r="M85" s="7">
        <f t="shared" si="67"/>
        <v>44.023</v>
      </c>
      <c r="N85" s="7">
        <f t="shared" si="68"/>
        <v>6.951</v>
      </c>
      <c r="O85" s="7">
        <f t="shared" si="69"/>
        <v>25.156</v>
      </c>
      <c r="P85" s="7">
        <f t="shared" si="70"/>
        <v>3.972</v>
      </c>
      <c r="Q85" s="7">
        <f t="shared" si="71"/>
        <v>331.331</v>
      </c>
      <c r="R85" s="7">
        <f t="shared" si="72"/>
        <v>0.648429</v>
      </c>
      <c r="S85" s="7">
        <f t="shared" si="8"/>
        <v>10.26650924</v>
      </c>
      <c r="T85" s="7">
        <f t="shared" si="73"/>
        <v>1.280491244</v>
      </c>
      <c r="U85" s="7">
        <f t="shared" si="74"/>
        <v>62.48022157</v>
      </c>
      <c r="W85" s="7">
        <f t="shared" si="75"/>
        <v>75.82781681</v>
      </c>
    </row>
    <row r="86">
      <c r="A86" s="23" t="s">
        <v>150</v>
      </c>
      <c r="B86" s="21" t="s">
        <v>121</v>
      </c>
      <c r="C86" s="21" t="s">
        <v>142</v>
      </c>
      <c r="D86" s="22">
        <v>762.0</v>
      </c>
      <c r="E86" s="10">
        <v>0.318</v>
      </c>
      <c r="F86" s="10">
        <v>0.144</v>
      </c>
      <c r="G86" s="10">
        <v>0.312</v>
      </c>
      <c r="H86" s="10">
        <v>0.009</v>
      </c>
      <c r="I86" s="10">
        <v>0.134</v>
      </c>
      <c r="J86" s="10">
        <v>0.083</v>
      </c>
      <c r="K86" s="5">
        <f t="shared" si="65"/>
        <v>242.316</v>
      </c>
      <c r="L86" s="7">
        <f t="shared" si="66"/>
        <v>109.728</v>
      </c>
      <c r="M86" s="7">
        <f t="shared" si="67"/>
        <v>237.744</v>
      </c>
      <c r="N86" s="7">
        <f t="shared" si="68"/>
        <v>6.858</v>
      </c>
      <c r="O86" s="7">
        <f t="shared" si="69"/>
        <v>102.108</v>
      </c>
      <c r="P86" s="7">
        <f t="shared" si="70"/>
        <v>63.246</v>
      </c>
      <c r="Q86" s="7">
        <f t="shared" si="71"/>
        <v>762</v>
      </c>
      <c r="R86" s="7">
        <f t="shared" si="72"/>
        <v>0.75587</v>
      </c>
      <c r="S86" s="7">
        <f t="shared" si="8"/>
        <v>4.60182018</v>
      </c>
      <c r="T86" s="7">
        <f t="shared" si="73"/>
        <v>1.525103505</v>
      </c>
      <c r="U86" s="7">
        <f t="shared" si="74"/>
        <v>-42.70159225</v>
      </c>
      <c r="W86" s="7">
        <f t="shared" si="75"/>
        <v>-12.00459266</v>
      </c>
    </row>
    <row r="87">
      <c r="A87" s="23" t="s">
        <v>151</v>
      </c>
      <c r="B87" s="21" t="s">
        <v>121</v>
      </c>
      <c r="C87" s="21" t="s">
        <v>142</v>
      </c>
      <c r="D87" s="22">
        <v>540.0</v>
      </c>
      <c r="E87" s="10">
        <v>0.38</v>
      </c>
      <c r="F87" s="10">
        <v>0.381</v>
      </c>
      <c r="G87" s="10">
        <v>0.115</v>
      </c>
      <c r="H87" s="10">
        <v>0.033</v>
      </c>
      <c r="I87" s="10">
        <v>0.08</v>
      </c>
      <c r="J87" s="10">
        <v>0.011</v>
      </c>
      <c r="K87" s="5">
        <f t="shared" si="65"/>
        <v>205.2</v>
      </c>
      <c r="L87" s="7">
        <f t="shared" si="66"/>
        <v>205.74</v>
      </c>
      <c r="M87" s="7">
        <f t="shared" si="67"/>
        <v>62.1</v>
      </c>
      <c r="N87" s="7">
        <f t="shared" si="68"/>
        <v>17.82</v>
      </c>
      <c r="O87" s="7">
        <f t="shared" si="69"/>
        <v>43.2</v>
      </c>
      <c r="P87" s="7">
        <f t="shared" si="70"/>
        <v>5.94</v>
      </c>
      <c r="Q87" s="7">
        <f t="shared" si="71"/>
        <v>540</v>
      </c>
      <c r="R87" s="7">
        <f t="shared" si="72"/>
        <v>0.689604</v>
      </c>
      <c r="S87" s="7">
        <f t="shared" si="8"/>
        <v>4.568466002</v>
      </c>
      <c r="T87" s="7">
        <f t="shared" si="73"/>
        <v>1.348292718</v>
      </c>
      <c r="U87" s="7">
        <f t="shared" si="74"/>
        <v>65.21685394</v>
      </c>
      <c r="W87" s="7">
        <f t="shared" si="75"/>
        <v>86.97063318</v>
      </c>
    </row>
    <row r="88">
      <c r="A88" s="23" t="s">
        <v>152</v>
      </c>
      <c r="B88" s="21" t="s">
        <v>121</v>
      </c>
      <c r="C88" s="21" t="s">
        <v>142</v>
      </c>
      <c r="D88" s="22">
        <v>410.0</v>
      </c>
      <c r="E88" s="10">
        <v>0.388</v>
      </c>
      <c r="F88" s="10">
        <v>0.098</v>
      </c>
      <c r="G88" s="10">
        <v>0.302</v>
      </c>
      <c r="H88" s="10">
        <v>0.02</v>
      </c>
      <c r="I88" s="10">
        <v>0.129</v>
      </c>
      <c r="J88" s="10">
        <v>0.063</v>
      </c>
      <c r="K88" s="5">
        <f t="shared" si="65"/>
        <v>159.08</v>
      </c>
      <c r="L88" s="7">
        <f t="shared" si="66"/>
        <v>40.18</v>
      </c>
      <c r="M88" s="7">
        <f t="shared" si="67"/>
        <v>123.82</v>
      </c>
      <c r="N88" s="7">
        <f t="shared" si="68"/>
        <v>8.2</v>
      </c>
      <c r="O88" s="7">
        <f t="shared" si="69"/>
        <v>52.89</v>
      </c>
      <c r="P88" s="7">
        <f t="shared" si="70"/>
        <v>25.83</v>
      </c>
      <c r="Q88" s="7">
        <f t="shared" si="71"/>
        <v>410</v>
      </c>
      <c r="R88" s="7">
        <f t="shared" si="72"/>
        <v>0.727638</v>
      </c>
      <c r="S88" s="7">
        <f t="shared" si="8"/>
        <v>0.6949068383</v>
      </c>
      <c r="T88" s="7">
        <f t="shared" si="73"/>
        <v>1.473161502</v>
      </c>
      <c r="U88" s="7">
        <f t="shared" si="74"/>
        <v>-1.679701099</v>
      </c>
      <c r="W88" s="7">
        <f t="shared" si="75"/>
        <v>14.83705721</v>
      </c>
    </row>
    <row r="89">
      <c r="A89" s="23" t="s">
        <v>153</v>
      </c>
      <c r="B89" s="21" t="s">
        <v>121</v>
      </c>
      <c r="C89" s="21" t="s">
        <v>142</v>
      </c>
      <c r="D89" s="22">
        <v>549.0</v>
      </c>
      <c r="E89" s="10">
        <v>0.353</v>
      </c>
      <c r="F89" s="10">
        <v>0.211</v>
      </c>
      <c r="G89" s="10">
        <v>0.271</v>
      </c>
      <c r="H89" s="10">
        <v>0.036</v>
      </c>
      <c r="I89" s="10">
        <v>0.073</v>
      </c>
      <c r="J89" s="10">
        <v>0.055</v>
      </c>
      <c r="K89" s="5">
        <f t="shared" si="65"/>
        <v>193.797</v>
      </c>
      <c r="L89" s="7">
        <f t="shared" si="66"/>
        <v>115.839</v>
      </c>
      <c r="M89" s="7">
        <f t="shared" si="67"/>
        <v>148.779</v>
      </c>
      <c r="N89" s="7">
        <f t="shared" si="68"/>
        <v>19.764</v>
      </c>
      <c r="O89" s="7">
        <f t="shared" si="69"/>
        <v>40.077</v>
      </c>
      <c r="P89" s="7">
        <f t="shared" si="70"/>
        <v>30.195</v>
      </c>
      <c r="Q89" s="7">
        <f t="shared" si="71"/>
        <v>548.451</v>
      </c>
      <c r="R89" s="7">
        <f t="shared" si="72"/>
        <v>0.747779</v>
      </c>
      <c r="S89" s="7">
        <f t="shared" si="8"/>
        <v>3.482139114</v>
      </c>
      <c r="T89" s="7">
        <f t="shared" si="73"/>
        <v>1.519954487</v>
      </c>
      <c r="U89" s="7">
        <f t="shared" si="74"/>
        <v>-27.91057108</v>
      </c>
      <c r="W89" s="7">
        <f t="shared" si="75"/>
        <v>-5.816345195</v>
      </c>
    </row>
    <row r="90">
      <c r="A90" s="21" t="s">
        <v>154</v>
      </c>
      <c r="B90" s="21" t="s">
        <v>121</v>
      </c>
      <c r="C90" s="21" t="s">
        <v>142</v>
      </c>
      <c r="D90" s="22">
        <v>733.0</v>
      </c>
      <c r="E90" s="10">
        <v>0.151</v>
      </c>
      <c r="F90" s="10">
        <v>0.15</v>
      </c>
      <c r="G90" s="10">
        <v>0.542</v>
      </c>
      <c r="H90" s="10">
        <v>0.022</v>
      </c>
      <c r="I90" s="10">
        <v>0.121</v>
      </c>
      <c r="J90" s="10">
        <v>0.014</v>
      </c>
      <c r="K90" s="5">
        <f t="shared" si="65"/>
        <v>110.683</v>
      </c>
      <c r="L90" s="7">
        <f t="shared" si="66"/>
        <v>109.95</v>
      </c>
      <c r="M90" s="7">
        <f t="shared" si="67"/>
        <v>397.286</v>
      </c>
      <c r="N90" s="7">
        <f t="shared" si="68"/>
        <v>16.126</v>
      </c>
      <c r="O90" s="7">
        <f t="shared" si="69"/>
        <v>88.693</v>
      </c>
      <c r="P90" s="7">
        <f t="shared" si="70"/>
        <v>10.262</v>
      </c>
      <c r="Q90" s="7">
        <f t="shared" si="71"/>
        <v>733</v>
      </c>
      <c r="R90" s="7">
        <f t="shared" si="72"/>
        <v>0.645614</v>
      </c>
      <c r="S90" s="7">
        <f t="shared" si="8"/>
        <v>10.65606581</v>
      </c>
      <c r="T90" s="7">
        <f t="shared" si="73"/>
        <v>1.301276164</v>
      </c>
      <c r="U90" s="7">
        <f t="shared" si="74"/>
        <v>122.9889746</v>
      </c>
      <c r="W90" s="7">
        <f t="shared" si="75"/>
        <v>152.5177157</v>
      </c>
    </row>
    <row r="91">
      <c r="A91" s="21" t="s">
        <v>155</v>
      </c>
      <c r="B91" s="21" t="s">
        <v>121</v>
      </c>
      <c r="C91" s="21" t="s">
        <v>142</v>
      </c>
      <c r="D91" s="22">
        <v>825.0</v>
      </c>
      <c r="E91" s="10">
        <v>0.241</v>
      </c>
      <c r="F91" s="10">
        <v>0.373</v>
      </c>
      <c r="G91" s="10">
        <v>0.233</v>
      </c>
      <c r="H91" s="10">
        <v>0.028</v>
      </c>
      <c r="I91" s="10">
        <v>0.119</v>
      </c>
      <c r="J91" s="10">
        <v>0.006</v>
      </c>
      <c r="K91" s="5">
        <f t="shared" si="65"/>
        <v>198.825</v>
      </c>
      <c r="L91" s="7">
        <f t="shared" si="66"/>
        <v>307.725</v>
      </c>
      <c r="M91" s="7">
        <f t="shared" si="67"/>
        <v>192.225</v>
      </c>
      <c r="N91" s="7">
        <f t="shared" si="68"/>
        <v>23.1</v>
      </c>
      <c r="O91" s="7">
        <f t="shared" si="69"/>
        <v>98.175</v>
      </c>
      <c r="P91" s="7">
        <f t="shared" si="70"/>
        <v>4.95</v>
      </c>
      <c r="Q91" s="7">
        <f t="shared" si="71"/>
        <v>825</v>
      </c>
      <c r="R91" s="7">
        <f t="shared" si="72"/>
        <v>0.73352</v>
      </c>
      <c r="S91" s="7">
        <f t="shared" si="8"/>
        <v>1.508893246</v>
      </c>
      <c r="T91" s="7">
        <f t="shared" si="73"/>
        <v>1.434310529</v>
      </c>
      <c r="U91" s="7">
        <f t="shared" si="74"/>
        <v>28.67216606</v>
      </c>
      <c r="W91" s="7">
        <f t="shared" si="75"/>
        <v>61.90710657</v>
      </c>
    </row>
    <row r="92">
      <c r="A92" s="21" t="s">
        <v>156</v>
      </c>
      <c r="B92" s="21" t="s">
        <v>121</v>
      </c>
      <c r="C92" s="21" t="s">
        <v>142</v>
      </c>
      <c r="D92" s="22">
        <v>654.0</v>
      </c>
      <c r="E92" s="10">
        <v>0.265</v>
      </c>
      <c r="F92" s="10">
        <v>0.104</v>
      </c>
      <c r="G92" s="10">
        <v>0.445</v>
      </c>
      <c r="H92" s="10">
        <v>0.028</v>
      </c>
      <c r="I92" s="10">
        <v>0.122</v>
      </c>
      <c r="J92" s="10">
        <v>0.037</v>
      </c>
      <c r="K92" s="5">
        <f t="shared" si="65"/>
        <v>173.31</v>
      </c>
      <c r="L92" s="7">
        <f t="shared" si="66"/>
        <v>68.016</v>
      </c>
      <c r="M92" s="7">
        <f t="shared" si="67"/>
        <v>291.03</v>
      </c>
      <c r="N92" s="7">
        <f t="shared" si="68"/>
        <v>18.312</v>
      </c>
      <c r="O92" s="7">
        <f t="shared" si="69"/>
        <v>79.788</v>
      </c>
      <c r="P92" s="7">
        <f t="shared" si="70"/>
        <v>24.198</v>
      </c>
      <c r="Q92" s="7">
        <f t="shared" si="71"/>
        <v>654.654</v>
      </c>
      <c r="R92" s="7">
        <f t="shared" si="72"/>
        <v>0.703897</v>
      </c>
      <c r="S92" s="7">
        <f t="shared" si="8"/>
        <v>2.590515011</v>
      </c>
      <c r="T92" s="7">
        <f t="shared" si="73"/>
        <v>1.426378665</v>
      </c>
      <c r="U92" s="7">
        <f t="shared" si="74"/>
        <v>27.94456386</v>
      </c>
      <c r="W92" s="7">
        <f t="shared" si="75"/>
        <v>54.31715385</v>
      </c>
    </row>
    <row r="93">
      <c r="A93" s="21" t="s">
        <v>157</v>
      </c>
      <c r="B93" s="21" t="s">
        <v>121</v>
      </c>
      <c r="C93" s="21" t="s">
        <v>142</v>
      </c>
      <c r="D93" s="22">
        <v>463.0</v>
      </c>
      <c r="E93" s="10">
        <v>0.292</v>
      </c>
      <c r="F93" s="10">
        <v>0.102</v>
      </c>
      <c r="G93" s="10">
        <v>0.436</v>
      </c>
      <c r="H93" s="10">
        <v>0.024</v>
      </c>
      <c r="I93" s="10">
        <v>0.121</v>
      </c>
      <c r="J93" s="10">
        <v>0.026</v>
      </c>
      <c r="K93" s="5">
        <f t="shared" si="65"/>
        <v>135.196</v>
      </c>
      <c r="L93" s="7">
        <f t="shared" si="66"/>
        <v>47.226</v>
      </c>
      <c r="M93" s="7">
        <f t="shared" si="67"/>
        <v>201.868</v>
      </c>
      <c r="N93" s="7">
        <f t="shared" si="68"/>
        <v>11.112</v>
      </c>
      <c r="O93" s="7">
        <f t="shared" si="69"/>
        <v>56.023</v>
      </c>
      <c r="P93" s="7">
        <f t="shared" si="70"/>
        <v>12.038</v>
      </c>
      <c r="Q93" s="7">
        <f t="shared" si="71"/>
        <v>463.463</v>
      </c>
      <c r="R93" s="7">
        <f t="shared" si="72"/>
        <v>0.698343</v>
      </c>
      <c r="S93" s="7">
        <f t="shared" si="8"/>
        <v>3.359110813</v>
      </c>
      <c r="T93" s="7">
        <f t="shared" si="73"/>
        <v>1.394177221</v>
      </c>
      <c r="U93" s="7">
        <f t="shared" si="74"/>
        <v>34.70756164</v>
      </c>
      <c r="W93" s="7">
        <f t="shared" si="75"/>
        <v>53.37806495</v>
      </c>
    </row>
    <row r="94">
      <c r="A94" s="21" t="s">
        <v>158</v>
      </c>
      <c r="B94" s="21" t="s">
        <v>121</v>
      </c>
      <c r="C94" s="21" t="s">
        <v>142</v>
      </c>
      <c r="D94" s="22">
        <v>784.0</v>
      </c>
      <c r="E94" s="10">
        <v>0.167</v>
      </c>
      <c r="F94" s="10">
        <v>0.454</v>
      </c>
      <c r="G94" s="10">
        <v>0.232</v>
      </c>
      <c r="H94" s="10">
        <v>0.029</v>
      </c>
      <c r="I94" s="10">
        <v>0.088</v>
      </c>
      <c r="J94" s="10">
        <v>0.029</v>
      </c>
      <c r="K94" s="5">
        <f t="shared" si="65"/>
        <v>130.928</v>
      </c>
      <c r="L94" s="7">
        <f t="shared" si="66"/>
        <v>355.936</v>
      </c>
      <c r="M94" s="7">
        <f t="shared" si="67"/>
        <v>181.888</v>
      </c>
      <c r="N94" s="7">
        <f t="shared" si="68"/>
        <v>22.736</v>
      </c>
      <c r="O94" s="7">
        <f t="shared" si="69"/>
        <v>68.992</v>
      </c>
      <c r="P94" s="7">
        <f t="shared" si="70"/>
        <v>22.736</v>
      </c>
      <c r="Q94" s="7">
        <f t="shared" si="71"/>
        <v>783.216</v>
      </c>
      <c r="R94" s="7">
        <f t="shared" si="72"/>
        <v>0.702745</v>
      </c>
      <c r="S94" s="7">
        <f t="shared" si="8"/>
        <v>2.749935674</v>
      </c>
      <c r="T94" s="7">
        <f t="shared" si="73"/>
        <v>1.415574561</v>
      </c>
      <c r="U94" s="7">
        <f t="shared" si="74"/>
        <v>41.89430892</v>
      </c>
      <c r="W94" s="7">
        <f t="shared" si="75"/>
        <v>73.44599033</v>
      </c>
    </row>
    <row r="95">
      <c r="A95" s="18" t="s">
        <v>159</v>
      </c>
      <c r="B95" s="19"/>
      <c r="C95" s="19"/>
      <c r="D95" s="20">
        <f>sum(D78:D94)</f>
        <v>10200</v>
      </c>
      <c r="E95" s="12"/>
      <c r="F95" s="12"/>
      <c r="G95" s="12"/>
      <c r="H95" s="12"/>
      <c r="I95" s="12"/>
      <c r="J95" s="24"/>
      <c r="K95" s="15">
        <f t="shared" ref="K95:Q95" si="76">sum(K78:K94)</f>
        <v>2801.452</v>
      </c>
      <c r="L95" s="15">
        <f t="shared" si="76"/>
        <v>2999.141</v>
      </c>
      <c r="M95" s="15">
        <f t="shared" si="76"/>
        <v>2737.928</v>
      </c>
      <c r="N95" s="15">
        <f t="shared" si="76"/>
        <v>239.752</v>
      </c>
      <c r="O95" s="15">
        <f t="shared" si="76"/>
        <v>1063.667</v>
      </c>
      <c r="P95" s="15">
        <f t="shared" si="76"/>
        <v>358.1</v>
      </c>
      <c r="Q95" s="15">
        <f t="shared" si="76"/>
        <v>10200.04</v>
      </c>
      <c r="R95" s="16">
        <f>1-((K95/Q95)^2+(L95/Q95)^2+(M95/Q95)^2+(N95/Q95)^2+(O95/Q95)^2+(P95/Q95)^2)</f>
        <v>0.7534012623</v>
      </c>
      <c r="S95" s="16">
        <f t="shared" si="8"/>
        <v>4.260181459</v>
      </c>
      <c r="T95" s="16">
        <f>(K95/Q95)*ln(Q95/K95)+(L95/Q95)*ln(Q95/L95)+(M95/Q95)*ln(Q95/M95)+(N95/Q95)*ln(Q95/N95)+(O95/Q95)*ln(Q95/O95)+(P95/Q95)*ln(Q95/P95)</f>
        <v>1.509349446</v>
      </c>
      <c r="U95" s="16"/>
      <c r="V95" s="16">
        <v>1.5093494460745693</v>
      </c>
      <c r="W95" s="16">
        <f>sum(W78:W94)/(V95*Q95)</f>
        <v>0.07269397917</v>
      </c>
      <c r="X95" s="16"/>
      <c r="Y95" s="16"/>
      <c r="Z95" s="16"/>
      <c r="AA95" s="16"/>
      <c r="AB95" s="16"/>
      <c r="AC95" s="16"/>
      <c r="AD95" s="16"/>
      <c r="AE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</row>
    <row r="96">
      <c r="A96" s="21" t="s">
        <v>160</v>
      </c>
      <c r="B96" s="21" t="s">
        <v>161</v>
      </c>
      <c r="C96" s="21" t="s">
        <v>162</v>
      </c>
      <c r="D96" s="22">
        <v>413.0</v>
      </c>
      <c r="E96" s="3">
        <v>0.157</v>
      </c>
      <c r="F96" s="3">
        <v>0.344</v>
      </c>
      <c r="G96" s="3">
        <v>0.337</v>
      </c>
      <c r="H96" s="3">
        <v>0.01</v>
      </c>
      <c r="I96" s="3">
        <v>0.128</v>
      </c>
      <c r="J96" s="6">
        <v>0.024</v>
      </c>
      <c r="K96" s="5">
        <f t="shared" ref="K96:K100" si="77">D96*E96</f>
        <v>64.841</v>
      </c>
      <c r="L96" s="7">
        <f t="shared" ref="L96:L100" si="78">D96*F96</f>
        <v>142.072</v>
      </c>
      <c r="M96" s="7">
        <f t="shared" ref="M96:M100" si="79">G96*D96</f>
        <v>139.181</v>
      </c>
      <c r="N96" s="7">
        <f t="shared" ref="N96:N100" si="80">H96*D96</f>
        <v>4.13</v>
      </c>
      <c r="O96" s="7">
        <f t="shared" ref="O96:O100" si="81">D96*I96</f>
        <v>52.864</v>
      </c>
      <c r="P96" s="7">
        <f t="shared" ref="P96:P100" si="82">D96*J96</f>
        <v>9.912</v>
      </c>
      <c r="Q96" s="7">
        <f t="shared" ref="Q96:Q100" si="83">sum(K96:P96)</f>
        <v>413</v>
      </c>
      <c r="R96" s="7">
        <f t="shared" ref="R96:R100" si="84">1-(E96^2+F96^2+G96^2+H96^2+I96^2+J96^2)</f>
        <v>0.726386</v>
      </c>
      <c r="S96" s="7">
        <f t="shared" si="8"/>
        <v>0.5216475756</v>
      </c>
      <c r="T96" s="7">
        <f t="shared" ref="T96:T100" si="85">E96*ln(1/E96)+F96*ln(1/F96)+G96*ln(1/G96)+H96*ln(1/H96)+I96*ln(1/I96)+J96*ln(1/J96)</f>
        <v>1.423016993</v>
      </c>
      <c r="U96" s="7">
        <f t="shared" ref="U96:U100" si="86">Q96*($T$227-T96)</f>
        <v>19.01769038</v>
      </c>
      <c r="W96" s="7">
        <f t="shared" ref="W96:W100" si="87">Q96*($V$101-T96)</f>
        <v>19.50533356</v>
      </c>
    </row>
    <row r="97">
      <c r="A97" s="23" t="s">
        <v>163</v>
      </c>
      <c r="B97" s="21" t="s">
        <v>161</v>
      </c>
      <c r="C97" s="23" t="s">
        <v>162</v>
      </c>
      <c r="D97" s="22">
        <v>292.0</v>
      </c>
      <c r="E97" s="3">
        <v>0.099</v>
      </c>
      <c r="F97" s="3">
        <v>0.271</v>
      </c>
      <c r="G97" s="3">
        <v>0.476</v>
      </c>
      <c r="H97" s="3">
        <v>0.017</v>
      </c>
      <c r="I97" s="3">
        <v>0.12</v>
      </c>
      <c r="J97" s="6">
        <v>0.017</v>
      </c>
      <c r="K97" s="5">
        <f t="shared" si="77"/>
        <v>28.908</v>
      </c>
      <c r="L97" s="7">
        <f t="shared" si="78"/>
        <v>79.132</v>
      </c>
      <c r="M97" s="7">
        <f t="shared" si="79"/>
        <v>138.992</v>
      </c>
      <c r="N97" s="7">
        <f t="shared" si="80"/>
        <v>4.964</v>
      </c>
      <c r="O97" s="7">
        <f t="shared" si="81"/>
        <v>35.04</v>
      </c>
      <c r="P97" s="7">
        <f t="shared" si="82"/>
        <v>4.964</v>
      </c>
      <c r="Q97" s="7">
        <f t="shared" si="83"/>
        <v>292</v>
      </c>
      <c r="R97" s="7">
        <f t="shared" si="84"/>
        <v>0.675204</v>
      </c>
      <c r="S97" s="7">
        <f t="shared" si="8"/>
        <v>6.561224294</v>
      </c>
      <c r="T97" s="7">
        <f t="shared" si="85"/>
        <v>1.329097052</v>
      </c>
      <c r="U97" s="7">
        <f t="shared" si="86"/>
        <v>40.8705444</v>
      </c>
      <c r="W97" s="7">
        <f t="shared" si="87"/>
        <v>41.21531875</v>
      </c>
    </row>
    <row r="98">
      <c r="A98" s="23" t="s">
        <v>164</v>
      </c>
      <c r="B98" s="21" t="s">
        <v>161</v>
      </c>
      <c r="C98" s="23" t="s">
        <v>162</v>
      </c>
      <c r="D98" s="22">
        <v>228.0</v>
      </c>
      <c r="E98" s="3">
        <v>0.298</v>
      </c>
      <c r="F98" s="3">
        <v>0.43</v>
      </c>
      <c r="G98" s="3">
        <v>0.105</v>
      </c>
      <c r="H98" s="3">
        <v>0.053</v>
      </c>
      <c r="I98" s="3">
        <v>0.105</v>
      </c>
      <c r="J98" s="6">
        <v>0.009</v>
      </c>
      <c r="K98" s="5">
        <f t="shared" si="77"/>
        <v>67.944</v>
      </c>
      <c r="L98" s="7">
        <f t="shared" si="78"/>
        <v>98.04</v>
      </c>
      <c r="M98" s="7">
        <f t="shared" si="79"/>
        <v>23.94</v>
      </c>
      <c r="N98" s="7">
        <f t="shared" si="80"/>
        <v>12.084</v>
      </c>
      <c r="O98" s="7">
        <f t="shared" si="81"/>
        <v>23.94</v>
      </c>
      <c r="P98" s="7">
        <f t="shared" si="82"/>
        <v>2.052</v>
      </c>
      <c r="Q98" s="7">
        <f t="shared" si="83"/>
        <v>228</v>
      </c>
      <c r="R98" s="7">
        <f t="shared" si="84"/>
        <v>0.701356</v>
      </c>
      <c r="S98" s="7">
        <f t="shared" si="8"/>
        <v>2.942153818</v>
      </c>
      <c r="T98" s="7">
        <f t="shared" si="85"/>
        <v>1.395061614</v>
      </c>
      <c r="U98" s="7">
        <f t="shared" si="86"/>
        <v>16.87269667</v>
      </c>
      <c r="W98" s="7">
        <f t="shared" si="87"/>
        <v>17.14190404</v>
      </c>
    </row>
    <row r="99">
      <c r="A99" s="21" t="s">
        <v>165</v>
      </c>
      <c r="B99" s="21" t="s">
        <v>161</v>
      </c>
      <c r="C99" s="21" t="s">
        <v>162</v>
      </c>
      <c r="D99" s="22">
        <v>358.0</v>
      </c>
      <c r="E99" s="3">
        <v>0.377</v>
      </c>
      <c r="F99" s="3">
        <v>0.427</v>
      </c>
      <c r="G99" s="3">
        <v>0.042</v>
      </c>
      <c r="H99" s="3">
        <v>0.031</v>
      </c>
      <c r="I99" s="3">
        <v>0.103</v>
      </c>
      <c r="J99" s="6">
        <v>0.02</v>
      </c>
      <c r="K99" s="5">
        <f t="shared" si="77"/>
        <v>134.966</v>
      </c>
      <c r="L99" s="7">
        <f t="shared" si="78"/>
        <v>152.866</v>
      </c>
      <c r="M99" s="7">
        <f t="shared" si="79"/>
        <v>15.036</v>
      </c>
      <c r="N99" s="7">
        <f t="shared" si="80"/>
        <v>11.098</v>
      </c>
      <c r="O99" s="7">
        <f t="shared" si="81"/>
        <v>36.874</v>
      </c>
      <c r="P99" s="7">
        <f t="shared" si="82"/>
        <v>7.16</v>
      </c>
      <c r="Q99" s="7">
        <f t="shared" si="83"/>
        <v>358</v>
      </c>
      <c r="R99" s="7">
        <f t="shared" si="84"/>
        <v>0.661808</v>
      </c>
      <c r="S99" s="7">
        <f t="shared" si="8"/>
        <v>8.41504305</v>
      </c>
      <c r="T99" s="7">
        <f t="shared" si="85"/>
        <v>1.284324611</v>
      </c>
      <c r="U99" s="7">
        <f t="shared" si="86"/>
        <v>66.13694098</v>
      </c>
      <c r="W99" s="7">
        <f t="shared" si="87"/>
        <v>66.55964378</v>
      </c>
    </row>
    <row r="100">
      <c r="A100" s="2" t="s">
        <v>166</v>
      </c>
      <c r="B100" s="25">
        <v>44322.0</v>
      </c>
      <c r="C100" s="2" t="s">
        <v>162</v>
      </c>
      <c r="D100" s="2">
        <v>544.0</v>
      </c>
      <c r="E100" s="10">
        <v>0.263</v>
      </c>
      <c r="F100" s="10">
        <v>0.39</v>
      </c>
      <c r="G100" s="10">
        <v>0.2</v>
      </c>
      <c r="H100" s="10">
        <v>0.039</v>
      </c>
      <c r="I100" s="10">
        <v>0.083</v>
      </c>
      <c r="J100" s="10">
        <v>0.026</v>
      </c>
      <c r="K100" s="5">
        <f t="shared" si="77"/>
        <v>143.072</v>
      </c>
      <c r="L100" s="7">
        <f t="shared" si="78"/>
        <v>212.16</v>
      </c>
      <c r="M100" s="7">
        <f t="shared" si="79"/>
        <v>108.8</v>
      </c>
      <c r="N100" s="7">
        <f t="shared" si="80"/>
        <v>21.216</v>
      </c>
      <c r="O100" s="7">
        <f t="shared" si="81"/>
        <v>45.152</v>
      </c>
      <c r="P100" s="7">
        <f t="shared" si="82"/>
        <v>14.144</v>
      </c>
      <c r="Q100" s="7">
        <f t="shared" si="83"/>
        <v>544.544</v>
      </c>
      <c r="R100" s="7">
        <f t="shared" si="84"/>
        <v>0.729645</v>
      </c>
      <c r="S100" s="7">
        <f t="shared" si="8"/>
        <v>0.9726475253</v>
      </c>
      <c r="T100" s="7">
        <f t="shared" si="85"/>
        <v>1.468372638</v>
      </c>
      <c r="U100" s="7">
        <f t="shared" si="86"/>
        <v>0.3768419335</v>
      </c>
      <c r="W100" s="7">
        <f t="shared" si="87"/>
        <v>1.019803594</v>
      </c>
    </row>
    <row r="101">
      <c r="A101" s="11" t="s">
        <v>167</v>
      </c>
      <c r="B101" s="12"/>
      <c r="C101" s="26"/>
      <c r="D101" s="13">
        <f>Sum(D96:D100)</f>
        <v>1835</v>
      </c>
      <c r="E101" s="12"/>
      <c r="F101" s="12"/>
      <c r="G101" s="12"/>
      <c r="H101" s="12"/>
      <c r="I101" s="12"/>
      <c r="J101" s="24"/>
      <c r="K101" s="15">
        <f t="shared" ref="K101:Q101" si="88">sum(K96:K100)</f>
        <v>439.731</v>
      </c>
      <c r="L101" s="15">
        <f t="shared" si="88"/>
        <v>684.27</v>
      </c>
      <c r="M101" s="15">
        <f t="shared" si="88"/>
        <v>425.949</v>
      </c>
      <c r="N101" s="15">
        <f t="shared" si="88"/>
        <v>53.492</v>
      </c>
      <c r="O101" s="15">
        <f t="shared" si="88"/>
        <v>193.87</v>
      </c>
      <c r="P101" s="15">
        <f t="shared" si="88"/>
        <v>38.232</v>
      </c>
      <c r="Q101" s="15">
        <f t="shared" si="88"/>
        <v>1835.544</v>
      </c>
      <c r="R101" s="16">
        <f>1-((K101/Q101)^2+(L101/Q101)^2+(M101/Q101)^2+(N101/Q101)^2+(O101/Q101)^2+(P101/Q101)^2)</f>
        <v>0.7373488445</v>
      </c>
      <c r="S101" s="16">
        <f t="shared" si="8"/>
        <v>2.03875169</v>
      </c>
      <c r="T101" s="16">
        <f>(K101/Q101)*ln(Q101/K101)+(L101/Q101)*ln(Q101/L101)+(M101/Q101)*ln(Q101/M101)+(N101/Q101)*ln(Q101/N101)+(O101/Q101)*ln(Q101/O101)+(P101/Q101)*ln(Q101/P101)</f>
        <v>1.470245404</v>
      </c>
      <c r="U101" s="16"/>
      <c r="V101" s="16">
        <v>1.4702454037897288</v>
      </c>
      <c r="W101" s="16">
        <f>sum(W96:W100)/(V101*Q101)</f>
        <v>0.05389335486</v>
      </c>
      <c r="X101" s="16"/>
      <c r="Y101" s="16"/>
      <c r="Z101" s="16"/>
      <c r="AA101" s="16"/>
      <c r="AB101" s="16"/>
      <c r="AC101" s="16"/>
      <c r="AD101" s="16"/>
      <c r="AE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</row>
    <row r="102">
      <c r="A102" s="8" t="s">
        <v>168</v>
      </c>
      <c r="B102" s="3" t="s">
        <v>117</v>
      </c>
      <c r="C102" s="8" t="s">
        <v>169</v>
      </c>
      <c r="D102" s="2">
        <v>378.0</v>
      </c>
      <c r="E102" s="3">
        <v>0.143</v>
      </c>
      <c r="F102" s="3">
        <v>0.077</v>
      </c>
      <c r="G102" s="3">
        <v>0.648</v>
      </c>
      <c r="H102" s="3">
        <v>0.032</v>
      </c>
      <c r="I102" s="3">
        <v>0.098</v>
      </c>
      <c r="J102" s="6">
        <v>0.003</v>
      </c>
      <c r="K102" s="5">
        <f>D102*E102</f>
        <v>54.054</v>
      </c>
      <c r="L102" s="7">
        <f>D102*F102</f>
        <v>29.106</v>
      </c>
      <c r="M102" s="7">
        <f>G102*D102</f>
        <v>244.944</v>
      </c>
      <c r="N102" s="7">
        <f>H102*D102</f>
        <v>12.096</v>
      </c>
      <c r="O102" s="7">
        <f>D102*I102</f>
        <v>37.044</v>
      </c>
      <c r="P102" s="7">
        <f>D102*J102</f>
        <v>1.134</v>
      </c>
      <c r="Q102" s="7">
        <f>sum(K102:P102)</f>
        <v>378.378</v>
      </c>
      <c r="R102" s="7">
        <f>1-(E102^2+F102^2+G102^2+H102^2+I102^2+J102^2)</f>
        <v>0.543081</v>
      </c>
      <c r="S102" s="7">
        <f t="shared" si="8"/>
        <v>24.84519679</v>
      </c>
      <c r="T102" s="7">
        <f>E102*ln(1/E102)+F102*ln(1/F102)+G102*ln(1/G102)+H102*ln(1/H102)+I102*ln(1/I102)+J102*ln(1/J102)</f>
        <v>1.111895865</v>
      </c>
      <c r="U102" s="7">
        <f>Q102*($T$227-T102)</f>
        <v>135.1448181</v>
      </c>
      <c r="W102" s="2">
        <v>0.0</v>
      </c>
    </row>
    <row r="103" ht="15.0" customHeight="1">
      <c r="A103" s="27" t="s">
        <v>170</v>
      </c>
      <c r="B103" s="13"/>
      <c r="C103" s="13"/>
      <c r="D103" s="13">
        <f>sum(D102)</f>
        <v>378</v>
      </c>
      <c r="E103" s="14"/>
      <c r="F103" s="14"/>
      <c r="G103" s="14"/>
      <c r="H103" s="14"/>
      <c r="I103" s="14"/>
      <c r="J103" s="14"/>
      <c r="K103" s="15">
        <f t="shared" ref="K103:Q103" si="89">sum(K102)</f>
        <v>54.054</v>
      </c>
      <c r="L103" s="15">
        <f t="shared" si="89"/>
        <v>29.106</v>
      </c>
      <c r="M103" s="15">
        <f t="shared" si="89"/>
        <v>244.944</v>
      </c>
      <c r="N103" s="15">
        <f t="shared" si="89"/>
        <v>12.096</v>
      </c>
      <c r="O103" s="15">
        <f t="shared" si="89"/>
        <v>37.044</v>
      </c>
      <c r="P103" s="15">
        <f t="shared" si="89"/>
        <v>1.134</v>
      </c>
      <c r="Q103" s="15">
        <f t="shared" si="89"/>
        <v>378.378</v>
      </c>
      <c r="R103" s="16">
        <f>1-((K103/Q103)^2+(L103/Q103)^2+(M103/Q103)^2+(N103/Q103)^2+(O103/Q103)^2+(P103/Q103)^2)</f>
        <v>0.5439934691</v>
      </c>
      <c r="S103" s="16">
        <f t="shared" si="8"/>
        <v>24.71892385</v>
      </c>
      <c r="T103" s="16">
        <f>(K103/Q103)*ln(Q103/K103)+(L103/Q103)*ln(Q103/L103)+(M103/Q103)*ln(Q103/M103)+(N103/Q103)*ln(Q103/N103)+(O103/Q103)*ln(Q103/O103)+(P103/Q103)*ln(Q103/P103)</f>
        <v>1.11178458</v>
      </c>
      <c r="U103" s="16"/>
      <c r="V103" s="16">
        <v>1.1117845800030466</v>
      </c>
      <c r="W103" s="13">
        <v>0.0</v>
      </c>
      <c r="X103" s="16"/>
      <c r="Y103" s="16"/>
      <c r="Z103" s="16"/>
      <c r="AA103" s="16"/>
      <c r="AB103" s="16"/>
      <c r="AC103" s="16"/>
      <c r="AD103" s="16"/>
      <c r="AE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</row>
    <row r="104">
      <c r="A104" s="2" t="s">
        <v>171</v>
      </c>
      <c r="B104" s="2" t="s">
        <v>121</v>
      </c>
      <c r="C104" s="2" t="s">
        <v>172</v>
      </c>
      <c r="D104" s="2">
        <v>565.0</v>
      </c>
      <c r="E104" s="10">
        <v>0.092</v>
      </c>
      <c r="F104" s="10">
        <v>0.651</v>
      </c>
      <c r="G104" s="10">
        <v>0.191</v>
      </c>
      <c r="H104" s="10">
        <v>0.005</v>
      </c>
      <c r="I104" s="10">
        <v>0.055</v>
      </c>
      <c r="J104" s="10">
        <v>0.005</v>
      </c>
      <c r="K104" s="5">
        <f>D104*E104</f>
        <v>51.98</v>
      </c>
      <c r="L104" s="7">
        <f>D104*F104</f>
        <v>367.815</v>
      </c>
      <c r="M104" s="7">
        <f>G104*D104</f>
        <v>107.915</v>
      </c>
      <c r="N104" s="7">
        <f>H104*D104</f>
        <v>2.825</v>
      </c>
      <c r="O104" s="7">
        <f>D104*I104</f>
        <v>31.075</v>
      </c>
      <c r="P104" s="7">
        <f>D104*J104</f>
        <v>2.825</v>
      </c>
      <c r="Q104" s="7">
        <f>sum(K104:P104)</f>
        <v>564.435</v>
      </c>
      <c r="R104" s="7">
        <f>1-(E104^2+F104^2+G104^2+H104^2+I104^2+J104^2)</f>
        <v>0.528179</v>
      </c>
      <c r="S104" s="7">
        <f t="shared" si="8"/>
        <v>26.90742485</v>
      </c>
      <c r="T104" s="7">
        <f>E104*ln(1/E104)+F104*ln(1/F104)+G104*ln(1/G104)+H104*ln(1/H104)+I104*ln(1/I104)+J104*ln(1/J104)</f>
        <v>1.027651268</v>
      </c>
      <c r="U104" s="7">
        <f>Q104*($T$227-T104)</f>
        <v>249.1491731</v>
      </c>
      <c r="W104" s="2">
        <v>0.0</v>
      </c>
    </row>
    <row r="105">
      <c r="A105" s="11" t="s">
        <v>173</v>
      </c>
      <c r="B105" s="13"/>
      <c r="C105" s="26"/>
      <c r="D105" s="13">
        <f>sum(D104)</f>
        <v>565</v>
      </c>
      <c r="E105" s="14"/>
      <c r="F105" s="14"/>
      <c r="G105" s="14"/>
      <c r="H105" s="14"/>
      <c r="I105" s="14"/>
      <c r="J105" s="14"/>
      <c r="K105" s="15">
        <f t="shared" ref="K105:Q105" si="90">sum(K104)</f>
        <v>51.98</v>
      </c>
      <c r="L105" s="15">
        <f t="shared" si="90"/>
        <v>367.815</v>
      </c>
      <c r="M105" s="15">
        <f t="shared" si="90"/>
        <v>107.915</v>
      </c>
      <c r="N105" s="15">
        <f t="shared" si="90"/>
        <v>2.825</v>
      </c>
      <c r="O105" s="15">
        <f t="shared" si="90"/>
        <v>31.075</v>
      </c>
      <c r="P105" s="15">
        <f t="shared" si="90"/>
        <v>2.825</v>
      </c>
      <c r="Q105" s="15">
        <f t="shared" si="90"/>
        <v>564.435</v>
      </c>
      <c r="R105" s="16">
        <f>1-((K105/Q105)^2+(L105/Q105)^2+(M105/Q105)^2+(N105/Q105)^2+(O105/Q105)^2+(P105/Q105)^2)</f>
        <v>0.5272339406</v>
      </c>
      <c r="S105" s="16">
        <f t="shared" si="8"/>
        <v>27.03820782</v>
      </c>
      <c r="T105" s="16">
        <f>(K105/Q105)*ln(Q105/K105)+(L105/Q105)*ln(Q105/L105)+(M105/Q105)*ln(Q105/M105)+(N105/Q105)*ln(Q105/N105)+(O105/Q105)*ln(Q105/O105)+(P105/Q105)*ln(Q105/P105)</f>
        <v>1.027679448</v>
      </c>
      <c r="U105" s="16"/>
      <c r="V105" s="16">
        <v>1.027679448082664</v>
      </c>
      <c r="W105" s="13">
        <v>0.0</v>
      </c>
      <c r="X105" s="16"/>
      <c r="Y105" s="16"/>
      <c r="Z105" s="16"/>
      <c r="AA105" s="16"/>
      <c r="AB105" s="16"/>
      <c r="AC105" s="16"/>
      <c r="AD105" s="16"/>
      <c r="AE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</row>
    <row r="106">
      <c r="A106" s="8" t="s">
        <v>174</v>
      </c>
      <c r="B106" s="2" t="s">
        <v>121</v>
      </c>
      <c r="C106" s="8" t="s">
        <v>175</v>
      </c>
      <c r="D106" s="2">
        <v>699.0</v>
      </c>
      <c r="E106" s="10">
        <v>0.624</v>
      </c>
      <c r="F106" s="10">
        <v>0.19</v>
      </c>
      <c r="G106" s="10">
        <v>0.03</v>
      </c>
      <c r="H106" s="10">
        <v>0.024</v>
      </c>
      <c r="I106" s="10">
        <v>0.126</v>
      </c>
      <c r="J106" s="10">
        <v>0.006</v>
      </c>
      <c r="K106" s="5">
        <f>D106*E106</f>
        <v>436.176</v>
      </c>
      <c r="L106" s="7">
        <f>D106*F106</f>
        <v>132.81</v>
      </c>
      <c r="M106" s="7">
        <f>G106*D106</f>
        <v>20.97</v>
      </c>
      <c r="N106" s="7">
        <f>H106*D106</f>
        <v>16.776</v>
      </c>
      <c r="O106" s="7">
        <f>D106*I106</f>
        <v>88.074</v>
      </c>
      <c r="P106" s="7">
        <f>D106*J106</f>
        <v>4.194</v>
      </c>
      <c r="Q106" s="7">
        <f>sum(K106:P106)</f>
        <v>699</v>
      </c>
      <c r="R106" s="7">
        <f>1-(E106^2+F106^2+G106^2+H106^2+I106^2+J106^2)</f>
        <v>0.557136</v>
      </c>
      <c r="S106" s="7">
        <f t="shared" si="8"/>
        <v>22.90018166</v>
      </c>
      <c r="T106" s="7">
        <f>E106*ln(1/E106)+F106*ln(1/F106)+G106*ln(1/G106)+H106*ln(1/H106)+I106*ln(1/I106)+J106*ln(1/J106)</f>
        <v>1.096231585</v>
      </c>
      <c r="U106" s="7">
        <f>Q106*($T$227-T106)</f>
        <v>260.6103263</v>
      </c>
      <c r="W106" s="2">
        <v>0.0</v>
      </c>
    </row>
    <row r="107">
      <c r="A107" s="28" t="s">
        <v>176</v>
      </c>
      <c r="B107" s="19"/>
      <c r="C107" s="13"/>
      <c r="D107" s="20">
        <f>sum(D106)</f>
        <v>699</v>
      </c>
      <c r="E107" s="14"/>
      <c r="F107" s="14"/>
      <c r="G107" s="14"/>
      <c r="H107" s="14"/>
      <c r="I107" s="14"/>
      <c r="J107" s="14"/>
      <c r="K107" s="15">
        <f t="shared" ref="K107:Q107" si="91">sum(K106)</f>
        <v>436.176</v>
      </c>
      <c r="L107" s="15">
        <f t="shared" si="91"/>
        <v>132.81</v>
      </c>
      <c r="M107" s="15">
        <f t="shared" si="91"/>
        <v>20.97</v>
      </c>
      <c r="N107" s="15">
        <f t="shared" si="91"/>
        <v>16.776</v>
      </c>
      <c r="O107" s="15">
        <f t="shared" si="91"/>
        <v>88.074</v>
      </c>
      <c r="P107" s="15">
        <f t="shared" si="91"/>
        <v>4.194</v>
      </c>
      <c r="Q107" s="15">
        <f t="shared" si="91"/>
        <v>699</v>
      </c>
      <c r="R107" s="16">
        <f>1-((K107/Q107)^2+(L107/Q107)^2+(M107/Q107)^2+(N107/Q107)^2+(O107/Q107)^2+(P107/Q107)^2)</f>
        <v>0.557136</v>
      </c>
      <c r="S107" s="16">
        <f t="shared" si="8"/>
        <v>22.90018166</v>
      </c>
      <c r="T107" s="16">
        <f>(K107/Q107)*ln(Q107/K107)+(L107/Q107)*ln(Q107/L107)+(M107/Q107)*ln(Q107/M107)+(N107/Q107)*ln(Q107/N107)+(O107/Q107)*ln(Q107/O107)+(P107/Q107)*ln(Q107/P107)</f>
        <v>1.096231585</v>
      </c>
      <c r="U107" s="16"/>
      <c r="V107" s="16">
        <v>1.096231584939652</v>
      </c>
      <c r="W107" s="13">
        <v>0.0</v>
      </c>
      <c r="X107" s="16"/>
      <c r="Y107" s="16"/>
      <c r="Z107" s="16"/>
      <c r="AA107" s="16"/>
      <c r="AB107" s="16"/>
      <c r="AC107" s="16"/>
      <c r="AD107" s="16"/>
      <c r="AE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</row>
    <row r="108">
      <c r="A108" s="23" t="s">
        <v>177</v>
      </c>
      <c r="B108" s="21" t="s">
        <v>161</v>
      </c>
      <c r="C108" s="2" t="s">
        <v>178</v>
      </c>
      <c r="D108" s="22">
        <v>423.0</v>
      </c>
      <c r="E108" s="10">
        <v>0.66</v>
      </c>
      <c r="F108" s="10">
        <v>0.064</v>
      </c>
      <c r="G108" s="10">
        <v>0.043</v>
      </c>
      <c r="H108" s="10">
        <v>0.052</v>
      </c>
      <c r="I108" s="10">
        <v>0.033</v>
      </c>
      <c r="J108" s="10">
        <v>0.149</v>
      </c>
      <c r="K108" s="5">
        <f t="shared" ref="K108:K113" si="92">D108*E108</f>
        <v>279.18</v>
      </c>
      <c r="L108" s="7">
        <f t="shared" ref="L108:L113" si="93">D108*F108</f>
        <v>27.072</v>
      </c>
      <c r="M108" s="7">
        <f t="shared" ref="M108:M113" si="94">G108*D108</f>
        <v>18.189</v>
      </c>
      <c r="N108" s="7">
        <f t="shared" ref="N108:N113" si="95">H108*D108</f>
        <v>21.996</v>
      </c>
      <c r="O108" s="7">
        <f t="shared" ref="O108:O113" si="96">D108*I108</f>
        <v>13.959</v>
      </c>
      <c r="P108" s="7">
        <f t="shared" ref="P108:P113" si="97">D108*J108</f>
        <v>63.027</v>
      </c>
      <c r="Q108" s="7">
        <f t="shared" ref="Q108:Q113" si="98">sum(K108:P108)</f>
        <v>423.423</v>
      </c>
      <c r="R108" s="7">
        <f t="shared" ref="R108:R113" si="99">1-(E108^2+F108^2+G108^2+H108^2+I108^2+J108^2)</f>
        <v>0.532461</v>
      </c>
      <c r="S108" s="7">
        <f t="shared" si="8"/>
        <v>26.31485603</v>
      </c>
      <c r="T108" s="7">
        <f t="shared" ref="T108:T113" si="100">E108*ln(1/E108)+F108*ln(1/F108)+G108*ln(1/G108)+H108*ln(1/H108)+I108*ln(1/I108)+J108*ln(1/J108)</f>
        <v>1.135447198</v>
      </c>
      <c r="U108" s="7">
        <f t="shared" ref="U108:U113" si="101">Q108*($T$227-T108)</f>
        <v>141.2613106</v>
      </c>
      <c r="W108" s="7">
        <f t="shared" ref="W108:W113" si="102">Q108*($V$114-T108)</f>
        <v>13.81399803</v>
      </c>
    </row>
    <row r="109">
      <c r="A109" s="23" t="s">
        <v>179</v>
      </c>
      <c r="B109" s="21" t="s">
        <v>161</v>
      </c>
      <c r="C109" s="2" t="s">
        <v>178</v>
      </c>
      <c r="D109" s="22">
        <v>638.0</v>
      </c>
      <c r="E109" s="10">
        <v>0.627</v>
      </c>
      <c r="F109" s="10">
        <v>0.067</v>
      </c>
      <c r="G109" s="10">
        <v>0.091</v>
      </c>
      <c r="H109" s="10">
        <v>0.072</v>
      </c>
      <c r="I109" s="10">
        <v>0.055</v>
      </c>
      <c r="J109" s="10">
        <v>0.088</v>
      </c>
      <c r="K109" s="5">
        <f t="shared" si="92"/>
        <v>400.026</v>
      </c>
      <c r="L109" s="7">
        <f t="shared" si="93"/>
        <v>42.746</v>
      </c>
      <c r="M109" s="7">
        <f t="shared" si="94"/>
        <v>58.058</v>
      </c>
      <c r="N109" s="7">
        <f t="shared" si="95"/>
        <v>45.936</v>
      </c>
      <c r="O109" s="7">
        <f t="shared" si="96"/>
        <v>35.09</v>
      </c>
      <c r="P109" s="7">
        <f t="shared" si="97"/>
        <v>56.144</v>
      </c>
      <c r="Q109" s="7">
        <f t="shared" si="98"/>
        <v>638</v>
      </c>
      <c r="R109" s="7">
        <f t="shared" si="99"/>
        <v>0.578148</v>
      </c>
      <c r="S109" s="7">
        <f t="shared" si="8"/>
        <v>19.99241519</v>
      </c>
      <c r="T109" s="7">
        <f t="shared" si="100"/>
        <v>1.254750252</v>
      </c>
      <c r="U109" s="7">
        <f t="shared" si="101"/>
        <v>136.7325985</v>
      </c>
      <c r="W109" s="7">
        <f t="shared" si="102"/>
        <v>-55.30086542</v>
      </c>
    </row>
    <row r="110">
      <c r="A110" s="23" t="s">
        <v>180</v>
      </c>
      <c r="B110" s="21" t="s">
        <v>161</v>
      </c>
      <c r="C110" s="2" t="s">
        <v>178</v>
      </c>
      <c r="D110" s="22">
        <v>580.0</v>
      </c>
      <c r="E110" s="10">
        <v>0.724</v>
      </c>
      <c r="F110" s="10">
        <v>0.093</v>
      </c>
      <c r="G110" s="10">
        <v>0.028</v>
      </c>
      <c r="H110" s="10">
        <v>0.071</v>
      </c>
      <c r="I110" s="10">
        <v>0.047</v>
      </c>
      <c r="J110" s="10">
        <v>0.038</v>
      </c>
      <c r="K110" s="5">
        <f t="shared" si="92"/>
        <v>419.92</v>
      </c>
      <c r="L110" s="7">
        <f t="shared" si="93"/>
        <v>53.94</v>
      </c>
      <c r="M110" s="7">
        <f t="shared" si="94"/>
        <v>16.24</v>
      </c>
      <c r="N110" s="7">
        <f t="shared" si="95"/>
        <v>41.18</v>
      </c>
      <c r="O110" s="7">
        <f t="shared" si="96"/>
        <v>27.26</v>
      </c>
      <c r="P110" s="7">
        <f t="shared" si="97"/>
        <v>22.04</v>
      </c>
      <c r="Q110" s="7">
        <f t="shared" si="98"/>
        <v>580.58</v>
      </c>
      <c r="R110" s="7">
        <f t="shared" si="99"/>
        <v>0.457697</v>
      </c>
      <c r="S110" s="7">
        <f t="shared" si="8"/>
        <v>36.66114637</v>
      </c>
      <c r="T110" s="7">
        <f t="shared" si="100"/>
        <v>1.010605104</v>
      </c>
      <c r="U110" s="7">
        <f t="shared" si="101"/>
        <v>266.1724544</v>
      </c>
      <c r="W110" s="7">
        <f t="shared" si="102"/>
        <v>91.42200224</v>
      </c>
    </row>
    <row r="111">
      <c r="A111" s="23" t="s">
        <v>181</v>
      </c>
      <c r="B111" s="21" t="s">
        <v>161</v>
      </c>
      <c r="C111" s="2" t="s">
        <v>178</v>
      </c>
      <c r="D111" s="22">
        <v>351.0</v>
      </c>
      <c r="E111" s="10">
        <v>0.695</v>
      </c>
      <c r="F111" s="10">
        <v>0.057</v>
      </c>
      <c r="G111" s="10">
        <v>0.054</v>
      </c>
      <c r="H111" s="10">
        <v>0.077</v>
      </c>
      <c r="I111" s="10">
        <v>0.08</v>
      </c>
      <c r="J111" s="10">
        <v>0.037</v>
      </c>
      <c r="K111" s="5">
        <f t="shared" si="92"/>
        <v>243.945</v>
      </c>
      <c r="L111" s="7">
        <f t="shared" si="93"/>
        <v>20.007</v>
      </c>
      <c r="M111" s="7">
        <f t="shared" si="94"/>
        <v>18.954</v>
      </c>
      <c r="N111" s="7">
        <f t="shared" si="95"/>
        <v>27.027</v>
      </c>
      <c r="O111" s="7">
        <f t="shared" si="96"/>
        <v>28.08</v>
      </c>
      <c r="P111" s="7">
        <f t="shared" si="97"/>
        <v>12.987</v>
      </c>
      <c r="Q111" s="7">
        <f t="shared" si="98"/>
        <v>351</v>
      </c>
      <c r="R111" s="7">
        <f t="shared" si="99"/>
        <v>0.497112</v>
      </c>
      <c r="S111" s="7">
        <f t="shared" si="8"/>
        <v>31.20666248</v>
      </c>
      <c r="T111" s="7">
        <f t="shared" si="100"/>
        <v>1.095238375</v>
      </c>
      <c r="U111" s="7">
        <f t="shared" si="101"/>
        <v>131.2130296</v>
      </c>
      <c r="W111" s="7">
        <f t="shared" si="102"/>
        <v>25.56452516</v>
      </c>
    </row>
    <row r="112">
      <c r="A112" s="23" t="s">
        <v>182</v>
      </c>
      <c r="B112" s="21" t="s">
        <v>161</v>
      </c>
      <c r="C112" s="2" t="s">
        <v>178</v>
      </c>
      <c r="D112" s="22">
        <v>602.0</v>
      </c>
      <c r="E112" s="10">
        <v>0.601</v>
      </c>
      <c r="F112" s="10">
        <v>0.075</v>
      </c>
      <c r="G112" s="10">
        <v>0.113</v>
      </c>
      <c r="H112" s="10">
        <v>0.048</v>
      </c>
      <c r="I112" s="10">
        <v>0.073</v>
      </c>
      <c r="J112" s="10">
        <v>0.09</v>
      </c>
      <c r="K112" s="5">
        <f t="shared" si="92"/>
        <v>361.802</v>
      </c>
      <c r="L112" s="7">
        <f t="shared" si="93"/>
        <v>45.15</v>
      </c>
      <c r="M112" s="7">
        <f t="shared" si="94"/>
        <v>68.026</v>
      </c>
      <c r="N112" s="7">
        <f t="shared" si="95"/>
        <v>28.896</v>
      </c>
      <c r="O112" s="7">
        <f t="shared" si="96"/>
        <v>43.946</v>
      </c>
      <c r="P112" s="7">
        <f t="shared" si="97"/>
        <v>54.18</v>
      </c>
      <c r="Q112" s="7">
        <f t="shared" si="98"/>
        <v>602</v>
      </c>
      <c r="R112" s="7">
        <f t="shared" si="99"/>
        <v>0.604672</v>
      </c>
      <c r="S112" s="7">
        <f t="shared" si="8"/>
        <v>16.32186512</v>
      </c>
      <c r="T112" s="7">
        <f t="shared" si="100"/>
        <v>1.300189233</v>
      </c>
      <c r="U112" s="7">
        <f t="shared" si="101"/>
        <v>101.6630128</v>
      </c>
      <c r="W112" s="7">
        <f t="shared" si="102"/>
        <v>-79.53470713</v>
      </c>
    </row>
    <row r="113">
      <c r="A113" s="8" t="s">
        <v>183</v>
      </c>
      <c r="B113" s="29">
        <v>44322.0</v>
      </c>
      <c r="C113" s="2" t="s">
        <v>178</v>
      </c>
      <c r="D113" s="2">
        <v>1009.0</v>
      </c>
      <c r="E113" s="3">
        <v>0.694</v>
      </c>
      <c r="F113" s="3">
        <v>0.076</v>
      </c>
      <c r="G113" s="3">
        <v>0.06</v>
      </c>
      <c r="H113" s="3">
        <v>0.064</v>
      </c>
      <c r="I113" s="3">
        <v>0.038</v>
      </c>
      <c r="J113" s="6">
        <v>0.067</v>
      </c>
      <c r="K113" s="5">
        <f t="shared" si="92"/>
        <v>700.246</v>
      </c>
      <c r="L113" s="7">
        <f t="shared" si="93"/>
        <v>76.684</v>
      </c>
      <c r="M113" s="7">
        <f t="shared" si="94"/>
        <v>60.54</v>
      </c>
      <c r="N113" s="7">
        <f t="shared" si="95"/>
        <v>64.576</v>
      </c>
      <c r="O113" s="7">
        <f t="shared" si="96"/>
        <v>38.342</v>
      </c>
      <c r="P113" s="7">
        <f t="shared" si="97"/>
        <v>67.603</v>
      </c>
      <c r="Q113" s="7">
        <f t="shared" si="98"/>
        <v>1007.991</v>
      </c>
      <c r="R113" s="7">
        <f t="shared" si="99"/>
        <v>0.498959</v>
      </c>
      <c r="S113" s="7">
        <f t="shared" si="8"/>
        <v>30.95106355</v>
      </c>
      <c r="T113" s="7">
        <f t="shared" si="100"/>
        <v>1.099464379</v>
      </c>
      <c r="U113" s="7">
        <f t="shared" si="101"/>
        <v>372.553767</v>
      </c>
      <c r="W113" s="7">
        <f t="shared" si="102"/>
        <v>69.15564266</v>
      </c>
    </row>
    <row r="114">
      <c r="A114" s="18" t="s">
        <v>184</v>
      </c>
      <c r="B114" s="19"/>
      <c r="C114" s="19"/>
      <c r="D114" s="20">
        <f>sum(D108:D113)</f>
        <v>3603</v>
      </c>
      <c r="E114" s="12"/>
      <c r="F114" s="12"/>
      <c r="G114" s="12"/>
      <c r="H114" s="12"/>
      <c r="I114" s="12"/>
      <c r="J114" s="24"/>
      <c r="K114" s="15">
        <f t="shared" ref="K114:Q114" si="103">sum(K108:K113)</f>
        <v>2405.119</v>
      </c>
      <c r="L114" s="15">
        <f t="shared" si="103"/>
        <v>265.599</v>
      </c>
      <c r="M114" s="15">
        <f t="shared" si="103"/>
        <v>240.007</v>
      </c>
      <c r="N114" s="15">
        <f t="shared" si="103"/>
        <v>229.611</v>
      </c>
      <c r="O114" s="15">
        <f t="shared" si="103"/>
        <v>186.677</v>
      </c>
      <c r="P114" s="15">
        <f t="shared" si="103"/>
        <v>275.981</v>
      </c>
      <c r="Q114" s="15">
        <f t="shared" si="103"/>
        <v>3602.994</v>
      </c>
      <c r="R114" s="16">
        <f>1-((K114/Q114)^2+(L114/Q114)^2+(M114/Q114)^2+(N114/Q114)^2+(O114/Q114)^2+(P114/Q114)^2)</f>
        <v>0.5319148145</v>
      </c>
      <c r="S114" s="16">
        <f t="shared" si="8"/>
        <v>26.39044045</v>
      </c>
      <c r="T114" s="16">
        <f>(K114/Q114)*ln(Q114/K114)+(L114/Q114)*ln(Q114/L114)+(M114/Q114)*ln(Q114/M114)+(N114/Q114)*ln(Q114/N114)+(O114/Q114)*ln(Q114/O114)+(P114/Q114)*ln(Q114/P114)</f>
        <v>1.16807178</v>
      </c>
      <c r="U114" s="16"/>
      <c r="V114" s="16">
        <v>1.1680717795315578</v>
      </c>
      <c r="W114" s="16">
        <f>sum(W108:W113)/(V114*Q114)</f>
        <v>0.01547338363</v>
      </c>
      <c r="X114" s="16"/>
      <c r="Y114" s="16"/>
      <c r="Z114" s="16"/>
      <c r="AA114" s="16"/>
      <c r="AB114" s="16"/>
      <c r="AC114" s="16"/>
      <c r="AD114" s="16"/>
      <c r="AE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</row>
    <row r="115">
      <c r="A115" s="21" t="s">
        <v>185</v>
      </c>
      <c r="B115" s="21" t="s">
        <v>121</v>
      </c>
      <c r="C115" s="21" t="s">
        <v>186</v>
      </c>
      <c r="D115" s="22">
        <v>955.0</v>
      </c>
      <c r="E115" s="3">
        <v>0.402</v>
      </c>
      <c r="F115" s="3">
        <v>0.128</v>
      </c>
      <c r="G115" s="3">
        <v>0.212</v>
      </c>
      <c r="H115" s="3">
        <v>0.018</v>
      </c>
      <c r="I115" s="3">
        <v>0.121</v>
      </c>
      <c r="J115" s="6">
        <v>0.119</v>
      </c>
      <c r="K115" s="5">
        <f t="shared" ref="K115:K131" si="104">D115*E115</f>
        <v>383.91</v>
      </c>
      <c r="L115" s="7">
        <f t="shared" ref="L115:L131" si="105">D115*F115</f>
        <v>122.24</v>
      </c>
      <c r="M115" s="7">
        <f t="shared" ref="M115:M131" si="106">G115*D115</f>
        <v>202.46</v>
      </c>
      <c r="N115" s="7">
        <f t="shared" ref="N115:N131" si="107">H115*D115</f>
        <v>17.19</v>
      </c>
      <c r="O115" s="7">
        <f t="shared" ref="O115:O131" si="108">D115*I115</f>
        <v>115.555</v>
      </c>
      <c r="P115" s="7">
        <f t="shared" ref="P115:P131" si="109">D115*J115</f>
        <v>113.645</v>
      </c>
      <c r="Q115" s="7">
        <f t="shared" ref="Q115:Q131" si="110">sum(K115:P115)</f>
        <v>955</v>
      </c>
      <c r="R115" s="7">
        <f t="shared" ref="R115:R131" si="111">1-(E115^2+F115^2+G115^2+H115^2+I115^2+J115^2)</f>
        <v>0.747942</v>
      </c>
      <c r="S115" s="7">
        <f t="shared" si="8"/>
        <v>3.504696031</v>
      </c>
      <c r="T115" s="7">
        <f t="shared" ref="T115:T131" si="112">E115*ln(1/E115)+F115*ln(1/F115)+G115*ln(1/G115)+H115*ln(1/H115)+I115*ln(1/I115)+J115*ln(1/J115)</f>
        <v>1.539492332</v>
      </c>
      <c r="U115" s="7">
        <f t="shared" ref="U115:U131" si="113">Q115*($T$227-T115)</f>
        <v>-67.2584175</v>
      </c>
      <c r="W115" s="7">
        <f t="shared" ref="W115:W131" si="114">Q115*($V$132-T115)</f>
        <v>-262.9515221</v>
      </c>
    </row>
    <row r="116">
      <c r="A116" s="21" t="s">
        <v>187</v>
      </c>
      <c r="B116" s="21" t="s">
        <v>121</v>
      </c>
      <c r="C116" s="21" t="s">
        <v>186</v>
      </c>
      <c r="D116" s="22">
        <v>810.0</v>
      </c>
      <c r="E116" s="3">
        <v>0.788</v>
      </c>
      <c r="F116" s="3">
        <v>0.064</v>
      </c>
      <c r="G116" s="3">
        <v>0.023</v>
      </c>
      <c r="H116" s="3">
        <v>0.033</v>
      </c>
      <c r="I116" s="3">
        <v>0.057</v>
      </c>
      <c r="J116" s="6">
        <v>0.035</v>
      </c>
      <c r="K116" s="5">
        <f t="shared" si="104"/>
        <v>638.28</v>
      </c>
      <c r="L116" s="7">
        <f t="shared" si="105"/>
        <v>51.84</v>
      </c>
      <c r="M116" s="7">
        <f t="shared" si="106"/>
        <v>18.63</v>
      </c>
      <c r="N116" s="7">
        <f t="shared" si="107"/>
        <v>26.73</v>
      </c>
      <c r="O116" s="7">
        <f t="shared" si="108"/>
        <v>46.17</v>
      </c>
      <c r="P116" s="7">
        <f t="shared" si="109"/>
        <v>28.35</v>
      </c>
      <c r="Q116" s="7">
        <f t="shared" si="110"/>
        <v>810</v>
      </c>
      <c r="R116" s="7">
        <f t="shared" si="111"/>
        <v>0.368868</v>
      </c>
      <c r="S116" s="7">
        <f t="shared" si="8"/>
        <v>48.9538357</v>
      </c>
      <c r="T116" s="7">
        <f t="shared" si="112"/>
        <v>0.8436300459</v>
      </c>
      <c r="U116" s="7">
        <f t="shared" si="113"/>
        <v>506.6020453</v>
      </c>
      <c r="W116" s="7">
        <f t="shared" si="114"/>
        <v>340.6215063</v>
      </c>
    </row>
    <row r="117">
      <c r="A117" s="21" t="s">
        <v>188</v>
      </c>
      <c r="B117" s="21" t="s">
        <v>121</v>
      </c>
      <c r="C117" s="21" t="s">
        <v>186</v>
      </c>
      <c r="D117" s="22">
        <v>811.0</v>
      </c>
      <c r="E117" s="3">
        <v>0.419</v>
      </c>
      <c r="F117" s="3">
        <v>0.099</v>
      </c>
      <c r="G117" s="3">
        <v>0.263</v>
      </c>
      <c r="H117" s="3">
        <v>0.026</v>
      </c>
      <c r="I117" s="3">
        <v>0.09</v>
      </c>
      <c r="J117" s="6">
        <v>0.104</v>
      </c>
      <c r="K117" s="5">
        <f t="shared" si="104"/>
        <v>339.809</v>
      </c>
      <c r="L117" s="7">
        <f t="shared" si="105"/>
        <v>80.289</v>
      </c>
      <c r="M117" s="7">
        <f t="shared" si="106"/>
        <v>213.293</v>
      </c>
      <c r="N117" s="7">
        <f t="shared" si="107"/>
        <v>21.086</v>
      </c>
      <c r="O117" s="7">
        <f t="shared" si="108"/>
        <v>72.99</v>
      </c>
      <c r="P117" s="7">
        <f t="shared" si="109"/>
        <v>84.344</v>
      </c>
      <c r="Q117" s="7">
        <f t="shared" si="110"/>
        <v>811.811</v>
      </c>
      <c r="R117" s="7">
        <f t="shared" si="111"/>
        <v>0.725877</v>
      </c>
      <c r="S117" s="7">
        <f t="shared" si="8"/>
        <v>0.4512091054</v>
      </c>
      <c r="T117" s="7">
        <f t="shared" si="112"/>
        <v>1.491691709</v>
      </c>
      <c r="U117" s="7">
        <f t="shared" si="113"/>
        <v>-18.36887969</v>
      </c>
      <c r="W117" s="7">
        <f t="shared" si="114"/>
        <v>-184.7205183</v>
      </c>
    </row>
    <row r="118">
      <c r="A118" s="21" t="s">
        <v>189</v>
      </c>
      <c r="B118" s="21" t="s">
        <v>121</v>
      </c>
      <c r="C118" s="21" t="s">
        <v>186</v>
      </c>
      <c r="D118" s="22">
        <v>735.0</v>
      </c>
      <c r="E118" s="3">
        <v>0.773</v>
      </c>
      <c r="F118" s="3">
        <v>0.086</v>
      </c>
      <c r="G118" s="3">
        <v>0.031</v>
      </c>
      <c r="H118" s="3">
        <v>0.014</v>
      </c>
      <c r="I118" s="3">
        <v>0.075</v>
      </c>
      <c r="J118" s="6">
        <v>0.022</v>
      </c>
      <c r="K118" s="5">
        <f t="shared" si="104"/>
        <v>568.155</v>
      </c>
      <c r="L118" s="7">
        <f t="shared" si="105"/>
        <v>63.21</v>
      </c>
      <c r="M118" s="7">
        <f t="shared" si="106"/>
        <v>22.785</v>
      </c>
      <c r="N118" s="7">
        <f t="shared" si="107"/>
        <v>10.29</v>
      </c>
      <c r="O118" s="7">
        <f t="shared" si="108"/>
        <v>55.125</v>
      </c>
      <c r="P118" s="7">
        <f t="shared" si="109"/>
        <v>16.17</v>
      </c>
      <c r="Q118" s="7">
        <f t="shared" si="110"/>
        <v>735.735</v>
      </c>
      <c r="R118" s="7">
        <f t="shared" si="111"/>
        <v>0.387809</v>
      </c>
      <c r="S118" s="7">
        <f t="shared" si="8"/>
        <v>46.33266662</v>
      </c>
      <c r="T118" s="7">
        <f t="shared" si="112"/>
        <v>0.8557085138</v>
      </c>
      <c r="U118" s="7">
        <f t="shared" si="113"/>
        <v>451.2675914</v>
      </c>
      <c r="W118" s="7">
        <f t="shared" si="114"/>
        <v>300.5050089</v>
      </c>
    </row>
    <row r="119">
      <c r="A119" s="21" t="s">
        <v>190</v>
      </c>
      <c r="B119" s="21" t="s">
        <v>121</v>
      </c>
      <c r="C119" s="21" t="s">
        <v>186</v>
      </c>
      <c r="D119" s="22">
        <v>301.0</v>
      </c>
      <c r="E119" s="3">
        <v>0.754</v>
      </c>
      <c r="F119" s="3">
        <v>0.033</v>
      </c>
      <c r="G119" s="3">
        <v>0.017</v>
      </c>
      <c r="H119" s="3">
        <v>0.037</v>
      </c>
      <c r="I119" s="3">
        <v>0.11</v>
      </c>
      <c r="J119" s="6">
        <v>0.05</v>
      </c>
      <c r="K119" s="5">
        <f t="shared" si="104"/>
        <v>226.954</v>
      </c>
      <c r="L119" s="7">
        <f t="shared" si="105"/>
        <v>9.933</v>
      </c>
      <c r="M119" s="7">
        <f t="shared" si="106"/>
        <v>5.117</v>
      </c>
      <c r="N119" s="7">
        <f t="shared" si="107"/>
        <v>11.137</v>
      </c>
      <c r="O119" s="7">
        <f t="shared" si="108"/>
        <v>33.11</v>
      </c>
      <c r="P119" s="7">
        <f t="shared" si="109"/>
        <v>15.05</v>
      </c>
      <c r="Q119" s="7">
        <f t="shared" si="110"/>
        <v>301.301</v>
      </c>
      <c r="R119" s="7">
        <f t="shared" si="111"/>
        <v>0.414137</v>
      </c>
      <c r="S119" s="7">
        <f t="shared" si="8"/>
        <v>42.68924021</v>
      </c>
      <c r="T119" s="7">
        <f t="shared" si="112"/>
        <v>0.9093098591</v>
      </c>
      <c r="U119" s="7">
        <f t="shared" si="113"/>
        <v>168.6546842</v>
      </c>
      <c r="W119" s="7">
        <f t="shared" si="114"/>
        <v>106.9138171</v>
      </c>
    </row>
    <row r="120">
      <c r="A120" s="23" t="s">
        <v>191</v>
      </c>
      <c r="B120" s="21" t="s">
        <v>121</v>
      </c>
      <c r="C120" s="23" t="s">
        <v>186</v>
      </c>
      <c r="D120" s="22">
        <v>878.0</v>
      </c>
      <c r="E120" s="3">
        <v>0.785</v>
      </c>
      <c r="F120" s="3">
        <v>0.087</v>
      </c>
      <c r="G120" s="3">
        <v>0.022</v>
      </c>
      <c r="H120" s="3">
        <v>0.017</v>
      </c>
      <c r="I120" s="3">
        <v>0.063</v>
      </c>
      <c r="J120" s="6">
        <v>0.027</v>
      </c>
      <c r="K120" s="5">
        <f t="shared" si="104"/>
        <v>689.23</v>
      </c>
      <c r="L120" s="7">
        <f t="shared" si="105"/>
        <v>76.386</v>
      </c>
      <c r="M120" s="7">
        <f t="shared" si="106"/>
        <v>19.316</v>
      </c>
      <c r="N120" s="7">
        <f t="shared" si="107"/>
        <v>14.926</v>
      </c>
      <c r="O120" s="7">
        <f t="shared" si="108"/>
        <v>55.314</v>
      </c>
      <c r="P120" s="7">
        <f t="shared" si="109"/>
        <v>23.706</v>
      </c>
      <c r="Q120" s="7">
        <f t="shared" si="110"/>
        <v>878.878</v>
      </c>
      <c r="R120" s="7">
        <f t="shared" si="111"/>
        <v>0.370735</v>
      </c>
      <c r="S120" s="7">
        <f t="shared" si="8"/>
        <v>48.69546906</v>
      </c>
      <c r="T120" s="7">
        <f t="shared" si="112"/>
        <v>0.8273946655</v>
      </c>
      <c r="U120" s="7">
        <f t="shared" si="113"/>
        <v>563.9496499</v>
      </c>
      <c r="W120" s="7">
        <f t="shared" si="114"/>
        <v>383.8550276</v>
      </c>
    </row>
    <row r="121">
      <c r="A121" s="23" t="s">
        <v>192</v>
      </c>
      <c r="B121" s="21" t="s">
        <v>121</v>
      </c>
      <c r="C121" s="23" t="s">
        <v>186</v>
      </c>
      <c r="D121" s="22">
        <v>778.0</v>
      </c>
      <c r="E121" s="3">
        <v>0.617</v>
      </c>
      <c r="F121" s="3">
        <v>0.057</v>
      </c>
      <c r="G121" s="3">
        <v>0.134</v>
      </c>
      <c r="H121" s="3">
        <v>0.019</v>
      </c>
      <c r="I121" s="3">
        <v>0.102</v>
      </c>
      <c r="J121" s="6">
        <v>0.072</v>
      </c>
      <c r="K121" s="5">
        <f t="shared" si="104"/>
        <v>480.026</v>
      </c>
      <c r="L121" s="7">
        <f t="shared" si="105"/>
        <v>44.346</v>
      </c>
      <c r="M121" s="7">
        <f t="shared" si="106"/>
        <v>104.252</v>
      </c>
      <c r="N121" s="7">
        <f t="shared" si="107"/>
        <v>14.782</v>
      </c>
      <c r="O121" s="7">
        <f t="shared" si="108"/>
        <v>79.356</v>
      </c>
      <c r="P121" s="7">
        <f t="shared" si="109"/>
        <v>56.016</v>
      </c>
      <c r="Q121" s="7">
        <f t="shared" si="110"/>
        <v>778.778</v>
      </c>
      <c r="R121" s="7">
        <f t="shared" si="111"/>
        <v>0.582157</v>
      </c>
      <c r="S121" s="7">
        <f t="shared" si="8"/>
        <v>19.43762574</v>
      </c>
      <c r="T121" s="7">
        <f t="shared" si="112"/>
        <v>1.228142863</v>
      </c>
      <c r="U121" s="7">
        <f t="shared" si="113"/>
        <v>187.6246028</v>
      </c>
      <c r="W121" s="7">
        <f t="shared" si="114"/>
        <v>28.04189648</v>
      </c>
    </row>
    <row r="122">
      <c r="A122" s="23" t="s">
        <v>193</v>
      </c>
      <c r="B122" s="21" t="s">
        <v>121</v>
      </c>
      <c r="C122" s="23" t="s">
        <v>186</v>
      </c>
      <c r="D122" s="22">
        <v>628.0</v>
      </c>
      <c r="E122" s="3">
        <v>0.753</v>
      </c>
      <c r="F122" s="3">
        <v>0.11</v>
      </c>
      <c r="G122" s="3">
        <v>0.025</v>
      </c>
      <c r="H122" s="3">
        <v>0.018</v>
      </c>
      <c r="I122" s="3">
        <v>0.076</v>
      </c>
      <c r="J122" s="6">
        <v>0.018</v>
      </c>
      <c r="K122" s="5">
        <f t="shared" si="104"/>
        <v>472.884</v>
      </c>
      <c r="L122" s="7">
        <f t="shared" si="105"/>
        <v>69.08</v>
      </c>
      <c r="M122" s="7">
        <f t="shared" si="106"/>
        <v>15.7</v>
      </c>
      <c r="N122" s="7">
        <f t="shared" si="107"/>
        <v>11.304</v>
      </c>
      <c r="O122" s="7">
        <f t="shared" si="108"/>
        <v>47.728</v>
      </c>
      <c r="P122" s="7">
        <f t="shared" si="109"/>
        <v>11.304</v>
      </c>
      <c r="Q122" s="7">
        <f t="shared" si="110"/>
        <v>628</v>
      </c>
      <c r="R122" s="7">
        <f t="shared" si="111"/>
        <v>0.413842</v>
      </c>
      <c r="S122" s="7">
        <f t="shared" si="8"/>
        <v>42.73006408</v>
      </c>
      <c r="T122" s="7">
        <f t="shared" si="112"/>
        <v>0.8891203094</v>
      </c>
      <c r="U122" s="7">
        <f t="shared" si="113"/>
        <v>364.2050582</v>
      </c>
      <c r="W122" s="7">
        <f t="shared" si="114"/>
        <v>235.518912</v>
      </c>
    </row>
    <row r="123">
      <c r="A123" s="23" t="s">
        <v>194</v>
      </c>
      <c r="B123" s="21" t="s">
        <v>121</v>
      </c>
      <c r="C123" s="23" t="s">
        <v>186</v>
      </c>
      <c r="D123" s="22">
        <v>491.0</v>
      </c>
      <c r="E123" s="3">
        <v>0.53</v>
      </c>
      <c r="F123" s="3">
        <v>0.189</v>
      </c>
      <c r="G123" s="3">
        <v>0.11</v>
      </c>
      <c r="H123" s="3">
        <v>0.024</v>
      </c>
      <c r="I123" s="3">
        <v>0.13</v>
      </c>
      <c r="J123" s="6">
        <v>0.016</v>
      </c>
      <c r="K123" s="5">
        <f t="shared" si="104"/>
        <v>260.23</v>
      </c>
      <c r="L123" s="7">
        <f t="shared" si="105"/>
        <v>92.799</v>
      </c>
      <c r="M123" s="7">
        <f t="shared" si="106"/>
        <v>54.01</v>
      </c>
      <c r="N123" s="7">
        <f t="shared" si="107"/>
        <v>11.784</v>
      </c>
      <c r="O123" s="7">
        <f t="shared" si="108"/>
        <v>63.83</v>
      </c>
      <c r="P123" s="7">
        <f t="shared" si="109"/>
        <v>7.856</v>
      </c>
      <c r="Q123" s="7">
        <f t="shared" si="110"/>
        <v>490.509</v>
      </c>
      <c r="R123" s="7">
        <f t="shared" si="111"/>
        <v>0.653547</v>
      </c>
      <c r="S123" s="7">
        <f t="shared" si="8"/>
        <v>9.558249735</v>
      </c>
      <c r="T123" s="7">
        <f t="shared" si="112"/>
        <v>1.315065494</v>
      </c>
      <c r="U123" s="7">
        <f t="shared" si="113"/>
        <v>75.53798162</v>
      </c>
      <c r="W123" s="7">
        <f t="shared" si="114"/>
        <v>-24.97430007</v>
      </c>
    </row>
    <row r="124">
      <c r="A124" s="23" t="s">
        <v>195</v>
      </c>
      <c r="B124" s="21" t="s">
        <v>121</v>
      </c>
      <c r="C124" s="23" t="s">
        <v>186</v>
      </c>
      <c r="D124" s="22">
        <v>766.0</v>
      </c>
      <c r="E124" s="3">
        <v>0.585</v>
      </c>
      <c r="F124" s="3">
        <v>0.087</v>
      </c>
      <c r="G124" s="3">
        <v>0.14</v>
      </c>
      <c r="H124" s="3">
        <v>0.029</v>
      </c>
      <c r="I124" s="3">
        <v>0.127</v>
      </c>
      <c r="J124" s="6">
        <v>0.033</v>
      </c>
      <c r="K124" s="5">
        <f t="shared" si="104"/>
        <v>448.11</v>
      </c>
      <c r="L124" s="7">
        <f t="shared" si="105"/>
        <v>66.642</v>
      </c>
      <c r="M124" s="7">
        <f t="shared" si="106"/>
        <v>107.24</v>
      </c>
      <c r="N124" s="7">
        <f t="shared" si="107"/>
        <v>22.214</v>
      </c>
      <c r="O124" s="7">
        <f t="shared" si="108"/>
        <v>97.282</v>
      </c>
      <c r="P124" s="7">
        <f t="shared" si="109"/>
        <v>25.278</v>
      </c>
      <c r="Q124" s="7">
        <f t="shared" si="110"/>
        <v>766.766</v>
      </c>
      <c r="R124" s="7">
        <f t="shared" si="111"/>
        <v>0.612547</v>
      </c>
      <c r="S124" s="7">
        <f t="shared" si="8"/>
        <v>15.23207543</v>
      </c>
      <c r="T124" s="7">
        <f t="shared" si="112"/>
        <v>1.27865807</v>
      </c>
      <c r="U124" s="7">
        <f t="shared" si="113"/>
        <v>145.9973072</v>
      </c>
      <c r="W124" s="7">
        <f t="shared" si="114"/>
        <v>-11.12396928</v>
      </c>
    </row>
    <row r="125">
      <c r="A125" s="23" t="s">
        <v>196</v>
      </c>
      <c r="B125" s="21" t="s">
        <v>121</v>
      </c>
      <c r="C125" s="23" t="s">
        <v>186</v>
      </c>
      <c r="D125" s="22">
        <v>721.0</v>
      </c>
      <c r="E125" s="3">
        <v>0.567</v>
      </c>
      <c r="F125" s="3">
        <v>0.094</v>
      </c>
      <c r="G125" s="3">
        <v>0.143</v>
      </c>
      <c r="H125" s="3">
        <v>0.026</v>
      </c>
      <c r="I125" s="3">
        <v>0.115</v>
      </c>
      <c r="J125" s="6">
        <v>0.054</v>
      </c>
      <c r="K125" s="5">
        <f t="shared" si="104"/>
        <v>408.807</v>
      </c>
      <c r="L125" s="7">
        <f t="shared" si="105"/>
        <v>67.774</v>
      </c>
      <c r="M125" s="7">
        <f t="shared" si="106"/>
        <v>103.103</v>
      </c>
      <c r="N125" s="7">
        <f t="shared" si="107"/>
        <v>18.746</v>
      </c>
      <c r="O125" s="7">
        <f t="shared" si="108"/>
        <v>82.915</v>
      </c>
      <c r="P125" s="7">
        <f t="shared" si="109"/>
        <v>38.934</v>
      </c>
      <c r="Q125" s="7">
        <f t="shared" si="110"/>
        <v>720.279</v>
      </c>
      <c r="R125" s="7">
        <f t="shared" si="111"/>
        <v>0.632409</v>
      </c>
      <c r="S125" s="7">
        <f t="shared" si="8"/>
        <v>12.48345285</v>
      </c>
      <c r="T125" s="7">
        <f t="shared" si="112"/>
        <v>1.323324464</v>
      </c>
      <c r="U125" s="7">
        <f t="shared" si="113"/>
        <v>104.9736099</v>
      </c>
      <c r="W125" s="7">
        <f t="shared" si="114"/>
        <v>-42.62181797</v>
      </c>
    </row>
    <row r="126">
      <c r="A126" s="23" t="s">
        <v>197</v>
      </c>
      <c r="B126" s="21" t="s">
        <v>121</v>
      </c>
      <c r="C126" s="23" t="s">
        <v>186</v>
      </c>
      <c r="D126" s="22">
        <v>645.0</v>
      </c>
      <c r="E126" s="3">
        <v>0.516</v>
      </c>
      <c r="F126" s="3">
        <v>0.143</v>
      </c>
      <c r="G126" s="3">
        <v>0.126</v>
      </c>
      <c r="H126" s="3">
        <v>0.034</v>
      </c>
      <c r="I126" s="3">
        <v>0.14</v>
      </c>
      <c r="J126" s="6">
        <v>0.042</v>
      </c>
      <c r="K126" s="5">
        <f t="shared" si="104"/>
        <v>332.82</v>
      </c>
      <c r="L126" s="7">
        <f t="shared" si="105"/>
        <v>92.235</v>
      </c>
      <c r="M126" s="7">
        <f t="shared" si="106"/>
        <v>81.27</v>
      </c>
      <c r="N126" s="7">
        <f t="shared" si="107"/>
        <v>21.93</v>
      </c>
      <c r="O126" s="7">
        <f t="shared" si="108"/>
        <v>90.3</v>
      </c>
      <c r="P126" s="7">
        <f t="shared" si="109"/>
        <v>27.09</v>
      </c>
      <c r="Q126" s="7">
        <f t="shared" si="110"/>
        <v>645.645</v>
      </c>
      <c r="R126" s="7">
        <f t="shared" si="111"/>
        <v>0.674899</v>
      </c>
      <c r="S126" s="7">
        <f t="shared" si="8"/>
        <v>6.603432022</v>
      </c>
      <c r="T126" s="7">
        <f t="shared" si="112"/>
        <v>1.40390532</v>
      </c>
      <c r="U126" s="7">
        <f t="shared" si="113"/>
        <v>42.06980841</v>
      </c>
      <c r="W126" s="7">
        <f t="shared" si="114"/>
        <v>-90.2320497</v>
      </c>
    </row>
    <row r="127">
      <c r="A127" s="23" t="s">
        <v>198</v>
      </c>
      <c r="B127" s="21" t="s">
        <v>121</v>
      </c>
      <c r="C127" s="23" t="s">
        <v>186</v>
      </c>
      <c r="D127" s="22">
        <v>301.0</v>
      </c>
      <c r="E127" s="3">
        <v>0.784</v>
      </c>
      <c r="F127" s="3">
        <v>0.047</v>
      </c>
      <c r="G127" s="3">
        <v>0.013</v>
      </c>
      <c r="H127" s="3">
        <v>0.01</v>
      </c>
      <c r="I127" s="3">
        <v>0.096</v>
      </c>
      <c r="J127" s="6">
        <v>0.05</v>
      </c>
      <c r="K127" s="5">
        <f t="shared" si="104"/>
        <v>235.984</v>
      </c>
      <c r="L127" s="7">
        <f t="shared" si="105"/>
        <v>14.147</v>
      </c>
      <c r="M127" s="7">
        <f t="shared" si="106"/>
        <v>3.913</v>
      </c>
      <c r="N127" s="7">
        <f t="shared" si="107"/>
        <v>3.01</v>
      </c>
      <c r="O127" s="7">
        <f t="shared" si="108"/>
        <v>28.896</v>
      </c>
      <c r="P127" s="7">
        <f t="shared" si="109"/>
        <v>15.05</v>
      </c>
      <c r="Q127" s="7">
        <f t="shared" si="110"/>
        <v>301</v>
      </c>
      <c r="R127" s="7">
        <f t="shared" si="111"/>
        <v>0.37115</v>
      </c>
      <c r="S127" s="7">
        <f t="shared" si="8"/>
        <v>48.63803887</v>
      </c>
      <c r="T127" s="7">
        <f t="shared" si="112"/>
        <v>0.8117529005</v>
      </c>
      <c r="U127" s="7">
        <f t="shared" si="113"/>
        <v>197.8508425</v>
      </c>
      <c r="W127" s="7">
        <f t="shared" si="114"/>
        <v>136.1716546</v>
      </c>
    </row>
    <row r="128">
      <c r="A128" s="23" t="s">
        <v>199</v>
      </c>
      <c r="B128" s="21" t="s">
        <v>121</v>
      </c>
      <c r="C128" s="23" t="s">
        <v>186</v>
      </c>
      <c r="D128" s="22">
        <v>720.0</v>
      </c>
      <c r="E128" s="3">
        <v>0.39</v>
      </c>
      <c r="F128" s="3">
        <v>0.243</v>
      </c>
      <c r="G128" s="3">
        <v>0.215</v>
      </c>
      <c r="H128" s="3">
        <v>0.014</v>
      </c>
      <c r="I128" s="3">
        <v>0.119</v>
      </c>
      <c r="J128" s="6">
        <v>0.018</v>
      </c>
      <c r="K128" s="5">
        <f t="shared" si="104"/>
        <v>280.8</v>
      </c>
      <c r="L128" s="7">
        <f t="shared" si="105"/>
        <v>174.96</v>
      </c>
      <c r="M128" s="7">
        <f t="shared" si="106"/>
        <v>154.8</v>
      </c>
      <c r="N128" s="7">
        <f t="shared" si="107"/>
        <v>10.08</v>
      </c>
      <c r="O128" s="7">
        <f t="shared" si="108"/>
        <v>85.68</v>
      </c>
      <c r="P128" s="7">
        <f t="shared" si="109"/>
        <v>12.96</v>
      </c>
      <c r="Q128" s="7">
        <f t="shared" si="110"/>
        <v>719.28</v>
      </c>
      <c r="R128" s="7">
        <f t="shared" si="111"/>
        <v>0.727945</v>
      </c>
      <c r="S128" s="7">
        <f t="shared" si="8"/>
        <v>0.737391338</v>
      </c>
      <c r="T128" s="7">
        <f t="shared" si="112"/>
        <v>1.426859999</v>
      </c>
      <c r="U128" s="7">
        <f t="shared" si="113"/>
        <v>30.35697574</v>
      </c>
      <c r="W128" s="7">
        <f t="shared" si="114"/>
        <v>-117.0337428</v>
      </c>
    </row>
    <row r="129">
      <c r="A129" s="21" t="s">
        <v>200</v>
      </c>
      <c r="B129" s="21" t="s">
        <v>121</v>
      </c>
      <c r="C129" s="21" t="s">
        <v>186</v>
      </c>
      <c r="D129" s="22">
        <v>851.0</v>
      </c>
      <c r="E129" s="3">
        <v>0.602</v>
      </c>
      <c r="F129" s="3">
        <v>0.096</v>
      </c>
      <c r="G129" s="3">
        <v>0.121</v>
      </c>
      <c r="H129" s="3">
        <v>0.008</v>
      </c>
      <c r="I129" s="3">
        <v>0.115</v>
      </c>
      <c r="J129" s="6">
        <v>0.058</v>
      </c>
      <c r="K129" s="5">
        <f t="shared" si="104"/>
        <v>512.302</v>
      </c>
      <c r="L129" s="7">
        <f t="shared" si="105"/>
        <v>81.696</v>
      </c>
      <c r="M129" s="7">
        <f t="shared" si="106"/>
        <v>102.971</v>
      </c>
      <c r="N129" s="7">
        <f t="shared" si="107"/>
        <v>6.808</v>
      </c>
      <c r="O129" s="7">
        <f t="shared" si="108"/>
        <v>97.865</v>
      </c>
      <c r="P129" s="7">
        <f t="shared" si="109"/>
        <v>49.358</v>
      </c>
      <c r="Q129" s="7">
        <f t="shared" si="110"/>
        <v>851</v>
      </c>
      <c r="R129" s="7">
        <f t="shared" si="111"/>
        <v>0.597086</v>
      </c>
      <c r="S129" s="7">
        <f t="shared" si="8"/>
        <v>17.37166126</v>
      </c>
      <c r="T129" s="7">
        <f t="shared" si="112"/>
        <v>1.238523793</v>
      </c>
      <c r="U129" s="7">
        <f t="shared" si="113"/>
        <v>196.1902862</v>
      </c>
      <c r="W129" s="7">
        <f t="shared" si="114"/>
        <v>21.80826323</v>
      </c>
    </row>
    <row r="130">
      <c r="A130" s="21" t="s">
        <v>201</v>
      </c>
      <c r="B130" s="21" t="s">
        <v>121</v>
      </c>
      <c r="C130" s="21" t="s">
        <v>186</v>
      </c>
      <c r="D130" s="22">
        <v>801.0</v>
      </c>
      <c r="E130" s="3">
        <v>0.578</v>
      </c>
      <c r="F130" s="3">
        <v>0.079</v>
      </c>
      <c r="G130" s="3">
        <v>0.13</v>
      </c>
      <c r="H130" s="3">
        <v>0.012</v>
      </c>
      <c r="I130" s="3">
        <v>0.107</v>
      </c>
      <c r="J130" s="6">
        <v>0.094</v>
      </c>
      <c r="K130" s="5">
        <f t="shared" si="104"/>
        <v>462.978</v>
      </c>
      <c r="L130" s="7">
        <f t="shared" si="105"/>
        <v>63.279</v>
      </c>
      <c r="M130" s="7">
        <f t="shared" si="106"/>
        <v>104.13</v>
      </c>
      <c r="N130" s="7">
        <f t="shared" si="107"/>
        <v>9.612</v>
      </c>
      <c r="O130" s="7">
        <f t="shared" si="108"/>
        <v>85.707</v>
      </c>
      <c r="P130" s="7">
        <f t="shared" si="109"/>
        <v>75.294</v>
      </c>
      <c r="Q130" s="7">
        <f t="shared" si="110"/>
        <v>801</v>
      </c>
      <c r="R130" s="7">
        <f t="shared" si="111"/>
        <v>0.622346</v>
      </c>
      <c r="S130" s="7">
        <f t="shared" si="8"/>
        <v>13.87603109</v>
      </c>
      <c r="T130" s="7">
        <f t="shared" si="112"/>
        <v>1.297074449</v>
      </c>
      <c r="U130" s="7">
        <f t="shared" si="113"/>
        <v>137.7641665</v>
      </c>
      <c r="W130" s="7">
        <f t="shared" si="114"/>
        <v>-26.37214424</v>
      </c>
    </row>
    <row r="131">
      <c r="A131" s="21" t="s">
        <v>157</v>
      </c>
      <c r="B131" s="21" t="s">
        <v>121</v>
      </c>
      <c r="C131" s="21" t="s">
        <v>186</v>
      </c>
      <c r="D131" s="22">
        <v>721.0</v>
      </c>
      <c r="E131" s="3">
        <v>0.587</v>
      </c>
      <c r="F131" s="3">
        <v>0.184</v>
      </c>
      <c r="G131" s="3">
        <v>0.068</v>
      </c>
      <c r="H131" s="3">
        <v>0.026</v>
      </c>
      <c r="I131" s="3">
        <v>0.096</v>
      </c>
      <c r="J131" s="6">
        <v>0.039</v>
      </c>
      <c r="K131" s="5">
        <f t="shared" si="104"/>
        <v>423.227</v>
      </c>
      <c r="L131" s="7">
        <f t="shared" si="105"/>
        <v>132.664</v>
      </c>
      <c r="M131" s="7">
        <f t="shared" si="106"/>
        <v>49.028</v>
      </c>
      <c r="N131" s="7">
        <f t="shared" si="107"/>
        <v>18.746</v>
      </c>
      <c r="O131" s="7">
        <f t="shared" si="108"/>
        <v>69.216</v>
      </c>
      <c r="P131" s="7">
        <f t="shared" si="109"/>
        <v>28.119</v>
      </c>
      <c r="Q131" s="7">
        <f t="shared" si="110"/>
        <v>721</v>
      </c>
      <c r="R131" s="7">
        <f t="shared" si="111"/>
        <v>0.605538</v>
      </c>
      <c r="S131" s="7">
        <f t="shared" si="8"/>
        <v>16.20202285</v>
      </c>
      <c r="T131" s="7">
        <f t="shared" si="112"/>
        <v>1.253374166</v>
      </c>
      <c r="U131" s="7">
        <f t="shared" si="113"/>
        <v>155.5128533</v>
      </c>
      <c r="W131" s="7">
        <f t="shared" si="114"/>
        <v>7.769682218</v>
      </c>
    </row>
    <row r="132">
      <c r="A132" s="18" t="s">
        <v>202</v>
      </c>
      <c r="B132" s="19"/>
      <c r="C132" s="19"/>
      <c r="D132" s="20">
        <f>sum(D115:D131)</f>
        <v>11913</v>
      </c>
      <c r="E132" s="12"/>
      <c r="F132" s="12"/>
      <c r="G132" s="12"/>
      <c r="H132" s="12"/>
      <c r="I132" s="12"/>
      <c r="J132" s="24"/>
      <c r="K132" s="15">
        <f t="shared" ref="K132:Q132" si="115">sum(K115:K131)</f>
        <v>7164.506</v>
      </c>
      <c r="L132" s="15">
        <f t="shared" si="115"/>
        <v>1303.52</v>
      </c>
      <c r="M132" s="15">
        <f t="shared" si="115"/>
        <v>1362.018</v>
      </c>
      <c r="N132" s="15">
        <f t="shared" si="115"/>
        <v>250.375</v>
      </c>
      <c r="O132" s="15">
        <f t="shared" si="115"/>
        <v>1207.039</v>
      </c>
      <c r="P132" s="15">
        <f t="shared" si="115"/>
        <v>628.524</v>
      </c>
      <c r="Q132" s="15">
        <f t="shared" si="115"/>
        <v>11915.982</v>
      </c>
      <c r="R132" s="16">
        <f>1-((K132/Q132)^2+(L132/Q132)^2+(M132/Q132)^2+(N132/Q132)^2+(O132/Q132)^2+(P132/Q132)^2)</f>
        <v>0.599980097</v>
      </c>
      <c r="S132" s="16">
        <f t="shared" si="8"/>
        <v>16.97115878</v>
      </c>
      <c r="T132" s="16">
        <f>(K132/Q132)*ln(Q132/K132)+(L132/Q132)*ln(Q132/L132)+(M132/Q132)*ln(Q132/M132)+(N132/Q132)*ln(Q132/N132)+(O132/Q132)*ln(Q132/O132)+(P132/Q132)*ln(Q132/P132)</f>
        <v>1.264150424</v>
      </c>
      <c r="U132" s="16"/>
      <c r="V132" s="16">
        <v>1.2641504240993913</v>
      </c>
      <c r="W132" s="16">
        <f>sum(W115:W131)/(V132*Q132)</f>
        <v>0.05318622634</v>
      </c>
      <c r="X132" s="16"/>
      <c r="Y132" s="16"/>
      <c r="Z132" s="16"/>
      <c r="AA132" s="16"/>
      <c r="AB132" s="16"/>
      <c r="AC132" s="16"/>
      <c r="AD132" s="16"/>
      <c r="AE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</row>
    <row r="133">
      <c r="A133" s="21" t="s">
        <v>203</v>
      </c>
      <c r="B133" s="21" t="s">
        <v>161</v>
      </c>
      <c r="C133" s="21" t="s">
        <v>204</v>
      </c>
      <c r="D133" s="22">
        <v>669.0</v>
      </c>
      <c r="E133" s="3">
        <v>0.65</v>
      </c>
      <c r="F133" s="3">
        <v>0.115</v>
      </c>
      <c r="G133" s="3">
        <v>0.027</v>
      </c>
      <c r="H133" s="3">
        <v>0.07</v>
      </c>
      <c r="I133" s="3">
        <v>0.118</v>
      </c>
      <c r="J133" s="6">
        <v>0.019</v>
      </c>
      <c r="K133" s="5">
        <f t="shared" ref="K133:K141" si="116">D133*E133</f>
        <v>434.85</v>
      </c>
      <c r="L133" s="7">
        <f t="shared" ref="L133:L141" si="117">D133*F133</f>
        <v>76.935</v>
      </c>
      <c r="M133" s="7">
        <f t="shared" ref="M133:M141" si="118">G133*D133</f>
        <v>18.063</v>
      </c>
      <c r="N133" s="7">
        <f t="shared" ref="N133:N141" si="119">H133*D133</f>
        <v>46.83</v>
      </c>
      <c r="O133" s="7">
        <f t="shared" ref="O133:O141" si="120">D133*I133</f>
        <v>78.942</v>
      </c>
      <c r="P133" s="7">
        <f t="shared" ref="P133:P141" si="121">D133*J133</f>
        <v>12.711</v>
      </c>
      <c r="Q133" s="7">
        <f t="shared" ref="Q133:Q141" si="122">sum(K133:P133)</f>
        <v>668.331</v>
      </c>
      <c r="R133" s="7">
        <f t="shared" ref="R133:R141" si="123">1-(E133^2+F133^2+G133^2+H133^2+I133^2+J133^2)</f>
        <v>0.544361</v>
      </c>
      <c r="S133" s="7">
        <f t="shared" si="8"/>
        <v>24.66806272</v>
      </c>
      <c r="T133" s="7">
        <f t="shared" ref="T133:T141" si="124">E133*ln(1/E133)+F133*ln(1/F133)+G133*ln(1/G133)+H133*ln(1/H133)+I133*ln(1/I133)+J133*ln(1/J133)</f>
        <v>1.139880904</v>
      </c>
      <c r="U133" s="7">
        <f t="shared" ref="U133:U141" si="125">Q133*($T$227-T133)</f>
        <v>220.003715</v>
      </c>
      <c r="W133" s="7">
        <f t="shared" ref="W133:W141" si="126">Q133*($V$142-T133)</f>
        <v>34.44504241</v>
      </c>
    </row>
    <row r="134">
      <c r="A134" s="21" t="s">
        <v>205</v>
      </c>
      <c r="B134" s="21" t="s">
        <v>161</v>
      </c>
      <c r="C134" s="21" t="s">
        <v>204</v>
      </c>
      <c r="D134" s="22">
        <v>667.0</v>
      </c>
      <c r="E134" s="3">
        <v>0.597</v>
      </c>
      <c r="F134" s="3">
        <v>0.114</v>
      </c>
      <c r="G134" s="3">
        <v>0.042</v>
      </c>
      <c r="H134" s="3">
        <v>0.048</v>
      </c>
      <c r="I134" s="3">
        <v>0.147</v>
      </c>
      <c r="J134" s="6">
        <v>0.052</v>
      </c>
      <c r="K134" s="5">
        <f t="shared" si="116"/>
        <v>398.199</v>
      </c>
      <c r="L134" s="7">
        <f t="shared" si="117"/>
        <v>76.038</v>
      </c>
      <c r="M134" s="7">
        <f t="shared" si="118"/>
        <v>28.014</v>
      </c>
      <c r="N134" s="7">
        <f t="shared" si="119"/>
        <v>32.016</v>
      </c>
      <c r="O134" s="7">
        <f t="shared" si="120"/>
        <v>98.049</v>
      </c>
      <c r="P134" s="7">
        <f t="shared" si="121"/>
        <v>34.684</v>
      </c>
      <c r="Q134" s="7">
        <f t="shared" si="122"/>
        <v>667</v>
      </c>
      <c r="R134" s="7">
        <f t="shared" si="123"/>
        <v>0.602214</v>
      </c>
      <c r="S134" s="7">
        <f t="shared" si="8"/>
        <v>16.66201789</v>
      </c>
      <c r="T134" s="7">
        <f t="shared" si="124"/>
        <v>1.269996103</v>
      </c>
      <c r="U134" s="7">
        <f t="shared" si="125"/>
        <v>132.778734</v>
      </c>
      <c r="W134" s="7">
        <f t="shared" si="126"/>
        <v>-52.41039334</v>
      </c>
    </row>
    <row r="135">
      <c r="A135" s="21" t="s">
        <v>206</v>
      </c>
      <c r="B135" s="21" t="s">
        <v>161</v>
      </c>
      <c r="C135" s="21" t="s">
        <v>204</v>
      </c>
      <c r="D135" s="22">
        <v>489.0</v>
      </c>
      <c r="E135" s="3">
        <v>0.701</v>
      </c>
      <c r="F135" s="3">
        <v>0.112</v>
      </c>
      <c r="G135" s="3">
        <v>0.008</v>
      </c>
      <c r="H135" s="3">
        <v>0.039</v>
      </c>
      <c r="I135" s="3">
        <v>0.11</v>
      </c>
      <c r="J135" s="6">
        <v>0.029</v>
      </c>
      <c r="K135" s="5">
        <f t="shared" si="116"/>
        <v>342.789</v>
      </c>
      <c r="L135" s="7">
        <f t="shared" si="117"/>
        <v>54.768</v>
      </c>
      <c r="M135" s="7">
        <f t="shared" si="118"/>
        <v>3.912</v>
      </c>
      <c r="N135" s="7">
        <f t="shared" si="119"/>
        <v>19.071</v>
      </c>
      <c r="O135" s="7">
        <f t="shared" si="120"/>
        <v>53.79</v>
      </c>
      <c r="P135" s="7">
        <f t="shared" si="121"/>
        <v>14.181</v>
      </c>
      <c r="Q135" s="7">
        <f t="shared" si="122"/>
        <v>488.511</v>
      </c>
      <c r="R135" s="7">
        <f t="shared" si="123"/>
        <v>0.481529</v>
      </c>
      <c r="S135" s="7">
        <f t="shared" si="8"/>
        <v>33.3631314</v>
      </c>
      <c r="T135" s="7">
        <f t="shared" si="124"/>
        <v>1.004848765</v>
      </c>
      <c r="U135" s="7">
        <f t="shared" si="125"/>
        <v>226.7745756</v>
      </c>
      <c r="W135" s="7">
        <f t="shared" si="126"/>
        <v>91.14200324</v>
      </c>
    </row>
    <row r="136">
      <c r="A136" s="21" t="s">
        <v>207</v>
      </c>
      <c r="B136" s="21" t="s">
        <v>161</v>
      </c>
      <c r="C136" s="21" t="s">
        <v>204</v>
      </c>
      <c r="D136" s="22">
        <v>568.0</v>
      </c>
      <c r="E136" s="3">
        <v>0.734</v>
      </c>
      <c r="F136" s="3">
        <v>0.067</v>
      </c>
      <c r="G136" s="3">
        <v>0.028</v>
      </c>
      <c r="H136" s="3">
        <v>0.07</v>
      </c>
      <c r="I136" s="3">
        <v>0.09</v>
      </c>
      <c r="J136" s="6">
        <v>0.011</v>
      </c>
      <c r="K136" s="5">
        <f t="shared" si="116"/>
        <v>416.912</v>
      </c>
      <c r="L136" s="7">
        <f t="shared" si="117"/>
        <v>38.056</v>
      </c>
      <c r="M136" s="7">
        <f t="shared" si="118"/>
        <v>15.904</v>
      </c>
      <c r="N136" s="7">
        <f t="shared" si="119"/>
        <v>39.76</v>
      </c>
      <c r="O136" s="7">
        <f t="shared" si="120"/>
        <v>51.12</v>
      </c>
      <c r="P136" s="7">
        <f t="shared" si="121"/>
        <v>6.248</v>
      </c>
      <c r="Q136" s="7">
        <f t="shared" si="122"/>
        <v>568</v>
      </c>
      <c r="R136" s="7">
        <f t="shared" si="123"/>
        <v>0.44285</v>
      </c>
      <c r="S136" s="7">
        <f t="shared" si="8"/>
        <v>38.7157632</v>
      </c>
      <c r="T136" s="7">
        <f t="shared" si="124"/>
        <v>0.9606791349</v>
      </c>
      <c r="U136" s="7">
        <f t="shared" si="125"/>
        <v>288.7629838</v>
      </c>
      <c r="W136" s="7">
        <f t="shared" si="126"/>
        <v>131.0606984</v>
      </c>
    </row>
    <row r="137">
      <c r="A137" s="21" t="s">
        <v>208</v>
      </c>
      <c r="B137" s="21" t="s">
        <v>161</v>
      </c>
      <c r="C137" s="21" t="s">
        <v>204</v>
      </c>
      <c r="D137" s="22">
        <v>875.0</v>
      </c>
      <c r="E137" s="3">
        <v>0.611</v>
      </c>
      <c r="F137" s="3">
        <v>0.121</v>
      </c>
      <c r="G137" s="3">
        <v>0.038</v>
      </c>
      <c r="H137" s="3">
        <v>0.054</v>
      </c>
      <c r="I137" s="3">
        <v>0.126</v>
      </c>
      <c r="J137" s="6">
        <v>0.05</v>
      </c>
      <c r="K137" s="5">
        <f t="shared" si="116"/>
        <v>534.625</v>
      </c>
      <c r="L137" s="7">
        <f t="shared" si="117"/>
        <v>105.875</v>
      </c>
      <c r="M137" s="7">
        <f t="shared" si="118"/>
        <v>33.25</v>
      </c>
      <c r="N137" s="7">
        <f t="shared" si="119"/>
        <v>47.25</v>
      </c>
      <c r="O137" s="7">
        <f t="shared" si="120"/>
        <v>110.25</v>
      </c>
      <c r="P137" s="7">
        <f t="shared" si="121"/>
        <v>43.75</v>
      </c>
      <c r="Q137" s="7">
        <f t="shared" si="122"/>
        <v>875</v>
      </c>
      <c r="R137" s="7">
        <f t="shared" si="123"/>
        <v>0.589302</v>
      </c>
      <c r="S137" s="7">
        <f t="shared" si="8"/>
        <v>18.44885783</v>
      </c>
      <c r="T137" s="7">
        <f t="shared" si="124"/>
        <v>1.249234298</v>
      </c>
      <c r="U137" s="7">
        <f t="shared" si="125"/>
        <v>192.3515754</v>
      </c>
      <c r="W137" s="7">
        <f t="shared" si="126"/>
        <v>-50.58768451</v>
      </c>
    </row>
    <row r="138">
      <c r="A138" s="21" t="s">
        <v>209</v>
      </c>
      <c r="B138" s="21" t="s">
        <v>161</v>
      </c>
      <c r="C138" s="21" t="s">
        <v>204</v>
      </c>
      <c r="D138" s="22">
        <v>763.0</v>
      </c>
      <c r="E138" s="3">
        <v>0.654</v>
      </c>
      <c r="F138" s="3">
        <v>0.085</v>
      </c>
      <c r="G138" s="3">
        <v>0.034</v>
      </c>
      <c r="H138" s="3">
        <v>0.039</v>
      </c>
      <c r="I138" s="3">
        <v>0.122</v>
      </c>
      <c r="J138" s="6">
        <v>0.066</v>
      </c>
      <c r="K138" s="5">
        <f t="shared" si="116"/>
        <v>499.002</v>
      </c>
      <c r="L138" s="7">
        <f t="shared" si="117"/>
        <v>64.855</v>
      </c>
      <c r="M138" s="7">
        <f t="shared" si="118"/>
        <v>25.942</v>
      </c>
      <c r="N138" s="7">
        <f t="shared" si="119"/>
        <v>29.757</v>
      </c>
      <c r="O138" s="7">
        <f t="shared" si="120"/>
        <v>93.086</v>
      </c>
      <c r="P138" s="7">
        <f t="shared" si="121"/>
        <v>50.358</v>
      </c>
      <c r="Q138" s="7">
        <f t="shared" si="122"/>
        <v>763</v>
      </c>
      <c r="R138" s="7">
        <f t="shared" si="123"/>
        <v>0.543142</v>
      </c>
      <c r="S138" s="7">
        <f t="shared" si="8"/>
        <v>24.83675524</v>
      </c>
      <c r="T138" s="7">
        <f t="shared" si="124"/>
        <v>1.164794772</v>
      </c>
      <c r="U138" s="7">
        <f t="shared" si="125"/>
        <v>232.1579321</v>
      </c>
      <c r="W138" s="7">
        <f t="shared" si="126"/>
        <v>20.31489739</v>
      </c>
    </row>
    <row r="139">
      <c r="A139" s="21" t="s">
        <v>210</v>
      </c>
      <c r="B139" s="21" t="s">
        <v>161</v>
      </c>
      <c r="C139" s="21" t="s">
        <v>204</v>
      </c>
      <c r="D139" s="22">
        <v>637.0</v>
      </c>
      <c r="E139" s="3">
        <v>0.567</v>
      </c>
      <c r="F139" s="3">
        <v>0.152</v>
      </c>
      <c r="G139" s="3">
        <v>0.039</v>
      </c>
      <c r="H139" s="3">
        <v>0.028</v>
      </c>
      <c r="I139" s="3">
        <v>0.104</v>
      </c>
      <c r="J139" s="6">
        <v>0.11</v>
      </c>
      <c r="K139" s="5">
        <f t="shared" si="116"/>
        <v>361.179</v>
      </c>
      <c r="L139" s="7">
        <f t="shared" si="117"/>
        <v>96.824</v>
      </c>
      <c r="M139" s="7">
        <f t="shared" si="118"/>
        <v>24.843</v>
      </c>
      <c r="N139" s="7">
        <f t="shared" si="119"/>
        <v>17.836</v>
      </c>
      <c r="O139" s="7">
        <f t="shared" si="120"/>
        <v>66.248</v>
      </c>
      <c r="P139" s="7">
        <f t="shared" si="121"/>
        <v>70.07</v>
      </c>
      <c r="Q139" s="7">
        <f t="shared" si="122"/>
        <v>637</v>
      </c>
      <c r="R139" s="7">
        <f t="shared" si="123"/>
        <v>0.630186</v>
      </c>
      <c r="S139" s="7">
        <f t="shared" si="8"/>
        <v>12.79108491</v>
      </c>
      <c r="T139" s="7">
        <f t="shared" si="124"/>
        <v>1.31289159</v>
      </c>
      <c r="U139" s="7">
        <f t="shared" si="125"/>
        <v>99.48225154</v>
      </c>
      <c r="W139" s="7">
        <f t="shared" si="126"/>
        <v>-77.3775297</v>
      </c>
    </row>
    <row r="140">
      <c r="A140" s="21" t="s">
        <v>211</v>
      </c>
      <c r="B140" s="30">
        <v>44322.0</v>
      </c>
      <c r="C140" s="21" t="s">
        <v>204</v>
      </c>
      <c r="D140" s="22">
        <v>1120.0</v>
      </c>
      <c r="E140" s="10">
        <v>0.607</v>
      </c>
      <c r="F140" s="10">
        <v>0.13</v>
      </c>
      <c r="G140" s="10">
        <v>0.048</v>
      </c>
      <c r="H140" s="10">
        <v>0.046</v>
      </c>
      <c r="I140" s="10">
        <v>0.096</v>
      </c>
      <c r="J140" s="10">
        <v>0.073</v>
      </c>
      <c r="K140" s="5">
        <f t="shared" si="116"/>
        <v>679.84</v>
      </c>
      <c r="L140" s="7">
        <f t="shared" si="117"/>
        <v>145.6</v>
      </c>
      <c r="M140" s="7">
        <f t="shared" si="118"/>
        <v>53.76</v>
      </c>
      <c r="N140" s="7">
        <f t="shared" si="119"/>
        <v>51.52</v>
      </c>
      <c r="O140" s="7">
        <f t="shared" si="120"/>
        <v>107.52</v>
      </c>
      <c r="P140" s="7">
        <f t="shared" si="121"/>
        <v>81.76</v>
      </c>
      <c r="Q140" s="7">
        <f t="shared" si="122"/>
        <v>1120</v>
      </c>
      <c r="R140" s="7">
        <f t="shared" si="123"/>
        <v>0.595686</v>
      </c>
      <c r="S140" s="7">
        <f t="shared" si="8"/>
        <v>17.56540165</v>
      </c>
      <c r="T140" s="7">
        <f t="shared" si="124"/>
        <v>1.271682706</v>
      </c>
      <c r="U140" s="7">
        <f t="shared" si="125"/>
        <v>221.0677995</v>
      </c>
      <c r="W140" s="7">
        <f t="shared" si="126"/>
        <v>-89.89445327</v>
      </c>
    </row>
    <row r="141">
      <c r="A141" s="21" t="s">
        <v>212</v>
      </c>
      <c r="B141" s="30">
        <v>44322.0</v>
      </c>
      <c r="C141" s="21" t="s">
        <v>204</v>
      </c>
      <c r="D141" s="22">
        <v>820.0</v>
      </c>
      <c r="E141" s="10">
        <v>0.698</v>
      </c>
      <c r="F141" s="10">
        <v>0.12</v>
      </c>
      <c r="G141" s="10">
        <v>0.035</v>
      </c>
      <c r="H141" s="10">
        <v>0.067</v>
      </c>
      <c r="I141" s="10">
        <v>0.068</v>
      </c>
      <c r="J141" s="10">
        <v>0.012</v>
      </c>
      <c r="K141" s="5">
        <f t="shared" si="116"/>
        <v>572.36</v>
      </c>
      <c r="L141" s="7">
        <f t="shared" si="117"/>
        <v>98.4</v>
      </c>
      <c r="M141" s="7">
        <f t="shared" si="118"/>
        <v>28.7</v>
      </c>
      <c r="N141" s="7">
        <f t="shared" si="119"/>
        <v>54.94</v>
      </c>
      <c r="O141" s="7">
        <f t="shared" si="120"/>
        <v>55.76</v>
      </c>
      <c r="P141" s="7">
        <f t="shared" si="121"/>
        <v>9.84</v>
      </c>
      <c r="Q141" s="7">
        <f t="shared" si="122"/>
        <v>820</v>
      </c>
      <c r="R141" s="7">
        <f t="shared" si="123"/>
        <v>0.487914</v>
      </c>
      <c r="S141" s="7">
        <f t="shared" si="8"/>
        <v>32.47953684</v>
      </c>
      <c r="T141" s="7">
        <f t="shared" si="124"/>
        <v>1.039702345</v>
      </c>
      <c r="U141" s="7">
        <f t="shared" si="125"/>
        <v>352.0771065</v>
      </c>
      <c r="W141" s="7">
        <f t="shared" si="126"/>
        <v>124.4083143</v>
      </c>
    </row>
    <row r="142">
      <c r="A142" s="18" t="s">
        <v>213</v>
      </c>
      <c r="B142" s="19"/>
      <c r="C142" s="19"/>
      <c r="D142" s="20">
        <f>sum(D133:D141)</f>
        <v>6608</v>
      </c>
      <c r="E142" s="12"/>
      <c r="F142" s="12"/>
      <c r="G142" s="12"/>
      <c r="H142" s="12"/>
      <c r="I142" s="12"/>
      <c r="J142" s="24"/>
      <c r="K142" s="15">
        <f t="shared" ref="K142:Q142" si="127">sum(K133:K141)</f>
        <v>4239.756</v>
      </c>
      <c r="L142" s="15">
        <f t="shared" si="127"/>
        <v>757.351</v>
      </c>
      <c r="M142" s="15">
        <f t="shared" si="127"/>
        <v>232.388</v>
      </c>
      <c r="N142" s="15">
        <f t="shared" si="127"/>
        <v>338.98</v>
      </c>
      <c r="O142" s="15">
        <f t="shared" si="127"/>
        <v>714.765</v>
      </c>
      <c r="P142" s="15">
        <f t="shared" si="127"/>
        <v>323.602</v>
      </c>
      <c r="Q142" s="15">
        <f t="shared" si="127"/>
        <v>6606.842</v>
      </c>
      <c r="R142" s="16">
        <f>1-((K142/Q142)^2+(L142/Q142)^2+(M142/Q142)^2+(N142/Q142)^2+(O142/Q142)^2+(P142/Q142)^2)</f>
        <v>0.5570797166</v>
      </c>
      <c r="S142" s="16">
        <f t="shared" si="8"/>
        <v>22.9079705</v>
      </c>
      <c r="T142" s="16">
        <f>(K142/Q142)*ln(Q142/K142)+(L142/Q142)*ln(Q142/L142)+(M142/Q142)*ln(Q142/M142)+(N142/Q142)*ln(Q142/N142)+(O142/Q142)*ln(Q142/O142)+(P142/Q142)*ln(Q142/P142)</f>
        <v>1.191419801</v>
      </c>
      <c r="U142" s="16"/>
      <c r="V142" s="16">
        <v>1.1914198011987474</v>
      </c>
      <c r="W142" s="16">
        <f>sum(W133:W141)/(V142*Q142)</f>
        <v>0.01665508762</v>
      </c>
      <c r="X142" s="16"/>
      <c r="Y142" s="16"/>
      <c r="Z142" s="16"/>
      <c r="AA142" s="16"/>
      <c r="AB142" s="16"/>
      <c r="AC142" s="16"/>
      <c r="AD142" s="16"/>
      <c r="AE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</row>
    <row r="143">
      <c r="A143" s="21" t="s">
        <v>144</v>
      </c>
      <c r="B143" s="21" t="s">
        <v>214</v>
      </c>
      <c r="C143" s="21" t="s">
        <v>215</v>
      </c>
      <c r="D143" s="22">
        <v>345.0</v>
      </c>
      <c r="E143" s="3">
        <v>0.725</v>
      </c>
      <c r="F143" s="3">
        <v>0.128</v>
      </c>
      <c r="G143" s="3">
        <v>0.009</v>
      </c>
      <c r="H143" s="3">
        <v>0.041</v>
      </c>
      <c r="I143" s="3">
        <v>0.078</v>
      </c>
      <c r="J143" s="6">
        <v>0.02</v>
      </c>
      <c r="K143" s="5">
        <f t="shared" ref="K143:K151" si="128">D143*E143</f>
        <v>250.125</v>
      </c>
      <c r="L143" s="7">
        <f t="shared" ref="L143:L151" si="129">D143*F143</f>
        <v>44.16</v>
      </c>
      <c r="M143" s="7">
        <f t="shared" ref="M143:M151" si="130">G143*D143</f>
        <v>3.105</v>
      </c>
      <c r="N143" s="7">
        <f t="shared" ref="N143:N151" si="131">H143*D143</f>
        <v>14.145</v>
      </c>
      <c r="O143" s="7">
        <f t="shared" ref="O143:O151" si="132">D143*I143</f>
        <v>26.91</v>
      </c>
      <c r="P143" s="7">
        <f t="shared" ref="P143:P151" si="133">D143*J143</f>
        <v>6.9</v>
      </c>
      <c r="Q143" s="7">
        <f t="shared" ref="Q143:Q151" si="134">sum(K143:P143)</f>
        <v>345.345</v>
      </c>
      <c r="R143" s="7">
        <f t="shared" ref="R143:R151" si="135">1-(E143^2+F143^2+G143^2+H143^2+I143^2+J143^2)</f>
        <v>0.449745</v>
      </c>
      <c r="S143" s="7">
        <f t="shared" si="8"/>
        <v>37.76159179</v>
      </c>
      <c r="T143" s="7">
        <f t="shared" ref="T143:T151" si="136">E143*ln(1/E143)+F143*ln(1/F143)+G143*ln(1/G143)+H143*ln(1/H143)+I143*ln(1/I143)+J143*ln(1/J143)</f>
        <v>0.9468593008</v>
      </c>
      <c r="U143" s="7">
        <f t="shared" ref="U143:U151" si="137">Q143*($T$227-T143)</f>
        <v>180.3410131</v>
      </c>
      <c r="W143" s="7">
        <f t="shared" ref="W143:W151" si="138">Q143*($V$152-T143)</f>
        <v>52.65068843</v>
      </c>
    </row>
    <row r="144">
      <c r="A144" s="21" t="s">
        <v>216</v>
      </c>
      <c r="B144" s="21" t="s">
        <v>214</v>
      </c>
      <c r="C144" s="21" t="s">
        <v>215</v>
      </c>
      <c r="D144" s="22">
        <v>359.0</v>
      </c>
      <c r="E144" s="3">
        <v>0.56</v>
      </c>
      <c r="F144" s="3">
        <v>0.228</v>
      </c>
      <c r="G144" s="3">
        <v>0.036</v>
      </c>
      <c r="H144" s="3">
        <v>0.058</v>
      </c>
      <c r="I144" s="3">
        <v>0.111</v>
      </c>
      <c r="J144" s="6">
        <v>0.006</v>
      </c>
      <c r="K144" s="5">
        <f t="shared" si="128"/>
        <v>201.04</v>
      </c>
      <c r="L144" s="7">
        <f t="shared" si="129"/>
        <v>81.852</v>
      </c>
      <c r="M144" s="7">
        <f t="shared" si="130"/>
        <v>12.924</v>
      </c>
      <c r="N144" s="7">
        <f t="shared" si="131"/>
        <v>20.822</v>
      </c>
      <c r="O144" s="7">
        <f t="shared" si="132"/>
        <v>39.849</v>
      </c>
      <c r="P144" s="7">
        <f t="shared" si="133"/>
        <v>2.154</v>
      </c>
      <c r="Q144" s="7">
        <f t="shared" si="134"/>
        <v>358.641</v>
      </c>
      <c r="R144" s="7">
        <f t="shared" si="135"/>
        <v>0.617399</v>
      </c>
      <c r="S144" s="7">
        <f t="shared" si="8"/>
        <v>14.56062659</v>
      </c>
      <c r="T144" s="7">
        <f t="shared" si="136"/>
        <v>1.221291336</v>
      </c>
      <c r="U144" s="7">
        <f t="shared" si="137"/>
        <v>88.86167623</v>
      </c>
      <c r="W144" s="7">
        <f t="shared" si="138"/>
        <v>-43.74480638</v>
      </c>
    </row>
    <row r="145">
      <c r="A145" s="21" t="s">
        <v>217</v>
      </c>
      <c r="B145" s="21" t="s">
        <v>214</v>
      </c>
      <c r="C145" s="21" t="s">
        <v>215</v>
      </c>
      <c r="D145" s="22">
        <v>292.0</v>
      </c>
      <c r="E145" s="3">
        <v>0.726</v>
      </c>
      <c r="F145" s="3">
        <v>0.099</v>
      </c>
      <c r="G145" s="3">
        <v>0.017</v>
      </c>
      <c r="H145" s="3">
        <v>0.041</v>
      </c>
      <c r="I145" s="3">
        <v>0.096</v>
      </c>
      <c r="J145" s="6">
        <v>0.021</v>
      </c>
      <c r="K145" s="5">
        <f t="shared" si="128"/>
        <v>211.992</v>
      </c>
      <c r="L145" s="7">
        <f t="shared" si="129"/>
        <v>28.908</v>
      </c>
      <c r="M145" s="7">
        <f t="shared" si="130"/>
        <v>4.964</v>
      </c>
      <c r="N145" s="7">
        <f t="shared" si="131"/>
        <v>11.972</v>
      </c>
      <c r="O145" s="7">
        <f t="shared" si="132"/>
        <v>28.032</v>
      </c>
      <c r="P145" s="7">
        <f t="shared" si="133"/>
        <v>6.132</v>
      </c>
      <c r="Q145" s="7">
        <f t="shared" si="134"/>
        <v>292</v>
      </c>
      <c r="R145" s="7">
        <f t="shared" si="135"/>
        <v>0.451496</v>
      </c>
      <c r="S145" s="7">
        <f t="shared" si="8"/>
        <v>37.51927791</v>
      </c>
      <c r="T145" s="7">
        <f t="shared" si="136"/>
        <v>0.9677436239</v>
      </c>
      <c r="U145" s="7">
        <f t="shared" si="137"/>
        <v>146.3857454</v>
      </c>
      <c r="W145" s="7">
        <f t="shared" si="138"/>
        <v>38.41958166</v>
      </c>
    </row>
    <row r="146">
      <c r="A146" s="21" t="s">
        <v>218</v>
      </c>
      <c r="B146" s="21" t="s">
        <v>214</v>
      </c>
      <c r="C146" s="21" t="s">
        <v>215</v>
      </c>
      <c r="D146" s="22">
        <v>403.0</v>
      </c>
      <c r="E146" s="3">
        <v>0.705</v>
      </c>
      <c r="F146" s="3">
        <v>0.117</v>
      </c>
      <c r="G146" s="3">
        <v>0.037</v>
      </c>
      <c r="H146" s="3">
        <v>0.032</v>
      </c>
      <c r="I146" s="3">
        <v>0.069</v>
      </c>
      <c r="J146" s="6">
        <v>0.04</v>
      </c>
      <c r="K146" s="5">
        <f t="shared" si="128"/>
        <v>284.115</v>
      </c>
      <c r="L146" s="7">
        <f t="shared" si="129"/>
        <v>47.151</v>
      </c>
      <c r="M146" s="7">
        <f t="shared" si="130"/>
        <v>14.911</v>
      </c>
      <c r="N146" s="7">
        <f t="shared" si="131"/>
        <v>12.896</v>
      </c>
      <c r="O146" s="7">
        <f t="shared" si="132"/>
        <v>27.807</v>
      </c>
      <c r="P146" s="7">
        <f t="shared" si="133"/>
        <v>16.12</v>
      </c>
      <c r="Q146" s="7">
        <f t="shared" si="134"/>
        <v>403</v>
      </c>
      <c r="R146" s="7">
        <f t="shared" si="135"/>
        <v>0.480532</v>
      </c>
      <c r="S146" s="7">
        <f t="shared" si="8"/>
        <v>33.50110223</v>
      </c>
      <c r="T146" s="7">
        <f t="shared" si="136"/>
        <v>1.042835439</v>
      </c>
      <c r="U146" s="7">
        <f t="shared" si="137"/>
        <v>171.77038</v>
      </c>
      <c r="W146" s="7">
        <f t="shared" si="138"/>
        <v>22.76228417</v>
      </c>
    </row>
    <row r="147">
      <c r="A147" s="21" t="s">
        <v>219</v>
      </c>
      <c r="B147" s="21" t="s">
        <v>214</v>
      </c>
      <c r="C147" s="21" t="s">
        <v>215</v>
      </c>
      <c r="D147" s="22">
        <v>368.0</v>
      </c>
      <c r="E147" s="3">
        <v>0.543</v>
      </c>
      <c r="F147" s="3">
        <v>0.31</v>
      </c>
      <c r="G147" s="3">
        <v>0.016</v>
      </c>
      <c r="H147" s="3">
        <v>0.052</v>
      </c>
      <c r="I147" s="3">
        <v>0.071</v>
      </c>
      <c r="J147" s="6">
        <v>0.008</v>
      </c>
      <c r="K147" s="5">
        <f t="shared" si="128"/>
        <v>199.824</v>
      </c>
      <c r="L147" s="7">
        <f t="shared" si="129"/>
        <v>114.08</v>
      </c>
      <c r="M147" s="7">
        <f t="shared" si="130"/>
        <v>5.888</v>
      </c>
      <c r="N147" s="7">
        <f t="shared" si="131"/>
        <v>19.136</v>
      </c>
      <c r="O147" s="7">
        <f t="shared" si="132"/>
        <v>26.128</v>
      </c>
      <c r="P147" s="7">
        <f t="shared" si="133"/>
        <v>2.944</v>
      </c>
      <c r="Q147" s="7">
        <f t="shared" si="134"/>
        <v>368</v>
      </c>
      <c r="R147" s="7">
        <f t="shared" si="135"/>
        <v>0.600986</v>
      </c>
      <c r="S147" s="7">
        <f t="shared" si="8"/>
        <v>16.83195589</v>
      </c>
      <c r="T147" s="7">
        <f t="shared" si="136"/>
        <v>1.14097561</v>
      </c>
      <c r="U147" s="7">
        <f t="shared" si="137"/>
        <v>120.7367742</v>
      </c>
      <c r="W147" s="7">
        <f t="shared" si="138"/>
        <v>-15.3301719</v>
      </c>
    </row>
    <row r="148">
      <c r="A148" s="21" t="s">
        <v>220</v>
      </c>
      <c r="B148" s="21" t="s">
        <v>214</v>
      </c>
      <c r="C148" s="21" t="s">
        <v>215</v>
      </c>
      <c r="D148" s="22">
        <v>506.0</v>
      </c>
      <c r="E148" s="3">
        <v>0.719</v>
      </c>
      <c r="F148" s="3">
        <v>0.083</v>
      </c>
      <c r="G148" s="3">
        <v>0.034</v>
      </c>
      <c r="H148" s="3">
        <v>0.051</v>
      </c>
      <c r="I148" s="3">
        <v>0.085</v>
      </c>
      <c r="J148" s="6">
        <v>0.028</v>
      </c>
      <c r="K148" s="5">
        <f t="shared" si="128"/>
        <v>363.814</v>
      </c>
      <c r="L148" s="7">
        <f t="shared" si="129"/>
        <v>41.998</v>
      </c>
      <c r="M148" s="7">
        <f t="shared" si="130"/>
        <v>17.204</v>
      </c>
      <c r="N148" s="7">
        <f t="shared" si="131"/>
        <v>25.806</v>
      </c>
      <c r="O148" s="7">
        <f t="shared" si="132"/>
        <v>43.01</v>
      </c>
      <c r="P148" s="7">
        <f t="shared" si="133"/>
        <v>14.168</v>
      </c>
      <c r="Q148" s="7">
        <f t="shared" si="134"/>
        <v>506</v>
      </c>
      <c r="R148" s="7">
        <f t="shared" si="135"/>
        <v>0.464384</v>
      </c>
      <c r="S148" s="7">
        <f t="shared" si="8"/>
        <v>35.73575924</v>
      </c>
      <c r="T148" s="7">
        <f t="shared" si="136"/>
        <v>1.020162744</v>
      </c>
      <c r="U148" s="7">
        <f t="shared" si="137"/>
        <v>227.1443743</v>
      </c>
      <c r="W148" s="7">
        <f t="shared" si="138"/>
        <v>40.05232352</v>
      </c>
    </row>
    <row r="149">
      <c r="A149" s="21" t="s">
        <v>221</v>
      </c>
      <c r="B149" s="21" t="s">
        <v>214</v>
      </c>
      <c r="C149" s="21" t="s">
        <v>215</v>
      </c>
      <c r="D149" s="22">
        <v>528.0</v>
      </c>
      <c r="E149" s="3">
        <v>0.689</v>
      </c>
      <c r="F149" s="3">
        <v>0.087</v>
      </c>
      <c r="G149" s="3">
        <v>0.061</v>
      </c>
      <c r="H149" s="3">
        <v>0.032</v>
      </c>
      <c r="I149" s="3">
        <v>0.108</v>
      </c>
      <c r="J149" s="6">
        <v>0.023</v>
      </c>
      <c r="K149" s="5">
        <f t="shared" si="128"/>
        <v>363.792</v>
      </c>
      <c r="L149" s="7">
        <f t="shared" si="129"/>
        <v>45.936</v>
      </c>
      <c r="M149" s="7">
        <f t="shared" si="130"/>
        <v>32.208</v>
      </c>
      <c r="N149" s="7">
        <f t="shared" si="131"/>
        <v>16.896</v>
      </c>
      <c r="O149" s="7">
        <f t="shared" si="132"/>
        <v>57.024</v>
      </c>
      <c r="P149" s="7">
        <f t="shared" si="133"/>
        <v>12.144</v>
      </c>
      <c r="Q149" s="7">
        <f t="shared" si="134"/>
        <v>528</v>
      </c>
      <c r="R149" s="7">
        <f t="shared" si="135"/>
        <v>0.500772</v>
      </c>
      <c r="S149" s="7">
        <f t="shared" si="8"/>
        <v>30.70016974</v>
      </c>
      <c r="T149" s="7">
        <f t="shared" si="136"/>
        <v>1.076986643</v>
      </c>
      <c r="U149" s="7">
        <f t="shared" si="137"/>
        <v>207.0171982</v>
      </c>
      <c r="W149" s="7">
        <f t="shared" si="138"/>
        <v>11.79071038</v>
      </c>
    </row>
    <row r="150">
      <c r="A150" s="21" t="s">
        <v>222</v>
      </c>
      <c r="B150" s="30">
        <v>44292.0</v>
      </c>
      <c r="C150" s="21" t="s">
        <v>215</v>
      </c>
      <c r="D150" s="22">
        <v>782.0</v>
      </c>
      <c r="E150" s="3">
        <v>0.607</v>
      </c>
      <c r="F150" s="3">
        <v>0.203</v>
      </c>
      <c r="G150" s="3">
        <v>0.035</v>
      </c>
      <c r="H150" s="3">
        <v>0.041</v>
      </c>
      <c r="I150" s="3">
        <v>0.1</v>
      </c>
      <c r="J150" s="6">
        <v>0.014</v>
      </c>
      <c r="K150" s="5">
        <f t="shared" si="128"/>
        <v>474.674</v>
      </c>
      <c r="L150" s="7">
        <f t="shared" si="129"/>
        <v>158.746</v>
      </c>
      <c r="M150" s="7">
        <f t="shared" si="130"/>
        <v>27.37</v>
      </c>
      <c r="N150" s="7">
        <f t="shared" si="131"/>
        <v>32.062</v>
      </c>
      <c r="O150" s="7">
        <f t="shared" si="132"/>
        <v>78.2</v>
      </c>
      <c r="P150" s="7">
        <f t="shared" si="133"/>
        <v>10.948</v>
      </c>
      <c r="Q150" s="7">
        <f t="shared" si="134"/>
        <v>782</v>
      </c>
      <c r="R150" s="7">
        <f t="shared" si="135"/>
        <v>0.57724</v>
      </c>
      <c r="S150" s="7">
        <f t="shared" si="8"/>
        <v>20.11806967</v>
      </c>
      <c r="T150" s="7">
        <f t="shared" si="136"/>
        <v>1.165040031</v>
      </c>
      <c r="U150" s="7">
        <f t="shared" si="137"/>
        <v>237.7472675</v>
      </c>
      <c r="W150" s="7">
        <f t="shared" si="138"/>
        <v>-51.39499285</v>
      </c>
    </row>
    <row r="151">
      <c r="A151" s="21" t="s">
        <v>223</v>
      </c>
      <c r="B151" s="30">
        <v>44292.0</v>
      </c>
      <c r="C151" s="21" t="s">
        <v>215</v>
      </c>
      <c r="D151" s="22">
        <v>693.0</v>
      </c>
      <c r="E151" s="3">
        <v>0.716</v>
      </c>
      <c r="F151" s="3">
        <v>0.117</v>
      </c>
      <c r="G151" s="3">
        <v>0.042</v>
      </c>
      <c r="H151" s="3">
        <v>0.046</v>
      </c>
      <c r="I151" s="3">
        <v>0.052</v>
      </c>
      <c r="J151" s="6">
        <v>0.027</v>
      </c>
      <c r="K151" s="5">
        <f t="shared" si="128"/>
        <v>496.188</v>
      </c>
      <c r="L151" s="7">
        <f t="shared" si="129"/>
        <v>81.081</v>
      </c>
      <c r="M151" s="7">
        <f t="shared" si="130"/>
        <v>29.106</v>
      </c>
      <c r="N151" s="7">
        <f t="shared" si="131"/>
        <v>31.878</v>
      </c>
      <c r="O151" s="7">
        <f t="shared" si="132"/>
        <v>36.036</v>
      </c>
      <c r="P151" s="7">
        <f t="shared" si="133"/>
        <v>18.711</v>
      </c>
      <c r="Q151" s="7">
        <f t="shared" si="134"/>
        <v>693</v>
      </c>
      <c r="R151" s="7">
        <f t="shared" si="135"/>
        <v>0.466342</v>
      </c>
      <c r="S151" s="7">
        <f t="shared" si="8"/>
        <v>35.46479947</v>
      </c>
      <c r="T151" s="7">
        <f t="shared" si="136"/>
        <v>1.016274032</v>
      </c>
      <c r="U151" s="7">
        <f t="shared" si="137"/>
        <v>313.7839119</v>
      </c>
      <c r="W151" s="7">
        <f t="shared" si="138"/>
        <v>57.54914661</v>
      </c>
    </row>
    <row r="152">
      <c r="A152" s="18" t="s">
        <v>224</v>
      </c>
      <c r="B152" s="19"/>
      <c r="C152" s="19"/>
      <c r="D152" s="20">
        <f>sum(D143:D151)</f>
        <v>4276</v>
      </c>
      <c r="E152" s="12"/>
      <c r="F152" s="12"/>
      <c r="G152" s="12"/>
      <c r="H152" s="12"/>
      <c r="I152" s="12"/>
      <c r="J152" s="24"/>
      <c r="K152" s="15">
        <f t="shared" ref="K152:Q152" si="139">sum(K143:K151)</f>
        <v>2845.564</v>
      </c>
      <c r="L152" s="15">
        <f t="shared" si="139"/>
        <v>643.912</v>
      </c>
      <c r="M152" s="15">
        <f t="shared" si="139"/>
        <v>147.68</v>
      </c>
      <c r="N152" s="15">
        <f t="shared" si="139"/>
        <v>185.613</v>
      </c>
      <c r="O152" s="15">
        <f t="shared" si="139"/>
        <v>362.996</v>
      </c>
      <c r="P152" s="15">
        <f t="shared" si="139"/>
        <v>90.221</v>
      </c>
      <c r="Q152" s="15">
        <f t="shared" si="139"/>
        <v>4275.986</v>
      </c>
      <c r="R152" s="16">
        <f>1-((K152/Q152)^2+(L152/Q152)^2+(M152/Q152)^2+(N152/Q152)^2+(O152/Q152)^2+(P152/Q152)^2)</f>
        <v>0.5237367187</v>
      </c>
      <c r="S152" s="16">
        <f t="shared" si="8"/>
        <v>27.52217435</v>
      </c>
      <c r="T152" s="16">
        <f>(K152/Q152)*ln(Q152/K152)+(L152/Q152)*ln(Q152/L152)+(M152/Q152)*ln(Q152/M152)+(N152/Q152)*ln(Q152/N152)+(O152/Q152)*ln(Q152/O152)+(P152/Q152)*ln(Q152/P152)</f>
        <v>1.099317534</v>
      </c>
      <c r="U152" s="16"/>
      <c r="V152" s="16">
        <v>1.0993175337080558</v>
      </c>
      <c r="W152" s="16">
        <f>sum(W143:W151)/(V152*Q152)</f>
        <v>0.02398697428</v>
      </c>
      <c r="X152" s="16"/>
      <c r="Y152" s="16"/>
      <c r="Z152" s="16"/>
      <c r="AA152" s="16"/>
      <c r="AB152" s="16"/>
      <c r="AC152" s="16"/>
      <c r="AD152" s="16"/>
      <c r="AE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</row>
    <row r="153">
      <c r="A153" s="21" t="s">
        <v>225</v>
      </c>
      <c r="B153" s="21" t="s">
        <v>56</v>
      </c>
      <c r="C153" s="21" t="s">
        <v>226</v>
      </c>
      <c r="D153" s="22">
        <v>593.0</v>
      </c>
      <c r="E153" s="3">
        <v>0.55</v>
      </c>
      <c r="F153" s="3">
        <v>0.125</v>
      </c>
      <c r="G153" s="3">
        <v>0.025</v>
      </c>
      <c r="H153" s="3">
        <v>0.039</v>
      </c>
      <c r="I153" s="3">
        <v>0.256</v>
      </c>
      <c r="J153" s="6">
        <v>0.005</v>
      </c>
      <c r="K153" s="5">
        <f t="shared" ref="K153:K177" si="140">D153*E153</f>
        <v>326.15</v>
      </c>
      <c r="L153" s="7">
        <f t="shared" ref="L153:L177" si="141">D153*F153</f>
        <v>74.125</v>
      </c>
      <c r="M153" s="7">
        <f t="shared" ref="M153:M177" si="142">G153*D153</f>
        <v>14.825</v>
      </c>
      <c r="N153" s="7">
        <f t="shared" ref="N153:N177" si="143">H153*D153</f>
        <v>23.127</v>
      </c>
      <c r="O153" s="7">
        <f t="shared" ref="O153:O177" si="144">D153*I153</f>
        <v>151.808</v>
      </c>
      <c r="P153" s="7">
        <f t="shared" ref="P153:P177" si="145">D153*J153</f>
        <v>2.965</v>
      </c>
      <c r="Q153" s="7">
        <f t="shared" ref="Q153:Q177" si="146">sum(K153:P153)</f>
        <v>593</v>
      </c>
      <c r="R153" s="7">
        <f t="shared" ref="R153:R177" si="147">1-(E153^2+F153^2+G153^2+H153^2+I153^2+J153^2)</f>
        <v>0.614168</v>
      </c>
      <c r="S153" s="7">
        <f t="shared" si="8"/>
        <v>15.00775173</v>
      </c>
      <c r="T153" s="7">
        <f t="shared" ref="T153:T177" si="148">E153*ln(1/E153)+F153*ln(1/F153)+G153*ln(1/G153)+H153*ln(1/H153)+I153*ln(1/I153)+J153*ln(1/J153)</f>
        <v>1.182797594</v>
      </c>
      <c r="U153" s="7">
        <f t="shared" ref="U153:U177" si="149">Q153*($T$227-T153)</f>
        <v>169.7563761</v>
      </c>
      <c r="W153" s="7">
        <f t="shared" ref="W153:W177" si="150">Q153*($V$178-T153)</f>
        <v>151.8290983</v>
      </c>
    </row>
    <row r="154">
      <c r="A154" s="21" t="s">
        <v>227</v>
      </c>
      <c r="B154" s="21" t="s">
        <v>56</v>
      </c>
      <c r="C154" s="21" t="s">
        <v>226</v>
      </c>
      <c r="D154" s="22">
        <v>675.0</v>
      </c>
      <c r="E154" s="3">
        <v>0.51</v>
      </c>
      <c r="F154" s="3">
        <v>0.16</v>
      </c>
      <c r="G154" s="3">
        <v>0.07</v>
      </c>
      <c r="H154" s="3">
        <v>0.019</v>
      </c>
      <c r="I154" s="3">
        <v>0.215</v>
      </c>
      <c r="J154" s="6">
        <v>0.027</v>
      </c>
      <c r="K154" s="5">
        <f t="shared" si="140"/>
        <v>344.25</v>
      </c>
      <c r="L154" s="7">
        <f t="shared" si="141"/>
        <v>108</v>
      </c>
      <c r="M154" s="7">
        <f t="shared" si="142"/>
        <v>47.25</v>
      </c>
      <c r="N154" s="7">
        <f t="shared" si="143"/>
        <v>12.825</v>
      </c>
      <c r="O154" s="7">
        <f t="shared" si="144"/>
        <v>145.125</v>
      </c>
      <c r="P154" s="7">
        <f t="shared" si="145"/>
        <v>18.225</v>
      </c>
      <c r="Q154" s="7">
        <f t="shared" si="146"/>
        <v>675.675</v>
      </c>
      <c r="R154" s="7">
        <f t="shared" si="147"/>
        <v>0.662085</v>
      </c>
      <c r="S154" s="7">
        <f t="shared" si="8"/>
        <v>8.376710131</v>
      </c>
      <c r="T154" s="7">
        <f t="shared" si="148"/>
        <v>1.326071975</v>
      </c>
      <c r="U154" s="7">
        <f t="shared" si="149"/>
        <v>96.61658918</v>
      </c>
      <c r="W154" s="7">
        <f t="shared" si="150"/>
        <v>76.18992232</v>
      </c>
    </row>
    <row r="155">
      <c r="A155" s="21" t="s">
        <v>228</v>
      </c>
      <c r="B155" s="21" t="s">
        <v>56</v>
      </c>
      <c r="C155" s="21" t="s">
        <v>226</v>
      </c>
      <c r="D155" s="22">
        <v>726.0</v>
      </c>
      <c r="E155" s="3">
        <v>0.594</v>
      </c>
      <c r="F155" s="3">
        <v>0.12</v>
      </c>
      <c r="G155" s="3">
        <v>0.087</v>
      </c>
      <c r="H155" s="3">
        <v>0.023</v>
      </c>
      <c r="I155" s="3">
        <v>0.16</v>
      </c>
      <c r="J155" s="6">
        <v>0.017</v>
      </c>
      <c r="K155" s="5">
        <f t="shared" si="140"/>
        <v>431.244</v>
      </c>
      <c r="L155" s="7">
        <f t="shared" si="141"/>
        <v>87.12</v>
      </c>
      <c r="M155" s="7">
        <f t="shared" si="142"/>
        <v>63.162</v>
      </c>
      <c r="N155" s="7">
        <f t="shared" si="143"/>
        <v>16.698</v>
      </c>
      <c r="O155" s="7">
        <f t="shared" si="144"/>
        <v>116.16</v>
      </c>
      <c r="P155" s="7">
        <f t="shared" si="145"/>
        <v>12.342</v>
      </c>
      <c r="Q155" s="7">
        <f t="shared" si="146"/>
        <v>726.726</v>
      </c>
      <c r="R155" s="7">
        <f t="shared" si="147"/>
        <v>0.598777</v>
      </c>
      <c r="S155" s="7">
        <f t="shared" si="8"/>
        <v>17.13765055</v>
      </c>
      <c r="T155" s="7">
        <f t="shared" si="148"/>
        <v>1.225514899</v>
      </c>
      <c r="U155" s="7">
        <f t="shared" si="149"/>
        <v>176.9939508</v>
      </c>
      <c r="W155" s="7">
        <f t="shared" si="150"/>
        <v>155.0239358</v>
      </c>
    </row>
    <row r="156">
      <c r="A156" s="21" t="s">
        <v>229</v>
      </c>
      <c r="B156" s="21" t="s">
        <v>56</v>
      </c>
      <c r="C156" s="21" t="s">
        <v>226</v>
      </c>
      <c r="D156" s="22">
        <v>639.0</v>
      </c>
      <c r="E156" s="3">
        <v>0.459</v>
      </c>
      <c r="F156" s="3">
        <v>0.189</v>
      </c>
      <c r="G156" s="3">
        <v>0.083</v>
      </c>
      <c r="H156" s="3">
        <v>0.052</v>
      </c>
      <c r="I156" s="3">
        <v>0.207</v>
      </c>
      <c r="J156" s="6">
        <v>0.011</v>
      </c>
      <c r="K156" s="5">
        <f t="shared" si="140"/>
        <v>293.301</v>
      </c>
      <c r="L156" s="7">
        <f t="shared" si="141"/>
        <v>120.771</v>
      </c>
      <c r="M156" s="7">
        <f t="shared" si="142"/>
        <v>53.037</v>
      </c>
      <c r="N156" s="7">
        <f t="shared" si="143"/>
        <v>33.228</v>
      </c>
      <c r="O156" s="7">
        <f t="shared" si="144"/>
        <v>132.273</v>
      </c>
      <c r="P156" s="7">
        <f t="shared" si="145"/>
        <v>7.029</v>
      </c>
      <c r="Q156" s="7">
        <f t="shared" si="146"/>
        <v>639.639</v>
      </c>
      <c r="R156" s="7">
        <f t="shared" si="147"/>
        <v>0.701035</v>
      </c>
      <c r="S156" s="7">
        <f t="shared" si="8"/>
        <v>2.986575721</v>
      </c>
      <c r="T156" s="7">
        <f t="shared" si="148"/>
        <v>1.40826072</v>
      </c>
      <c r="U156" s="7">
        <f t="shared" si="149"/>
        <v>38.8925776</v>
      </c>
      <c r="W156" s="7">
        <f t="shared" si="150"/>
        <v>19.55533298</v>
      </c>
    </row>
    <row r="157">
      <c r="A157" s="21" t="s">
        <v>144</v>
      </c>
      <c r="B157" s="21" t="s">
        <v>56</v>
      </c>
      <c r="C157" s="21" t="s">
        <v>226</v>
      </c>
      <c r="D157" s="22">
        <v>558.0</v>
      </c>
      <c r="E157" s="3">
        <v>0.539</v>
      </c>
      <c r="F157" s="3">
        <v>0.147</v>
      </c>
      <c r="G157" s="3">
        <v>0.07</v>
      </c>
      <c r="H157" s="3">
        <v>0.036</v>
      </c>
      <c r="I157" s="3">
        <v>0.204</v>
      </c>
      <c r="J157" s="6">
        <v>0.004</v>
      </c>
      <c r="K157" s="5">
        <f t="shared" si="140"/>
        <v>300.762</v>
      </c>
      <c r="L157" s="7">
        <f t="shared" si="141"/>
        <v>82.026</v>
      </c>
      <c r="M157" s="7">
        <f t="shared" si="142"/>
        <v>39.06</v>
      </c>
      <c r="N157" s="7">
        <f t="shared" si="143"/>
        <v>20.088</v>
      </c>
      <c r="O157" s="7">
        <f t="shared" si="144"/>
        <v>113.832</v>
      </c>
      <c r="P157" s="7">
        <f t="shared" si="145"/>
        <v>2.232</v>
      </c>
      <c r="Q157" s="7">
        <f t="shared" si="146"/>
        <v>558</v>
      </c>
      <c r="R157" s="7">
        <f t="shared" si="147"/>
        <v>0.640042</v>
      </c>
      <c r="S157" s="7">
        <f t="shared" si="8"/>
        <v>11.42715256</v>
      </c>
      <c r="T157" s="7">
        <f t="shared" si="148"/>
        <v>1.267161991</v>
      </c>
      <c r="U157" s="7">
        <f t="shared" si="149"/>
        <v>112.6616947</v>
      </c>
      <c r="W157" s="7">
        <f t="shared" si="150"/>
        <v>95.79251924</v>
      </c>
    </row>
    <row r="158">
      <c r="A158" s="21" t="s">
        <v>230</v>
      </c>
      <c r="B158" s="21" t="s">
        <v>56</v>
      </c>
      <c r="C158" s="21" t="s">
        <v>226</v>
      </c>
      <c r="D158" s="22">
        <v>405.0</v>
      </c>
      <c r="E158" s="3">
        <v>0.415</v>
      </c>
      <c r="F158" s="3">
        <v>0.143</v>
      </c>
      <c r="G158" s="3">
        <v>0.047</v>
      </c>
      <c r="H158" s="3">
        <v>0.025</v>
      </c>
      <c r="I158" s="3">
        <v>0.18</v>
      </c>
      <c r="J158" s="6">
        <v>0.19</v>
      </c>
      <c r="K158" s="5">
        <f t="shared" si="140"/>
        <v>168.075</v>
      </c>
      <c r="L158" s="7">
        <f t="shared" si="141"/>
        <v>57.915</v>
      </c>
      <c r="M158" s="7">
        <f t="shared" si="142"/>
        <v>19.035</v>
      </c>
      <c r="N158" s="7">
        <f t="shared" si="143"/>
        <v>10.125</v>
      </c>
      <c r="O158" s="7">
        <f t="shared" si="144"/>
        <v>72.9</v>
      </c>
      <c r="P158" s="7">
        <f t="shared" si="145"/>
        <v>76.95</v>
      </c>
      <c r="Q158" s="7">
        <f t="shared" si="146"/>
        <v>405</v>
      </c>
      <c r="R158" s="7">
        <f t="shared" si="147"/>
        <v>0.735992</v>
      </c>
      <c r="S158" s="7">
        <f t="shared" si="8"/>
        <v>1.85098342</v>
      </c>
      <c r="T158" s="7">
        <f t="shared" si="148"/>
        <v>1.503237271</v>
      </c>
      <c r="U158" s="7">
        <f t="shared" si="149"/>
        <v>-13.8399036</v>
      </c>
      <c r="W158" s="7">
        <f t="shared" si="150"/>
        <v>-26.08365996</v>
      </c>
    </row>
    <row r="159">
      <c r="A159" s="21" t="s">
        <v>231</v>
      </c>
      <c r="B159" s="21" t="s">
        <v>56</v>
      </c>
      <c r="C159" s="21" t="s">
        <v>226</v>
      </c>
      <c r="D159" s="22">
        <v>470.0</v>
      </c>
      <c r="E159" s="3">
        <v>0.498</v>
      </c>
      <c r="F159" s="3">
        <v>0.132</v>
      </c>
      <c r="G159" s="3">
        <v>0.047</v>
      </c>
      <c r="H159" s="3">
        <v>0.03</v>
      </c>
      <c r="I159" s="3">
        <v>0.204</v>
      </c>
      <c r="J159" s="6">
        <v>0.089</v>
      </c>
      <c r="K159" s="5">
        <f t="shared" si="140"/>
        <v>234.06</v>
      </c>
      <c r="L159" s="7">
        <f t="shared" si="141"/>
        <v>62.04</v>
      </c>
      <c r="M159" s="7">
        <f t="shared" si="142"/>
        <v>22.09</v>
      </c>
      <c r="N159" s="7">
        <f t="shared" si="143"/>
        <v>14.1</v>
      </c>
      <c r="O159" s="7">
        <f t="shared" si="144"/>
        <v>95.88</v>
      </c>
      <c r="P159" s="7">
        <f t="shared" si="145"/>
        <v>41.83</v>
      </c>
      <c r="Q159" s="7">
        <f t="shared" si="146"/>
        <v>470</v>
      </c>
      <c r="R159" s="7">
        <f t="shared" si="147"/>
        <v>0.681926</v>
      </c>
      <c r="S159" s="7">
        <f t="shared" si="8"/>
        <v>5.630993653</v>
      </c>
      <c r="T159" s="7">
        <f t="shared" si="148"/>
        <v>1.402968612</v>
      </c>
      <c r="U159" s="7">
        <f t="shared" si="149"/>
        <v>31.0651469</v>
      </c>
      <c r="W159" s="7">
        <f t="shared" si="150"/>
        <v>16.85634323</v>
      </c>
    </row>
    <row r="160">
      <c r="A160" s="21" t="s">
        <v>232</v>
      </c>
      <c r="B160" s="21" t="s">
        <v>56</v>
      </c>
      <c r="C160" s="21" t="s">
        <v>226</v>
      </c>
      <c r="D160" s="22">
        <v>739.0</v>
      </c>
      <c r="E160" s="3">
        <v>0.284</v>
      </c>
      <c r="F160" s="3">
        <v>0.322</v>
      </c>
      <c r="G160" s="3">
        <v>0.135</v>
      </c>
      <c r="H160" s="3">
        <v>0.038</v>
      </c>
      <c r="I160" s="3">
        <v>0.15</v>
      </c>
      <c r="J160" s="6">
        <v>0.07</v>
      </c>
      <c r="K160" s="5">
        <f t="shared" si="140"/>
        <v>209.876</v>
      </c>
      <c r="L160" s="7">
        <f t="shared" si="141"/>
        <v>237.958</v>
      </c>
      <c r="M160" s="7">
        <f t="shared" si="142"/>
        <v>99.765</v>
      </c>
      <c r="N160" s="7">
        <f t="shared" si="143"/>
        <v>28.082</v>
      </c>
      <c r="O160" s="7">
        <f t="shared" si="144"/>
        <v>110.85</v>
      </c>
      <c r="P160" s="7">
        <f t="shared" si="145"/>
        <v>51.73</v>
      </c>
      <c r="Q160" s="7">
        <f t="shared" si="146"/>
        <v>738.261</v>
      </c>
      <c r="R160" s="7">
        <f t="shared" si="147"/>
        <v>0.768591</v>
      </c>
      <c r="S160" s="7">
        <f t="shared" si="8"/>
        <v>6.362228391</v>
      </c>
      <c r="T160" s="7">
        <f t="shared" si="148"/>
        <v>1.587702912</v>
      </c>
      <c r="U160" s="7">
        <f t="shared" si="149"/>
        <v>-87.58598753</v>
      </c>
      <c r="W160" s="7">
        <f t="shared" si="150"/>
        <v>-109.9047229</v>
      </c>
    </row>
    <row r="161">
      <c r="A161" s="21" t="s">
        <v>233</v>
      </c>
      <c r="B161" s="21" t="s">
        <v>56</v>
      </c>
      <c r="C161" s="21" t="s">
        <v>226</v>
      </c>
      <c r="D161" s="22">
        <v>435.0</v>
      </c>
      <c r="E161" s="3">
        <v>0.444</v>
      </c>
      <c r="F161" s="3">
        <v>0.138</v>
      </c>
      <c r="G161" s="3">
        <v>0.048</v>
      </c>
      <c r="H161" s="3">
        <v>0.039</v>
      </c>
      <c r="I161" s="3">
        <v>0.126</v>
      </c>
      <c r="J161" s="6">
        <v>0.205</v>
      </c>
      <c r="K161" s="5">
        <f t="shared" si="140"/>
        <v>193.14</v>
      </c>
      <c r="L161" s="7">
        <f t="shared" si="141"/>
        <v>60.03</v>
      </c>
      <c r="M161" s="7">
        <f t="shared" si="142"/>
        <v>20.88</v>
      </c>
      <c r="N161" s="7">
        <f t="shared" si="143"/>
        <v>16.965</v>
      </c>
      <c r="O161" s="7">
        <f t="shared" si="144"/>
        <v>54.81</v>
      </c>
      <c r="P161" s="7">
        <f t="shared" si="145"/>
        <v>89.175</v>
      </c>
      <c r="Q161" s="7">
        <f t="shared" si="146"/>
        <v>435</v>
      </c>
      <c r="R161" s="7">
        <f t="shared" si="147"/>
        <v>0.722094</v>
      </c>
      <c r="S161" s="7">
        <f t="shared" si="8"/>
        <v>0.07230510433</v>
      </c>
      <c r="T161" s="7">
        <f t="shared" si="148"/>
        <v>1.491963046</v>
      </c>
      <c r="U161" s="7">
        <f t="shared" si="149"/>
        <v>-9.960793683</v>
      </c>
      <c r="W161" s="7">
        <f t="shared" si="150"/>
        <v>-23.11149495</v>
      </c>
    </row>
    <row r="162">
      <c r="A162" s="21" t="s">
        <v>234</v>
      </c>
      <c r="B162" s="21" t="s">
        <v>56</v>
      </c>
      <c r="C162" s="21" t="s">
        <v>226</v>
      </c>
      <c r="D162" s="22">
        <v>666.0</v>
      </c>
      <c r="E162" s="3">
        <v>0.547</v>
      </c>
      <c r="F162" s="3">
        <v>0.101</v>
      </c>
      <c r="G162" s="3">
        <v>0.062</v>
      </c>
      <c r="H162" s="3">
        <v>0.033</v>
      </c>
      <c r="I162" s="3">
        <v>0.225</v>
      </c>
      <c r="J162" s="6">
        <v>0.033</v>
      </c>
      <c r="K162" s="5">
        <f t="shared" si="140"/>
        <v>364.302</v>
      </c>
      <c r="L162" s="7">
        <f t="shared" si="141"/>
        <v>67.266</v>
      </c>
      <c r="M162" s="7">
        <f t="shared" si="142"/>
        <v>41.292</v>
      </c>
      <c r="N162" s="7">
        <f t="shared" si="143"/>
        <v>21.978</v>
      </c>
      <c r="O162" s="7">
        <f t="shared" si="144"/>
        <v>149.85</v>
      </c>
      <c r="P162" s="7">
        <f t="shared" si="145"/>
        <v>21.978</v>
      </c>
      <c r="Q162" s="7">
        <f t="shared" si="146"/>
        <v>666.666</v>
      </c>
      <c r="R162" s="7">
        <f t="shared" si="147"/>
        <v>0.633943</v>
      </c>
      <c r="S162" s="7">
        <f t="shared" si="8"/>
        <v>12.27116873</v>
      </c>
      <c r="T162" s="7">
        <f t="shared" si="148"/>
        <v>1.294727946</v>
      </c>
      <c r="U162" s="7">
        <f t="shared" si="149"/>
        <v>116.2243664</v>
      </c>
      <c r="W162" s="7">
        <f t="shared" si="150"/>
        <v>96.07005514</v>
      </c>
    </row>
    <row r="163">
      <c r="A163" s="21" t="s">
        <v>235</v>
      </c>
      <c r="B163" s="21" t="s">
        <v>56</v>
      </c>
      <c r="C163" s="21" t="s">
        <v>226</v>
      </c>
      <c r="D163" s="22">
        <v>634.0</v>
      </c>
      <c r="E163" s="3">
        <v>0.396</v>
      </c>
      <c r="F163" s="3">
        <v>0.303</v>
      </c>
      <c r="G163" s="3">
        <v>0.128</v>
      </c>
      <c r="H163" s="3">
        <v>0.036</v>
      </c>
      <c r="I163" s="3">
        <v>0.128</v>
      </c>
      <c r="J163" s="6">
        <v>0.009</v>
      </c>
      <c r="K163" s="5">
        <f t="shared" si="140"/>
        <v>251.064</v>
      </c>
      <c r="L163" s="7">
        <f t="shared" si="141"/>
        <v>192.102</v>
      </c>
      <c r="M163" s="7">
        <f t="shared" si="142"/>
        <v>81.152</v>
      </c>
      <c r="N163" s="7">
        <f t="shared" si="143"/>
        <v>22.824</v>
      </c>
      <c r="O163" s="7">
        <f t="shared" si="144"/>
        <v>81.152</v>
      </c>
      <c r="P163" s="7">
        <f t="shared" si="145"/>
        <v>5.706</v>
      </c>
      <c r="Q163" s="7">
        <f t="shared" si="146"/>
        <v>634</v>
      </c>
      <c r="R163" s="7">
        <f t="shared" si="147"/>
        <v>0.71723</v>
      </c>
      <c r="S163" s="7">
        <f t="shared" si="8"/>
        <v>0.745414572</v>
      </c>
      <c r="T163" s="7">
        <f t="shared" si="148"/>
        <v>1.416952761</v>
      </c>
      <c r="U163" s="7">
        <f t="shared" si="149"/>
        <v>33.0389503</v>
      </c>
      <c r="W163" s="7">
        <f t="shared" si="150"/>
        <v>13.87218109</v>
      </c>
    </row>
    <row r="164">
      <c r="A164" s="21" t="s">
        <v>236</v>
      </c>
      <c r="B164" s="21" t="s">
        <v>56</v>
      </c>
      <c r="C164" s="21" t="s">
        <v>226</v>
      </c>
      <c r="D164" s="22">
        <v>399.0</v>
      </c>
      <c r="E164" s="3">
        <v>0.431</v>
      </c>
      <c r="F164" s="3">
        <v>0.278</v>
      </c>
      <c r="G164" s="3">
        <v>0.065</v>
      </c>
      <c r="H164" s="3">
        <v>0.04</v>
      </c>
      <c r="I164" s="3">
        <v>0.175</v>
      </c>
      <c r="J164" s="6">
        <v>0.01</v>
      </c>
      <c r="K164" s="5">
        <f t="shared" si="140"/>
        <v>171.969</v>
      </c>
      <c r="L164" s="7">
        <f t="shared" si="141"/>
        <v>110.922</v>
      </c>
      <c r="M164" s="7">
        <f t="shared" si="142"/>
        <v>25.935</v>
      </c>
      <c r="N164" s="7">
        <f t="shared" si="143"/>
        <v>15.96</v>
      </c>
      <c r="O164" s="7">
        <f t="shared" si="144"/>
        <v>69.825</v>
      </c>
      <c r="P164" s="7">
        <f t="shared" si="145"/>
        <v>3.99</v>
      </c>
      <c r="Q164" s="7">
        <f t="shared" si="146"/>
        <v>398.601</v>
      </c>
      <c r="R164" s="7">
        <f t="shared" si="147"/>
        <v>0.700405</v>
      </c>
      <c r="S164" s="7">
        <f t="shared" si="8"/>
        <v>3.073758896</v>
      </c>
      <c r="T164" s="7">
        <f t="shared" si="148"/>
        <v>1.37612252</v>
      </c>
      <c r="U164" s="7">
        <f t="shared" si="149"/>
        <v>37.04683374</v>
      </c>
      <c r="W164" s="7">
        <f t="shared" si="150"/>
        <v>24.99652873</v>
      </c>
    </row>
    <row r="165">
      <c r="A165" s="21" t="s">
        <v>237</v>
      </c>
      <c r="B165" s="21" t="s">
        <v>56</v>
      </c>
      <c r="C165" s="21" t="s">
        <v>226</v>
      </c>
      <c r="D165" s="22">
        <v>547.0</v>
      </c>
      <c r="E165" s="3">
        <v>0.386</v>
      </c>
      <c r="F165" s="3">
        <v>0.223</v>
      </c>
      <c r="G165" s="3">
        <v>0.117</v>
      </c>
      <c r="H165" s="3">
        <v>0.04</v>
      </c>
      <c r="I165" s="3">
        <v>0.185</v>
      </c>
      <c r="J165" s="6">
        <v>0.049</v>
      </c>
      <c r="K165" s="5">
        <f t="shared" si="140"/>
        <v>211.142</v>
      </c>
      <c r="L165" s="7">
        <f t="shared" si="141"/>
        <v>121.981</v>
      </c>
      <c r="M165" s="7">
        <f t="shared" si="142"/>
        <v>63.999</v>
      </c>
      <c r="N165" s="7">
        <f t="shared" si="143"/>
        <v>21.88</v>
      </c>
      <c r="O165" s="7">
        <f t="shared" si="144"/>
        <v>101.195</v>
      </c>
      <c r="P165" s="7">
        <f t="shared" si="145"/>
        <v>26.803</v>
      </c>
      <c r="Q165" s="7">
        <f t="shared" si="146"/>
        <v>547</v>
      </c>
      <c r="R165" s="7">
        <f t="shared" si="147"/>
        <v>0.74936</v>
      </c>
      <c r="S165" s="7">
        <f t="shared" si="8"/>
        <v>3.700927368</v>
      </c>
      <c r="T165" s="7">
        <f t="shared" si="148"/>
        <v>1.541808199</v>
      </c>
      <c r="U165" s="7">
        <f t="shared" si="149"/>
        <v>-39.79071028</v>
      </c>
      <c r="W165" s="7">
        <f t="shared" si="150"/>
        <v>-56.32733923</v>
      </c>
    </row>
    <row r="166">
      <c r="A166" s="21" t="s">
        <v>238</v>
      </c>
      <c r="B166" s="21" t="s">
        <v>56</v>
      </c>
      <c r="C166" s="21" t="s">
        <v>226</v>
      </c>
      <c r="D166" s="22">
        <v>415.0</v>
      </c>
      <c r="E166" s="3">
        <v>0.482</v>
      </c>
      <c r="F166" s="3">
        <v>0.183</v>
      </c>
      <c r="G166" s="3">
        <v>0.058</v>
      </c>
      <c r="H166" s="3">
        <v>0.039</v>
      </c>
      <c r="I166" s="3">
        <v>0.227</v>
      </c>
      <c r="J166" s="6">
        <v>0.012</v>
      </c>
      <c r="K166" s="5">
        <f t="shared" si="140"/>
        <v>200.03</v>
      </c>
      <c r="L166" s="7">
        <f t="shared" si="141"/>
        <v>75.945</v>
      </c>
      <c r="M166" s="7">
        <f t="shared" si="142"/>
        <v>24.07</v>
      </c>
      <c r="N166" s="7">
        <f t="shared" si="143"/>
        <v>16.185</v>
      </c>
      <c r="O166" s="7">
        <f t="shared" si="144"/>
        <v>94.205</v>
      </c>
      <c r="P166" s="7">
        <f t="shared" si="145"/>
        <v>4.98</v>
      </c>
      <c r="Q166" s="7">
        <f t="shared" si="146"/>
        <v>415.415</v>
      </c>
      <c r="R166" s="7">
        <f t="shared" si="147"/>
        <v>0.677629</v>
      </c>
      <c r="S166" s="7">
        <f t="shared" si="8"/>
        <v>6.225638263</v>
      </c>
      <c r="T166" s="7">
        <f t="shared" si="148"/>
        <v>1.343890873</v>
      </c>
      <c r="U166" s="7">
        <f t="shared" si="149"/>
        <v>51.99907287</v>
      </c>
      <c r="W166" s="7">
        <f t="shared" si="150"/>
        <v>39.44045547</v>
      </c>
    </row>
    <row r="167">
      <c r="A167" s="21" t="s">
        <v>239</v>
      </c>
      <c r="B167" s="21" t="s">
        <v>240</v>
      </c>
      <c r="C167" s="21" t="s">
        <v>226</v>
      </c>
      <c r="D167" s="22">
        <v>571.0</v>
      </c>
      <c r="E167" s="3">
        <v>0.534</v>
      </c>
      <c r="F167" s="3">
        <v>0.112</v>
      </c>
      <c r="G167" s="3">
        <v>0.04</v>
      </c>
      <c r="H167" s="3">
        <v>0.051</v>
      </c>
      <c r="I167" s="3">
        <v>0.194</v>
      </c>
      <c r="J167" s="6">
        <v>0.068</v>
      </c>
      <c r="K167" s="5">
        <f t="shared" si="140"/>
        <v>304.914</v>
      </c>
      <c r="L167" s="7">
        <f t="shared" si="141"/>
        <v>63.952</v>
      </c>
      <c r="M167" s="7">
        <f t="shared" si="142"/>
        <v>22.84</v>
      </c>
      <c r="N167" s="7">
        <f t="shared" si="143"/>
        <v>29.121</v>
      </c>
      <c r="O167" s="7">
        <f t="shared" si="144"/>
        <v>110.774</v>
      </c>
      <c r="P167" s="7">
        <f t="shared" si="145"/>
        <v>38.828</v>
      </c>
      <c r="Q167" s="7">
        <f t="shared" si="146"/>
        <v>570.429</v>
      </c>
      <c r="R167" s="7">
        <f t="shared" si="147"/>
        <v>0.655839</v>
      </c>
      <c r="S167" s="7">
        <f t="shared" si="8"/>
        <v>9.24106904</v>
      </c>
      <c r="T167" s="7">
        <f t="shared" si="148"/>
        <v>1.36167498</v>
      </c>
      <c r="U167" s="7">
        <f t="shared" si="149"/>
        <v>61.25819338</v>
      </c>
      <c r="W167" s="7">
        <f t="shared" si="150"/>
        <v>44.01327068</v>
      </c>
    </row>
    <row r="168">
      <c r="A168" s="21" t="s">
        <v>241</v>
      </c>
      <c r="B168" s="21" t="s">
        <v>240</v>
      </c>
      <c r="C168" s="21" t="s">
        <v>226</v>
      </c>
      <c r="D168" s="22">
        <v>498.0</v>
      </c>
      <c r="E168" s="3">
        <v>0.426</v>
      </c>
      <c r="F168" s="3">
        <v>0.225</v>
      </c>
      <c r="G168" s="3">
        <v>0.078</v>
      </c>
      <c r="H168" s="3">
        <v>0.048</v>
      </c>
      <c r="I168" s="3">
        <v>0.207</v>
      </c>
      <c r="J168" s="6">
        <v>0.016</v>
      </c>
      <c r="K168" s="5">
        <f t="shared" si="140"/>
        <v>212.148</v>
      </c>
      <c r="L168" s="7">
        <f t="shared" si="141"/>
        <v>112.05</v>
      </c>
      <c r="M168" s="7">
        <f t="shared" si="142"/>
        <v>38.844</v>
      </c>
      <c r="N168" s="7">
        <f t="shared" si="143"/>
        <v>23.904</v>
      </c>
      <c r="O168" s="7">
        <f t="shared" si="144"/>
        <v>103.086</v>
      </c>
      <c r="P168" s="7">
        <f t="shared" si="145"/>
        <v>7.968</v>
      </c>
      <c r="Q168" s="7">
        <f t="shared" si="146"/>
        <v>498</v>
      </c>
      <c r="R168" s="7">
        <f t="shared" si="147"/>
        <v>0.716406</v>
      </c>
      <c r="S168" s="7">
        <f t="shared" si="8"/>
        <v>0.8594446299</v>
      </c>
      <c r="T168" s="7">
        <f t="shared" si="148"/>
        <v>1.43606638</v>
      </c>
      <c r="U168" s="7">
        <f t="shared" si="149"/>
        <v>16.43314817</v>
      </c>
      <c r="W168" s="7">
        <f t="shared" si="150"/>
        <v>1.377862576</v>
      </c>
    </row>
    <row r="169">
      <c r="A169" s="21" t="s">
        <v>242</v>
      </c>
      <c r="B169" s="21" t="s">
        <v>240</v>
      </c>
      <c r="C169" s="21" t="s">
        <v>226</v>
      </c>
      <c r="D169" s="22">
        <v>454.0</v>
      </c>
      <c r="E169" s="3">
        <v>0.452</v>
      </c>
      <c r="F169" s="3">
        <v>0.137</v>
      </c>
      <c r="G169" s="3">
        <v>0.062</v>
      </c>
      <c r="H169" s="3">
        <v>0.046</v>
      </c>
      <c r="I169" s="3">
        <v>0.196</v>
      </c>
      <c r="J169" s="6">
        <v>0.108</v>
      </c>
      <c r="K169" s="5">
        <f t="shared" si="140"/>
        <v>205.208</v>
      </c>
      <c r="L169" s="7">
        <f t="shared" si="141"/>
        <v>62.198</v>
      </c>
      <c r="M169" s="7">
        <f t="shared" si="142"/>
        <v>28.148</v>
      </c>
      <c r="N169" s="7">
        <f t="shared" si="143"/>
        <v>20.884</v>
      </c>
      <c r="O169" s="7">
        <f t="shared" si="144"/>
        <v>88.984</v>
      </c>
      <c r="P169" s="7">
        <f t="shared" si="145"/>
        <v>49.032</v>
      </c>
      <c r="Q169" s="7">
        <f t="shared" si="146"/>
        <v>454.454</v>
      </c>
      <c r="R169" s="7">
        <f t="shared" si="147"/>
        <v>0.720887</v>
      </c>
      <c r="S169" s="7">
        <f t="shared" si="8"/>
        <v>0.2393369973</v>
      </c>
      <c r="T169" s="7">
        <f t="shared" si="148"/>
        <v>1.50506082</v>
      </c>
      <c r="U169" s="7">
        <f t="shared" si="149"/>
        <v>-16.35859462</v>
      </c>
      <c r="W169" s="7">
        <f t="shared" si="150"/>
        <v>-30.09741943</v>
      </c>
    </row>
    <row r="170">
      <c r="A170" s="21" t="s">
        <v>243</v>
      </c>
      <c r="B170" s="21" t="s">
        <v>240</v>
      </c>
      <c r="C170" s="21" t="s">
        <v>226</v>
      </c>
      <c r="D170" s="22">
        <v>437.0</v>
      </c>
      <c r="E170" s="3">
        <v>0.494</v>
      </c>
      <c r="F170" s="3">
        <v>0.142</v>
      </c>
      <c r="G170" s="3">
        <v>0.059</v>
      </c>
      <c r="H170" s="3">
        <v>0.041</v>
      </c>
      <c r="I170" s="3">
        <v>0.238</v>
      </c>
      <c r="J170" s="6">
        <v>0.025</v>
      </c>
      <c r="K170" s="5">
        <f t="shared" si="140"/>
        <v>215.878</v>
      </c>
      <c r="L170" s="7">
        <f t="shared" si="141"/>
        <v>62.054</v>
      </c>
      <c r="M170" s="7">
        <f t="shared" si="142"/>
        <v>25.783</v>
      </c>
      <c r="N170" s="7">
        <f t="shared" si="143"/>
        <v>17.917</v>
      </c>
      <c r="O170" s="7">
        <f t="shared" si="144"/>
        <v>104.006</v>
      </c>
      <c r="P170" s="7">
        <f t="shared" si="145"/>
        <v>10.925</v>
      </c>
      <c r="Q170" s="7">
        <f t="shared" si="146"/>
        <v>436.563</v>
      </c>
      <c r="R170" s="7">
        <f t="shared" si="147"/>
        <v>0.673369</v>
      </c>
      <c r="S170" s="7">
        <f t="shared" si="8"/>
        <v>6.815162591</v>
      </c>
      <c r="T170" s="7">
        <f t="shared" si="148"/>
        <v>1.357364056</v>
      </c>
      <c r="U170" s="7">
        <f t="shared" si="149"/>
        <v>48.76435495</v>
      </c>
      <c r="W170" s="7">
        <f t="shared" si="150"/>
        <v>35.56640185</v>
      </c>
    </row>
    <row r="171">
      <c r="A171" s="21" t="s">
        <v>244</v>
      </c>
      <c r="B171" s="21" t="s">
        <v>240</v>
      </c>
      <c r="C171" s="21" t="s">
        <v>226</v>
      </c>
      <c r="D171" s="22">
        <v>684.0</v>
      </c>
      <c r="E171" s="3">
        <v>0.294</v>
      </c>
      <c r="F171" s="3">
        <v>0.311</v>
      </c>
      <c r="G171" s="3">
        <v>0.145</v>
      </c>
      <c r="H171" s="3">
        <v>0.041</v>
      </c>
      <c r="I171" s="3">
        <v>0.181</v>
      </c>
      <c r="J171" s="6">
        <v>0.028</v>
      </c>
      <c r="K171" s="5">
        <f t="shared" si="140"/>
        <v>201.096</v>
      </c>
      <c r="L171" s="7">
        <f t="shared" si="141"/>
        <v>212.724</v>
      </c>
      <c r="M171" s="7">
        <f t="shared" si="142"/>
        <v>99.18</v>
      </c>
      <c r="N171" s="7">
        <f t="shared" si="143"/>
        <v>28.044</v>
      </c>
      <c r="O171" s="7">
        <f t="shared" si="144"/>
        <v>123.804</v>
      </c>
      <c r="P171" s="7">
        <f t="shared" si="145"/>
        <v>19.152</v>
      </c>
      <c r="Q171" s="7">
        <f t="shared" si="146"/>
        <v>684</v>
      </c>
      <c r="R171" s="7">
        <f t="shared" si="147"/>
        <v>0.760592</v>
      </c>
      <c r="S171" s="7">
        <f t="shared" si="8"/>
        <v>5.255278836</v>
      </c>
      <c r="T171" s="7">
        <f t="shared" si="148"/>
        <v>1.543594695</v>
      </c>
      <c r="U171" s="7">
        <f t="shared" si="149"/>
        <v>-50.97853755</v>
      </c>
      <c r="W171" s="7">
        <f t="shared" si="150"/>
        <v>-71.65688162</v>
      </c>
    </row>
    <row r="172">
      <c r="A172" s="21" t="s">
        <v>245</v>
      </c>
      <c r="B172" s="21" t="s">
        <v>240</v>
      </c>
      <c r="C172" s="21" t="s">
        <v>226</v>
      </c>
      <c r="D172" s="22">
        <v>444.0</v>
      </c>
      <c r="E172" s="3">
        <v>0.403</v>
      </c>
      <c r="F172" s="3">
        <v>0.144</v>
      </c>
      <c r="G172" s="3">
        <v>0.171</v>
      </c>
      <c r="H172" s="3">
        <v>0.052</v>
      </c>
      <c r="I172" s="3">
        <v>0.182</v>
      </c>
      <c r="J172" s="6">
        <v>0.047</v>
      </c>
      <c r="K172" s="5">
        <f t="shared" si="140"/>
        <v>178.932</v>
      </c>
      <c r="L172" s="7">
        <f t="shared" si="141"/>
        <v>63.936</v>
      </c>
      <c r="M172" s="7">
        <f t="shared" si="142"/>
        <v>75.924</v>
      </c>
      <c r="N172" s="7">
        <f t="shared" si="143"/>
        <v>23.088</v>
      </c>
      <c r="O172" s="7">
        <f t="shared" si="144"/>
        <v>80.808</v>
      </c>
      <c r="P172" s="7">
        <f t="shared" si="145"/>
        <v>20.868</v>
      </c>
      <c r="Q172" s="7">
        <f t="shared" si="146"/>
        <v>443.556</v>
      </c>
      <c r="R172" s="7">
        <f t="shared" si="147"/>
        <v>0.749577</v>
      </c>
      <c r="S172" s="7">
        <f t="shared" si="8"/>
        <v>3.730957129</v>
      </c>
      <c r="T172" s="7">
        <f t="shared" si="148"/>
        <v>1.554847678</v>
      </c>
      <c r="U172" s="7">
        <f t="shared" si="149"/>
        <v>-38.04956813</v>
      </c>
      <c r="W172" s="7">
        <f t="shared" si="150"/>
        <v>-51.4589301</v>
      </c>
    </row>
    <row r="173">
      <c r="A173" s="21" t="s">
        <v>246</v>
      </c>
      <c r="B173" s="21" t="s">
        <v>240</v>
      </c>
      <c r="C173" s="21" t="s">
        <v>226</v>
      </c>
      <c r="D173" s="22">
        <v>645.0</v>
      </c>
      <c r="E173" s="3">
        <v>0.553</v>
      </c>
      <c r="F173" s="3">
        <v>0.129</v>
      </c>
      <c r="G173" s="3">
        <v>0.022</v>
      </c>
      <c r="H173" s="3">
        <v>0.039</v>
      </c>
      <c r="I173" s="3">
        <v>0.203</v>
      </c>
      <c r="J173" s="6">
        <v>0.054</v>
      </c>
      <c r="K173" s="5">
        <f t="shared" si="140"/>
        <v>356.685</v>
      </c>
      <c r="L173" s="7">
        <f t="shared" si="141"/>
        <v>83.205</v>
      </c>
      <c r="M173" s="7">
        <f t="shared" si="142"/>
        <v>14.19</v>
      </c>
      <c r="N173" s="7">
        <f t="shared" si="143"/>
        <v>25.155</v>
      </c>
      <c r="O173" s="7">
        <f t="shared" si="144"/>
        <v>130.935</v>
      </c>
      <c r="P173" s="7">
        <f t="shared" si="145"/>
        <v>34.83</v>
      </c>
      <c r="Q173" s="7">
        <f t="shared" si="146"/>
        <v>645</v>
      </c>
      <c r="R173" s="7">
        <f t="shared" si="147"/>
        <v>0.63142</v>
      </c>
      <c r="S173" s="7">
        <f t="shared" si="8"/>
        <v>12.62031659</v>
      </c>
      <c r="T173" s="7">
        <f t="shared" si="148"/>
        <v>1.283578714</v>
      </c>
      <c r="U173" s="7">
        <f t="shared" si="149"/>
        <v>119.6384417</v>
      </c>
      <c r="W173" s="7">
        <f t="shared" si="150"/>
        <v>100.139126</v>
      </c>
    </row>
    <row r="174">
      <c r="A174" s="21" t="s">
        <v>247</v>
      </c>
      <c r="B174" s="21" t="s">
        <v>240</v>
      </c>
      <c r="C174" s="21" t="s">
        <v>226</v>
      </c>
      <c r="D174" s="22">
        <v>610.0</v>
      </c>
      <c r="E174" s="3">
        <v>0.456</v>
      </c>
      <c r="F174" s="3">
        <v>0.19</v>
      </c>
      <c r="G174" s="3">
        <v>0.067</v>
      </c>
      <c r="H174" s="3">
        <v>0.033</v>
      </c>
      <c r="I174" s="3">
        <v>0.246</v>
      </c>
      <c r="J174" s="6">
        <v>0.008</v>
      </c>
      <c r="K174" s="5">
        <f t="shared" si="140"/>
        <v>278.16</v>
      </c>
      <c r="L174" s="7">
        <f t="shared" si="141"/>
        <v>115.9</v>
      </c>
      <c r="M174" s="7">
        <f t="shared" si="142"/>
        <v>40.87</v>
      </c>
      <c r="N174" s="7">
        <f t="shared" si="143"/>
        <v>20.13</v>
      </c>
      <c r="O174" s="7">
        <f t="shared" si="144"/>
        <v>150.06</v>
      </c>
      <c r="P174" s="7">
        <f t="shared" si="145"/>
        <v>4.88</v>
      </c>
      <c r="Q174" s="7">
        <f t="shared" si="146"/>
        <v>610</v>
      </c>
      <c r="R174" s="7">
        <f t="shared" si="147"/>
        <v>0.689806</v>
      </c>
      <c r="S174" s="7">
        <f t="shared" si="8"/>
        <v>4.540512031</v>
      </c>
      <c r="T174" s="7">
        <f t="shared" si="148"/>
        <v>1.350917739</v>
      </c>
      <c r="U174" s="7">
        <f t="shared" si="149"/>
        <v>72.06962777</v>
      </c>
      <c r="W174" s="7">
        <f t="shared" si="150"/>
        <v>53.62841449</v>
      </c>
    </row>
    <row r="175">
      <c r="A175" s="21" t="s">
        <v>248</v>
      </c>
      <c r="B175" s="21" t="s">
        <v>240</v>
      </c>
      <c r="C175" s="21" t="s">
        <v>226</v>
      </c>
      <c r="D175" s="22">
        <v>571.0</v>
      </c>
      <c r="E175" s="3">
        <v>0.618</v>
      </c>
      <c r="F175" s="3">
        <v>0.098</v>
      </c>
      <c r="G175" s="3">
        <v>0.033</v>
      </c>
      <c r="H175" s="3">
        <v>0.039</v>
      </c>
      <c r="I175" s="3">
        <v>0.2</v>
      </c>
      <c r="J175" s="6">
        <v>0.012</v>
      </c>
      <c r="K175" s="5">
        <f t="shared" si="140"/>
        <v>352.878</v>
      </c>
      <c r="L175" s="7">
        <f t="shared" si="141"/>
        <v>55.958</v>
      </c>
      <c r="M175" s="7">
        <f t="shared" si="142"/>
        <v>18.843</v>
      </c>
      <c r="N175" s="7">
        <f t="shared" si="143"/>
        <v>22.269</v>
      </c>
      <c r="O175" s="7">
        <f t="shared" si="144"/>
        <v>114.2</v>
      </c>
      <c r="P175" s="7">
        <f t="shared" si="145"/>
        <v>6.852</v>
      </c>
      <c r="Q175" s="7">
        <f t="shared" si="146"/>
        <v>571</v>
      </c>
      <c r="R175" s="7">
        <f t="shared" si="147"/>
        <v>0.565718</v>
      </c>
      <c r="S175" s="7">
        <f t="shared" si="8"/>
        <v>21.71255307</v>
      </c>
      <c r="T175" s="7">
        <f t="shared" si="148"/>
        <v>1.139112593</v>
      </c>
      <c r="U175" s="7">
        <f t="shared" si="149"/>
        <v>188.4026361</v>
      </c>
      <c r="W175" s="7">
        <f t="shared" si="150"/>
        <v>171.1404512</v>
      </c>
    </row>
    <row r="176">
      <c r="A176" s="21" t="s">
        <v>249</v>
      </c>
      <c r="B176" s="21" t="s">
        <v>240</v>
      </c>
      <c r="C176" s="21" t="s">
        <v>226</v>
      </c>
      <c r="D176" s="22">
        <v>572.0</v>
      </c>
      <c r="E176" s="3">
        <v>0.512</v>
      </c>
      <c r="F176" s="3">
        <v>0.131</v>
      </c>
      <c r="G176" s="3">
        <v>0.044</v>
      </c>
      <c r="H176" s="3">
        <v>0.047</v>
      </c>
      <c r="I176" s="3">
        <v>0.133</v>
      </c>
      <c r="J176" s="6">
        <v>0.133</v>
      </c>
      <c r="K176" s="5">
        <f t="shared" si="140"/>
        <v>292.864</v>
      </c>
      <c r="L176" s="7">
        <f t="shared" si="141"/>
        <v>74.932</v>
      </c>
      <c r="M176" s="7">
        <f t="shared" si="142"/>
        <v>25.168</v>
      </c>
      <c r="N176" s="7">
        <f t="shared" si="143"/>
        <v>26.884</v>
      </c>
      <c r="O176" s="7">
        <f t="shared" si="144"/>
        <v>76.076</v>
      </c>
      <c r="P176" s="7">
        <f t="shared" si="145"/>
        <v>76.076</v>
      </c>
      <c r="Q176" s="7">
        <f t="shared" si="146"/>
        <v>572</v>
      </c>
      <c r="R176" s="7">
        <f t="shared" si="147"/>
        <v>0.681172</v>
      </c>
      <c r="S176" s="7">
        <f t="shared" si="8"/>
        <v>5.735336691</v>
      </c>
      <c r="T176" s="7">
        <f t="shared" si="148"/>
        <v>1.426788072</v>
      </c>
      <c r="U176" s="7">
        <f t="shared" si="149"/>
        <v>24.18221369</v>
      </c>
      <c r="W176" s="7">
        <f t="shared" si="150"/>
        <v>6.889797307</v>
      </c>
    </row>
    <row r="177">
      <c r="A177" s="21" t="s">
        <v>250</v>
      </c>
      <c r="B177" s="21" t="s">
        <v>240</v>
      </c>
      <c r="C177" s="21" t="s">
        <v>226</v>
      </c>
      <c r="D177" s="22">
        <v>748.0</v>
      </c>
      <c r="E177" s="3">
        <v>0.505</v>
      </c>
      <c r="F177" s="3">
        <v>0.15</v>
      </c>
      <c r="G177" s="3">
        <v>0.063</v>
      </c>
      <c r="H177" s="3">
        <v>0.057</v>
      </c>
      <c r="I177" s="3">
        <v>0.206</v>
      </c>
      <c r="J177" s="6">
        <v>0.019</v>
      </c>
      <c r="K177" s="5">
        <f t="shared" si="140"/>
        <v>377.74</v>
      </c>
      <c r="L177" s="7">
        <f t="shared" si="141"/>
        <v>112.2</v>
      </c>
      <c r="M177" s="7">
        <f t="shared" si="142"/>
        <v>47.124</v>
      </c>
      <c r="N177" s="7">
        <f t="shared" si="143"/>
        <v>42.636</v>
      </c>
      <c r="O177" s="7">
        <f t="shared" si="144"/>
        <v>154.088</v>
      </c>
      <c r="P177" s="7">
        <f t="shared" si="145"/>
        <v>14.212</v>
      </c>
      <c r="Q177" s="7">
        <f t="shared" si="146"/>
        <v>748</v>
      </c>
      <c r="R177" s="7">
        <f t="shared" si="147"/>
        <v>0.67246</v>
      </c>
      <c r="S177" s="7">
        <f t="shared" si="8"/>
        <v>6.940955458</v>
      </c>
      <c r="T177" s="7">
        <f t="shared" si="148"/>
        <v>1.367799737</v>
      </c>
      <c r="U177" s="7">
        <f t="shared" si="149"/>
        <v>75.7461699</v>
      </c>
      <c r="W177" s="7">
        <f t="shared" si="150"/>
        <v>53.13301002</v>
      </c>
    </row>
    <row r="178">
      <c r="A178" s="11" t="s">
        <v>251</v>
      </c>
      <c r="B178" s="13"/>
      <c r="C178" s="26"/>
      <c r="D178" s="13">
        <f>sum(D153:D177)</f>
        <v>14135</v>
      </c>
      <c r="E178" s="12"/>
      <c r="F178" s="12"/>
      <c r="G178" s="12"/>
      <c r="H178" s="12"/>
      <c r="I178" s="12"/>
      <c r="J178" s="24"/>
      <c r="K178" s="15">
        <f t="shared" ref="K178:Q178" si="151">sum(K153:K177)</f>
        <v>6675.868</v>
      </c>
      <c r="L178" s="15">
        <f t="shared" si="151"/>
        <v>2477.31</v>
      </c>
      <c r="M178" s="15">
        <f t="shared" si="151"/>
        <v>1052.466</v>
      </c>
      <c r="N178" s="15">
        <f t="shared" si="151"/>
        <v>554.097</v>
      </c>
      <c r="O178" s="15">
        <f t="shared" si="151"/>
        <v>2726.686</v>
      </c>
      <c r="P178" s="15">
        <f t="shared" si="151"/>
        <v>649.558</v>
      </c>
      <c r="Q178" s="15">
        <f t="shared" si="151"/>
        <v>14135.985</v>
      </c>
      <c r="R178" s="16">
        <f>1-((K178/Q178)^2+(L178/Q178)^2+(M178/Q178)^2+(N178/Q178)^2+(O178/Q178)^2+(P178/Q178)^2)</f>
        <v>0.699860343</v>
      </c>
      <c r="S178" s="16">
        <f t="shared" si="8"/>
        <v>3.149131802</v>
      </c>
      <c r="T178" s="16">
        <f>(K178/Q178)*ln(Q178/K178)+(L178/Q178)*ln(Q178/L178)+(M178/Q178)*ln(Q178/M178)+(N178/Q178)*ln(Q178/N178)+(O178/Q178)*ln(Q178/O178)+(P178/Q178)*ln(Q178/P178)</f>
        <v>1.438833173</v>
      </c>
      <c r="U178" s="16"/>
      <c r="V178" s="16">
        <v>1.4388331725301562</v>
      </c>
      <c r="W178" s="16">
        <f>sum(W153:W177)/(V178*Q178)</f>
        <v>0.03868733556</v>
      </c>
      <c r="X178" s="16"/>
      <c r="Y178" s="16"/>
      <c r="Z178" s="16"/>
      <c r="AA178" s="16"/>
      <c r="AB178" s="16"/>
      <c r="AC178" s="16"/>
      <c r="AD178" s="16"/>
      <c r="AE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</row>
    <row r="179">
      <c r="A179" s="8" t="s">
        <v>252</v>
      </c>
      <c r="B179" s="2" t="s">
        <v>121</v>
      </c>
      <c r="C179" s="8" t="s">
        <v>253</v>
      </c>
      <c r="D179" s="2">
        <v>518.0</v>
      </c>
      <c r="E179" s="3">
        <v>0.714</v>
      </c>
      <c r="F179" s="3">
        <v>0.083</v>
      </c>
      <c r="G179" s="3">
        <v>0.068</v>
      </c>
      <c r="H179" s="3">
        <v>0.116</v>
      </c>
      <c r="I179" s="3">
        <v>0.014</v>
      </c>
      <c r="J179" s="6">
        <v>0.006</v>
      </c>
      <c r="K179" s="5">
        <f>D179*E179</f>
        <v>369.852</v>
      </c>
      <c r="L179" s="7">
        <f>D179*F179</f>
        <v>42.994</v>
      </c>
      <c r="M179" s="7">
        <f>G179*D179</f>
        <v>35.224</v>
      </c>
      <c r="N179" s="7">
        <f>H179*D179</f>
        <v>60.088</v>
      </c>
      <c r="O179" s="7">
        <f>D179*I179</f>
        <v>7.252</v>
      </c>
      <c r="P179" s="7">
        <f>D179*J179</f>
        <v>3.108</v>
      </c>
      <c r="Q179" s="7">
        <f>sum(K179:P179)</f>
        <v>518.518</v>
      </c>
      <c r="R179" s="7">
        <f>1-(E179^2+F179^2+G179^2+H179^2+I179^2+J179^2)</f>
        <v>0.465003</v>
      </c>
      <c r="S179" s="7">
        <f t="shared" si="8"/>
        <v>35.65009831</v>
      </c>
      <c r="T179" s="7">
        <f>E179*ln(1/E179)+F179*ln(1/F179)+G179*ln(1/G179)+H179*ln(1/H179)+I179*ln(1/I179)+J179*ln(1/J179)</f>
        <v>0.9702484832</v>
      </c>
      <c r="U179" s="7">
        <f>Q179*($T$227-T179)</f>
        <v>258.6451714</v>
      </c>
      <c r="W179" s="2">
        <v>0.0</v>
      </c>
    </row>
    <row r="180">
      <c r="A180" s="11" t="s">
        <v>254</v>
      </c>
      <c r="B180" s="13"/>
      <c r="C180" s="13"/>
      <c r="D180" s="13">
        <f>sum(D179)</f>
        <v>518</v>
      </c>
      <c r="E180" s="12"/>
      <c r="F180" s="12"/>
      <c r="G180" s="12"/>
      <c r="H180" s="12"/>
      <c r="I180" s="12"/>
      <c r="J180" s="24"/>
      <c r="K180" s="15">
        <f t="shared" ref="K180:Q180" si="152">sum(K179)</f>
        <v>369.852</v>
      </c>
      <c r="L180" s="15">
        <f t="shared" si="152"/>
        <v>42.994</v>
      </c>
      <c r="M180" s="15">
        <f t="shared" si="152"/>
        <v>35.224</v>
      </c>
      <c r="N180" s="15">
        <f t="shared" si="152"/>
        <v>60.088</v>
      </c>
      <c r="O180" s="15">
        <f t="shared" si="152"/>
        <v>7.252</v>
      </c>
      <c r="P180" s="15">
        <f t="shared" si="152"/>
        <v>3.108</v>
      </c>
      <c r="Q180" s="15">
        <f t="shared" si="152"/>
        <v>518.518</v>
      </c>
      <c r="R180" s="16">
        <f>1-((K180/Q180)^2+(L180/Q180)^2+(M180/Q180)^2+(N180/Q180)^2+(O180/Q180)^2+(P180/Q180)^2)</f>
        <v>0.4660713911</v>
      </c>
      <c r="S180" s="16">
        <f t="shared" si="8"/>
        <v>35.50224794</v>
      </c>
      <c r="T180" s="16">
        <f>(K180/Q180)*ln(Q180/K180)+(L180/Q180)*ln(Q180/L180)+(M180/Q180)*ln(Q180/M180)+(N180/Q180)*ln(Q180/N180)+(O180/Q180)*ln(Q180/O180)+(P180/Q180)*ln(Q180/P180)</f>
        <v>0.9702787043</v>
      </c>
      <c r="U180" s="16"/>
      <c r="V180" s="16">
        <v>0.9702787042823772</v>
      </c>
      <c r="W180" s="13">
        <v>0.0</v>
      </c>
      <c r="X180" s="16"/>
      <c r="Y180" s="16"/>
      <c r="Z180" s="16"/>
      <c r="AA180" s="16"/>
      <c r="AB180" s="16"/>
      <c r="AC180" s="16"/>
      <c r="AD180" s="16"/>
      <c r="AE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</row>
    <row r="181">
      <c r="A181" s="8" t="s">
        <v>255</v>
      </c>
      <c r="B181" s="2" t="s">
        <v>121</v>
      </c>
      <c r="C181" s="2" t="s">
        <v>256</v>
      </c>
      <c r="D181" s="2">
        <v>347.0</v>
      </c>
      <c r="E181" s="3">
        <v>0.689</v>
      </c>
      <c r="F181" s="3">
        <v>0.095</v>
      </c>
      <c r="G181" s="3">
        <v>0.058</v>
      </c>
      <c r="H181" s="3">
        <v>0.049</v>
      </c>
      <c r="I181" s="3">
        <v>0.11</v>
      </c>
      <c r="J181" s="6">
        <v>0.0</v>
      </c>
      <c r="K181" s="5">
        <f>D181*E181</f>
        <v>239.083</v>
      </c>
      <c r="L181" s="7">
        <f>D181*F181</f>
        <v>32.965</v>
      </c>
      <c r="M181" s="7">
        <f>G181*D181</f>
        <v>20.126</v>
      </c>
      <c r="N181" s="7">
        <f>H181*D181</f>
        <v>17.003</v>
      </c>
      <c r="O181" s="7">
        <f>D181*I181</f>
        <v>38.17</v>
      </c>
      <c r="P181" s="7">
        <f>D181*J181</f>
        <v>0</v>
      </c>
      <c r="Q181" s="7">
        <f>sum(K181:P181)</f>
        <v>347.347</v>
      </c>
      <c r="R181" s="7">
        <f>1-(E181^2+F181^2+G181^2+H181^2+I181^2+J181^2)</f>
        <v>0.498389</v>
      </c>
      <c r="S181" s="7">
        <f t="shared" si="8"/>
        <v>31.02994357</v>
      </c>
      <c r="T181" s="7">
        <f>E181*ln(1/E181)+F181*ln(1/F181)+G181*ln(1/G181)+H181*ln(1/H181)+I181*ln(1/I181)</f>
        <v>1.036005764</v>
      </c>
      <c r="U181" s="7">
        <f>Q181*($T$227-T181)</f>
        <v>150.4217116</v>
      </c>
      <c r="W181" s="2">
        <v>0.0</v>
      </c>
    </row>
    <row r="182">
      <c r="A182" s="18" t="s">
        <v>257</v>
      </c>
      <c r="B182" s="31"/>
      <c r="C182" s="13"/>
      <c r="D182" s="20">
        <f>sum(D181)</f>
        <v>347</v>
      </c>
      <c r="E182" s="12"/>
      <c r="F182" s="12"/>
      <c r="G182" s="12"/>
      <c r="H182" s="12"/>
      <c r="I182" s="12"/>
      <c r="J182" s="24"/>
      <c r="K182" s="15">
        <f t="shared" ref="K182:Q182" si="153">sum(K181)</f>
        <v>239.083</v>
      </c>
      <c r="L182" s="15">
        <f t="shared" si="153"/>
        <v>32.965</v>
      </c>
      <c r="M182" s="15">
        <f t="shared" si="153"/>
        <v>20.126</v>
      </c>
      <c r="N182" s="15">
        <f t="shared" si="153"/>
        <v>17.003</v>
      </c>
      <c r="O182" s="15">
        <f t="shared" si="153"/>
        <v>38.17</v>
      </c>
      <c r="P182" s="15">
        <f t="shared" si="153"/>
        <v>0</v>
      </c>
      <c r="Q182" s="15">
        <f t="shared" si="153"/>
        <v>347.347</v>
      </c>
      <c r="R182" s="16">
        <f>1-((K182/Q182)^2+(L182/Q182)^2+(M182/Q182)^2+(N182/Q182)^2+(O182/Q182)^2+(P182/Q182)^2)</f>
        <v>0.4993907192</v>
      </c>
      <c r="S182" s="16">
        <f t="shared" si="8"/>
        <v>30.89131966</v>
      </c>
      <c r="T182" s="16">
        <f>(K182/Q182)*ln(Q182/K182)+(L182/Q182)*ln(Q182/L182)+(M182/Q182)*ln(Q182/M182)+(N182/Q182)*ln(Q182/N182)+(O182/Q182)*ln(Q182/O182)</f>
        <v>1.035970294</v>
      </c>
      <c r="U182" s="16"/>
      <c r="V182" s="16">
        <v>1.035970293913881</v>
      </c>
      <c r="W182" s="13">
        <v>0.0</v>
      </c>
      <c r="X182" s="16"/>
      <c r="Y182" s="16"/>
      <c r="Z182" s="16"/>
      <c r="AA182" s="16"/>
      <c r="AB182" s="16"/>
      <c r="AC182" s="16"/>
      <c r="AD182" s="16"/>
      <c r="AE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</row>
    <row r="183">
      <c r="A183" s="21" t="s">
        <v>258</v>
      </c>
      <c r="B183" s="30">
        <v>44230.0</v>
      </c>
      <c r="C183" s="2" t="s">
        <v>259</v>
      </c>
      <c r="D183" s="22">
        <v>379.0</v>
      </c>
      <c r="E183" s="3">
        <v>0.683</v>
      </c>
      <c r="F183" s="3">
        <v>0.037</v>
      </c>
      <c r="G183" s="3">
        <v>0.021</v>
      </c>
      <c r="H183" s="3">
        <v>0.224</v>
      </c>
      <c r="I183" s="3">
        <v>0.026</v>
      </c>
      <c r="J183" s="6">
        <v>0.008</v>
      </c>
      <c r="K183" s="5">
        <f t="shared" ref="K183:K185" si="154">D183*E183</f>
        <v>258.857</v>
      </c>
      <c r="L183" s="7">
        <f t="shared" ref="L183:L185" si="155">D183*F183</f>
        <v>14.023</v>
      </c>
      <c r="M183" s="7">
        <f t="shared" ref="M183:M185" si="156">G183*D183</f>
        <v>7.959</v>
      </c>
      <c r="N183" s="7">
        <f t="shared" ref="N183:N185" si="157">H183*D183</f>
        <v>84.896</v>
      </c>
      <c r="O183" s="7">
        <f t="shared" ref="O183:O185" si="158">D183*I183</f>
        <v>9.854</v>
      </c>
      <c r="P183" s="7">
        <f t="shared" ref="P183:P185" si="159">D183*J183</f>
        <v>3.032</v>
      </c>
      <c r="Q183" s="7">
        <f t="shared" ref="Q183:Q185" si="160">sum(K183:P183)</f>
        <v>378.621</v>
      </c>
      <c r="R183" s="7">
        <f t="shared" ref="R183:R185" si="161">1-(E183^2+F183^2+G183^2+H183^2+I183^2+J183^2)</f>
        <v>0.480785</v>
      </c>
      <c r="S183" s="7">
        <f t="shared" si="8"/>
        <v>33.46609058</v>
      </c>
      <c r="T183" s="7">
        <f t="shared" ref="T183:T185" si="162">E183*ln(1/E183)+F183*ln(1/F183)+G183*ln(1/G183)+H183*ln(1/H183)+I183*ln(1/I183)+J183*ln(1/J183)</f>
        <v>0.9321578427</v>
      </c>
      <c r="U183" s="7">
        <f t="shared" ref="U183:U185" si="163">Q183*($T$227-T183)</f>
        <v>203.2841997</v>
      </c>
      <c r="W183" s="7">
        <f t="shared" ref="W183:W185" si="164">Q183*($V$186-T183)</f>
        <v>13.4430712</v>
      </c>
    </row>
    <row r="184">
      <c r="A184" s="23" t="s">
        <v>260</v>
      </c>
      <c r="B184" s="30">
        <v>44291.0</v>
      </c>
      <c r="C184" s="2" t="s">
        <v>259</v>
      </c>
      <c r="D184" s="22">
        <v>404.0</v>
      </c>
      <c r="E184" s="3">
        <v>0.686</v>
      </c>
      <c r="F184" s="3">
        <v>0.052</v>
      </c>
      <c r="G184" s="3">
        <v>0.017</v>
      </c>
      <c r="H184" s="3">
        <v>0.193</v>
      </c>
      <c r="I184" s="3">
        <v>0.05</v>
      </c>
      <c r="J184" s="6">
        <v>0.002</v>
      </c>
      <c r="K184" s="5">
        <f t="shared" si="154"/>
        <v>277.144</v>
      </c>
      <c r="L184" s="7">
        <f t="shared" si="155"/>
        <v>21.008</v>
      </c>
      <c r="M184" s="7">
        <f t="shared" si="156"/>
        <v>6.868</v>
      </c>
      <c r="N184" s="7">
        <f t="shared" si="157"/>
        <v>77.972</v>
      </c>
      <c r="O184" s="7">
        <f t="shared" si="158"/>
        <v>20.2</v>
      </c>
      <c r="P184" s="7">
        <f t="shared" si="159"/>
        <v>0.808</v>
      </c>
      <c r="Q184" s="7">
        <f t="shared" si="160"/>
        <v>404</v>
      </c>
      <c r="R184" s="7">
        <f t="shared" si="161"/>
        <v>0.486658</v>
      </c>
      <c r="S184" s="7">
        <f t="shared" si="8"/>
        <v>32.65334964</v>
      </c>
      <c r="T184" s="7">
        <f t="shared" si="162"/>
        <v>0.9612572751</v>
      </c>
      <c r="U184" s="7">
        <f t="shared" si="163"/>
        <v>205.1541874</v>
      </c>
      <c r="W184" s="7">
        <f t="shared" si="164"/>
        <v>2.587990814</v>
      </c>
    </row>
    <row r="185">
      <c r="A185" s="21" t="s">
        <v>261</v>
      </c>
      <c r="B185" s="21" t="s">
        <v>262</v>
      </c>
      <c r="C185" s="2" t="s">
        <v>259</v>
      </c>
      <c r="D185" s="22">
        <v>370.0</v>
      </c>
      <c r="E185" s="3">
        <v>0.676</v>
      </c>
      <c r="F185" s="3">
        <v>0.041</v>
      </c>
      <c r="G185" s="3">
        <v>0.019</v>
      </c>
      <c r="H185" s="3">
        <v>0.205</v>
      </c>
      <c r="I185" s="3">
        <v>0.043</v>
      </c>
      <c r="J185" s="6">
        <v>0.016</v>
      </c>
      <c r="K185" s="5">
        <f t="shared" si="154"/>
        <v>250.12</v>
      </c>
      <c r="L185" s="7">
        <f t="shared" si="155"/>
        <v>15.17</v>
      </c>
      <c r="M185" s="7">
        <f t="shared" si="156"/>
        <v>7.03</v>
      </c>
      <c r="N185" s="7">
        <f t="shared" si="157"/>
        <v>75.85</v>
      </c>
      <c r="O185" s="7">
        <f t="shared" si="158"/>
        <v>15.91</v>
      </c>
      <c r="P185" s="7">
        <f t="shared" si="159"/>
        <v>5.92</v>
      </c>
      <c r="Q185" s="7">
        <f t="shared" si="160"/>
        <v>370</v>
      </c>
      <c r="R185" s="7">
        <f t="shared" si="161"/>
        <v>0.496852</v>
      </c>
      <c r="S185" s="7">
        <f t="shared" si="8"/>
        <v>31.24264284</v>
      </c>
      <c r="T185" s="7">
        <f t="shared" si="162"/>
        <v>0.997297894</v>
      </c>
      <c r="U185" s="7">
        <f t="shared" si="163"/>
        <v>174.553707</v>
      </c>
      <c r="W185" s="7">
        <f t="shared" si="164"/>
        <v>-10.9648394</v>
      </c>
    </row>
    <row r="186">
      <c r="A186" s="18" t="s">
        <v>263</v>
      </c>
      <c r="B186" s="19"/>
      <c r="C186" s="19"/>
      <c r="D186" s="20">
        <f>sum(D183:D185)</f>
        <v>1153</v>
      </c>
      <c r="E186" s="12"/>
      <c r="F186" s="12"/>
      <c r="G186" s="12"/>
      <c r="H186" s="12"/>
      <c r="I186" s="12"/>
      <c r="J186" s="24"/>
      <c r="K186" s="15">
        <f t="shared" ref="K186:Q186" si="165">sum(K183:K185)</f>
        <v>786.121</v>
      </c>
      <c r="L186" s="15">
        <f t="shared" si="165"/>
        <v>50.201</v>
      </c>
      <c r="M186" s="15">
        <f t="shared" si="165"/>
        <v>21.857</v>
      </c>
      <c r="N186" s="15">
        <f t="shared" si="165"/>
        <v>238.718</v>
      </c>
      <c r="O186" s="15">
        <f t="shared" si="165"/>
        <v>45.964</v>
      </c>
      <c r="P186" s="15">
        <f t="shared" si="165"/>
        <v>9.76</v>
      </c>
      <c r="Q186" s="15">
        <f t="shared" si="165"/>
        <v>1152.621</v>
      </c>
      <c r="R186" s="16">
        <f>1-((K186/Q186)^2+(L186/Q186)^2+(M186/Q186)^2+(N186/Q186)^2+(O186/Q186)^2+(P186/Q186)^2)</f>
        <v>0.4880238465</v>
      </c>
      <c r="S186" s="16">
        <f t="shared" si="8"/>
        <v>32.46433562</v>
      </c>
      <c r="T186" s="16">
        <f>(K186/Q186)*ln(Q186/K186)+(L186/Q186)*ln(Q186/L186)+(M186/Q186)*ln(Q186/M186)+(N186/Q186)*ln(Q186/N186)+(O186/Q186)*ln(Q186/O186)+(P186/Q186)*ln(Q186/P186)</f>
        <v>0.9676631929</v>
      </c>
      <c r="U186" s="16"/>
      <c r="V186" s="16">
        <v>0.9676631929128781</v>
      </c>
      <c r="W186" s="16">
        <f>sum(W183:W185)/(V186*Q186)</f>
        <v>0.004542275997</v>
      </c>
      <c r="X186" s="16"/>
      <c r="Y186" s="16"/>
      <c r="Z186" s="16"/>
      <c r="AA186" s="16"/>
      <c r="AB186" s="16"/>
      <c r="AC186" s="16"/>
      <c r="AD186" s="16"/>
      <c r="AE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</row>
    <row r="187">
      <c r="A187" s="21" t="s">
        <v>264</v>
      </c>
      <c r="B187" s="21" t="s">
        <v>121</v>
      </c>
      <c r="C187" s="21" t="s">
        <v>265</v>
      </c>
      <c r="D187" s="22">
        <v>377.0</v>
      </c>
      <c r="E187" s="3">
        <v>0.711</v>
      </c>
      <c r="F187" s="3">
        <v>0.082</v>
      </c>
      <c r="G187" s="3">
        <v>0.029</v>
      </c>
      <c r="H187" s="3">
        <v>0.045</v>
      </c>
      <c r="I187" s="3">
        <v>0.133</v>
      </c>
      <c r="J187" s="6">
        <v>0.0</v>
      </c>
      <c r="K187" s="5">
        <f t="shared" ref="K187:K191" si="166">D187*E187</f>
        <v>268.047</v>
      </c>
      <c r="L187" s="7">
        <f t="shared" ref="L187:L191" si="167">D187*F187</f>
        <v>30.914</v>
      </c>
      <c r="M187" s="7">
        <f t="shared" ref="M187:M191" si="168">G187*D187</f>
        <v>10.933</v>
      </c>
      <c r="N187" s="7">
        <f t="shared" ref="N187:N191" si="169">H187*D187</f>
        <v>16.965</v>
      </c>
      <c r="O187" s="7">
        <f t="shared" ref="O187:O191" si="170">D187*I187</f>
        <v>50.141</v>
      </c>
      <c r="P187" s="7">
        <f t="shared" ref="P187:P191" si="171">D187*J187</f>
        <v>0</v>
      </c>
      <c r="Q187" s="7">
        <f t="shared" ref="Q187:Q191" si="172">sum(K187:P187)</f>
        <v>377</v>
      </c>
      <c r="R187" s="7">
        <f t="shared" ref="R187:R191" si="173">1-(E187^2+F187^2+G187^2+H187^2+I187^2+J187^2)</f>
        <v>0.4672</v>
      </c>
      <c r="S187" s="7">
        <f t="shared" si="8"/>
        <v>35.34606429</v>
      </c>
      <c r="T187" s="7">
        <f>E187*ln(1/E187)+F187*ln(1/F187)+G187*ln(1/G187)+H187*ln(1/H187)+I187*ln(1/I187)</f>
        <v>0.958132378</v>
      </c>
      <c r="U187" s="7">
        <f t="shared" ref="U187:U191" si="174">Q187*($T$227-T187)</f>
        <v>192.621474</v>
      </c>
      <c r="W187" s="7">
        <f t="shared" ref="W187:W191" si="175">Q187*($V$192-T187)</f>
        <v>58.25307876</v>
      </c>
    </row>
    <row r="188">
      <c r="A188" s="23" t="s">
        <v>266</v>
      </c>
      <c r="B188" s="30">
        <v>44260.0</v>
      </c>
      <c r="C188" s="23" t="s">
        <v>265</v>
      </c>
      <c r="D188" s="22">
        <v>534.0</v>
      </c>
      <c r="E188" s="3">
        <v>0.682</v>
      </c>
      <c r="F188" s="3">
        <v>0.097</v>
      </c>
      <c r="G188" s="3">
        <v>0.024</v>
      </c>
      <c r="H188" s="3">
        <v>0.042</v>
      </c>
      <c r="I188" s="3">
        <v>0.14</v>
      </c>
      <c r="J188" s="6">
        <v>0.004</v>
      </c>
      <c r="K188" s="5">
        <f t="shared" si="166"/>
        <v>364.188</v>
      </c>
      <c r="L188" s="7">
        <f t="shared" si="167"/>
        <v>51.798</v>
      </c>
      <c r="M188" s="7">
        <f t="shared" si="168"/>
        <v>12.816</v>
      </c>
      <c r="N188" s="7">
        <f t="shared" si="169"/>
        <v>22.428</v>
      </c>
      <c r="O188" s="7">
        <f t="shared" si="170"/>
        <v>74.76</v>
      </c>
      <c r="P188" s="7">
        <f t="shared" si="171"/>
        <v>2.136</v>
      </c>
      <c r="Q188" s="7">
        <f t="shared" si="172"/>
        <v>528.126</v>
      </c>
      <c r="R188" s="7">
        <f t="shared" si="173"/>
        <v>0.503511</v>
      </c>
      <c r="S188" s="7">
        <f t="shared" si="8"/>
        <v>30.32113051</v>
      </c>
      <c r="T188" s="7">
        <f t="shared" ref="T188:T191" si="176">E188*ln(1/E188)+F188*ln(1/F188)+G188*ln(1/G188)+H188*ln(1/H188)+I188*ln(1/I188)+J188*ln(1/J188)</f>
        <v>1.007322247</v>
      </c>
      <c r="U188" s="7">
        <f t="shared" si="174"/>
        <v>243.8581788</v>
      </c>
      <c r="W188" s="7">
        <f t="shared" si="175"/>
        <v>55.62623426</v>
      </c>
    </row>
    <row r="189">
      <c r="A189" s="23" t="s">
        <v>267</v>
      </c>
      <c r="B189" s="21" t="s">
        <v>121</v>
      </c>
      <c r="C189" s="23" t="s">
        <v>265</v>
      </c>
      <c r="D189" s="22">
        <v>445.0</v>
      </c>
      <c r="E189" s="3">
        <v>0.672</v>
      </c>
      <c r="F189" s="3">
        <v>0.076</v>
      </c>
      <c r="G189" s="3">
        <v>0.031</v>
      </c>
      <c r="H189" s="3">
        <v>0.036</v>
      </c>
      <c r="I189" s="3">
        <v>0.178</v>
      </c>
      <c r="J189" s="6">
        <v>0.007</v>
      </c>
      <c r="K189" s="5">
        <f t="shared" si="166"/>
        <v>299.04</v>
      </c>
      <c r="L189" s="7">
        <f t="shared" si="167"/>
        <v>33.82</v>
      </c>
      <c r="M189" s="7">
        <f t="shared" si="168"/>
        <v>13.795</v>
      </c>
      <c r="N189" s="7">
        <f t="shared" si="169"/>
        <v>16.02</v>
      </c>
      <c r="O189" s="7">
        <f t="shared" si="170"/>
        <v>79.21</v>
      </c>
      <c r="P189" s="7">
        <f t="shared" si="171"/>
        <v>3.115</v>
      </c>
      <c r="Q189" s="7">
        <f t="shared" si="172"/>
        <v>445</v>
      </c>
      <c r="R189" s="7">
        <f t="shared" si="173"/>
        <v>0.50865</v>
      </c>
      <c r="S189" s="7">
        <f t="shared" si="8"/>
        <v>29.6099649</v>
      </c>
      <c r="T189" s="7">
        <f t="shared" si="176"/>
        <v>1.032286812</v>
      </c>
      <c r="U189" s="7">
        <f t="shared" si="174"/>
        <v>194.3661466</v>
      </c>
      <c r="W189" s="7">
        <f t="shared" si="175"/>
        <v>35.76154215</v>
      </c>
    </row>
    <row r="190">
      <c r="A190" s="23" t="s">
        <v>268</v>
      </c>
      <c r="B190" s="21" t="s">
        <v>269</v>
      </c>
      <c r="C190" s="23" t="s">
        <v>265</v>
      </c>
      <c r="D190" s="22">
        <v>414.0</v>
      </c>
      <c r="E190" s="3">
        <v>0.609</v>
      </c>
      <c r="F190" s="3">
        <v>0.109</v>
      </c>
      <c r="G190" s="3">
        <v>0.063</v>
      </c>
      <c r="H190" s="3">
        <v>0.072</v>
      </c>
      <c r="I190" s="3">
        <v>0.133</v>
      </c>
      <c r="J190" s="6">
        <v>0.014</v>
      </c>
      <c r="K190" s="5">
        <f t="shared" si="166"/>
        <v>252.126</v>
      </c>
      <c r="L190" s="7">
        <f t="shared" si="167"/>
        <v>45.126</v>
      </c>
      <c r="M190" s="7">
        <f t="shared" si="168"/>
        <v>26.082</v>
      </c>
      <c r="N190" s="7">
        <f t="shared" si="169"/>
        <v>29.808</v>
      </c>
      <c r="O190" s="7">
        <f t="shared" si="170"/>
        <v>55.062</v>
      </c>
      <c r="P190" s="7">
        <f t="shared" si="171"/>
        <v>5.796</v>
      </c>
      <c r="Q190" s="7">
        <f t="shared" si="172"/>
        <v>414</v>
      </c>
      <c r="R190" s="7">
        <f t="shared" si="173"/>
        <v>0.5902</v>
      </c>
      <c r="S190" s="7">
        <f t="shared" si="8"/>
        <v>18.3245872</v>
      </c>
      <c r="T190" s="7">
        <f t="shared" si="176"/>
        <v>1.23530035</v>
      </c>
      <c r="U190" s="7">
        <f t="shared" si="174"/>
        <v>96.77842845</v>
      </c>
      <c r="W190" s="7">
        <f t="shared" si="175"/>
        <v>-50.77731592</v>
      </c>
    </row>
    <row r="191">
      <c r="A191" s="23" t="s">
        <v>270</v>
      </c>
      <c r="B191" s="30">
        <v>44260.0</v>
      </c>
      <c r="C191" s="23" t="s">
        <v>265</v>
      </c>
      <c r="D191" s="22">
        <v>476.0</v>
      </c>
      <c r="E191" s="3">
        <v>0.611</v>
      </c>
      <c r="F191" s="3">
        <v>0.088</v>
      </c>
      <c r="G191" s="3">
        <v>0.099</v>
      </c>
      <c r="H191" s="3">
        <v>0.055</v>
      </c>
      <c r="I191" s="3">
        <v>0.126</v>
      </c>
      <c r="J191" s="6">
        <v>0.021</v>
      </c>
      <c r="K191" s="5">
        <f t="shared" si="166"/>
        <v>290.836</v>
      </c>
      <c r="L191" s="7">
        <f t="shared" si="167"/>
        <v>41.888</v>
      </c>
      <c r="M191" s="7">
        <f t="shared" si="168"/>
        <v>47.124</v>
      </c>
      <c r="N191" s="7">
        <f t="shared" si="169"/>
        <v>26.18</v>
      </c>
      <c r="O191" s="7">
        <f t="shared" si="170"/>
        <v>59.976</v>
      </c>
      <c r="P191" s="7">
        <f t="shared" si="171"/>
        <v>9.996</v>
      </c>
      <c r="Q191" s="7">
        <f t="shared" si="172"/>
        <v>476</v>
      </c>
      <c r="R191" s="7">
        <f t="shared" si="173"/>
        <v>0.589792</v>
      </c>
      <c r="S191" s="7">
        <f t="shared" si="8"/>
        <v>18.38104869</v>
      </c>
      <c r="T191" s="7">
        <f t="shared" si="176"/>
        <v>1.245498715</v>
      </c>
      <c r="U191" s="7">
        <f t="shared" si="174"/>
        <v>106.4173942</v>
      </c>
      <c r="W191" s="7">
        <f t="shared" si="175"/>
        <v>-63.2360703</v>
      </c>
    </row>
    <row r="192">
      <c r="A192" s="32" t="s">
        <v>271</v>
      </c>
      <c r="B192" s="12"/>
      <c r="C192" s="13"/>
      <c r="D192" s="33">
        <f>sum(D187:D191)</f>
        <v>2246</v>
      </c>
      <c r="E192" s="12"/>
      <c r="F192" s="12"/>
      <c r="G192" s="12"/>
      <c r="H192" s="12"/>
      <c r="I192" s="12"/>
      <c r="J192" s="24"/>
      <c r="K192" s="15">
        <f t="shared" ref="K192:Q192" si="177">sum(K187:K191)</f>
        <v>1474.237</v>
      </c>
      <c r="L192" s="15">
        <f t="shared" si="177"/>
        <v>203.546</v>
      </c>
      <c r="M192" s="15">
        <f t="shared" si="177"/>
        <v>110.75</v>
      </c>
      <c r="N192" s="15">
        <f t="shared" si="177"/>
        <v>111.401</v>
      </c>
      <c r="O192" s="15">
        <f t="shared" si="177"/>
        <v>319.149</v>
      </c>
      <c r="P192" s="15">
        <f t="shared" si="177"/>
        <v>21.043</v>
      </c>
      <c r="Q192" s="15">
        <f t="shared" si="177"/>
        <v>2240.126</v>
      </c>
      <c r="R192" s="16">
        <f>1-((K192/Q192)^2+(L192/Q192)^2+(M192/Q192)^2+(N192/Q192)^2+(O192/Q192)^2+(P192/Q192)^2)</f>
        <v>0.5333392627</v>
      </c>
      <c r="S192" s="16">
        <f t="shared" si="8"/>
        <v>26.19331677</v>
      </c>
      <c r="T192" s="16">
        <f>(K192/Q192)*ln(Q192/K192)+(L192/Q192)*ln(Q192/L192)+(M192/Q192)*ln(Q192/M192)+(N192/Q192)*ln(Q192/N192)+(O192/Q192)*ln(Q192/O192)+(P192/Q192)*ln(Q192/P192)</f>
        <v>1.112649828</v>
      </c>
      <c r="U192" s="16"/>
      <c r="V192" s="16">
        <v>1.1126498282443018</v>
      </c>
      <c r="W192" s="16">
        <f>sum(W187:W191)/(V192*Q192)</f>
        <v>0.01429400792</v>
      </c>
      <c r="X192" s="16"/>
      <c r="Y192" s="16"/>
      <c r="Z192" s="16"/>
      <c r="AA192" s="16"/>
      <c r="AB192" s="16"/>
      <c r="AC192" s="16"/>
      <c r="AD192" s="16"/>
      <c r="AE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</row>
    <row r="193">
      <c r="A193" s="3" t="s">
        <v>272</v>
      </c>
      <c r="B193" s="3" t="s">
        <v>56</v>
      </c>
      <c r="C193" s="2" t="s">
        <v>273</v>
      </c>
      <c r="D193" s="34">
        <v>1059.0</v>
      </c>
      <c r="E193" s="3">
        <v>0.61</v>
      </c>
      <c r="F193" s="3">
        <v>0.063</v>
      </c>
      <c r="G193" s="3">
        <v>0.008</v>
      </c>
      <c r="H193" s="3">
        <v>0.195</v>
      </c>
      <c r="I193" s="3">
        <v>0.123</v>
      </c>
      <c r="J193" s="6">
        <v>0.0</v>
      </c>
      <c r="K193" s="5">
        <f>D193*E193</f>
        <v>645.99</v>
      </c>
      <c r="L193" s="7">
        <f>D193*F193</f>
        <v>66.717</v>
      </c>
      <c r="M193" s="7">
        <f>G193*D193</f>
        <v>8.472</v>
      </c>
      <c r="N193" s="7">
        <f>H193*D193</f>
        <v>206.505</v>
      </c>
      <c r="O193" s="7">
        <f>D193*I193</f>
        <v>130.257</v>
      </c>
      <c r="P193" s="7">
        <f>D193*J193</f>
        <v>0</v>
      </c>
      <c r="Q193" s="7">
        <f>sum(K193:P193)</f>
        <v>1057.941</v>
      </c>
      <c r="R193" s="7">
        <f>1-(E193^2+F193^2+G193^2+H193^2+I193^2+J193^2)</f>
        <v>0.570713</v>
      </c>
      <c r="S193" s="7">
        <f t="shared" si="8"/>
        <v>21.02131504</v>
      </c>
      <c r="T193" s="7">
        <f>E193*ln(1/E193)+F193*ln(1/F193)+G193*ln(1/G193)+H193*ln(1/H193)+I193*ln(1/I193)</f>
        <v>1.09085095</v>
      </c>
      <c r="U193" s="7">
        <f>Q193*($T$227-T193)</f>
        <v>400.1278007</v>
      </c>
      <c r="W193" s="2">
        <v>0.0</v>
      </c>
    </row>
    <row r="194">
      <c r="A194" s="32" t="s">
        <v>274</v>
      </c>
      <c r="B194" s="12"/>
      <c r="C194" s="13"/>
      <c r="D194" s="33">
        <f>sum(D193)</f>
        <v>1059</v>
      </c>
      <c r="E194" s="12"/>
      <c r="F194" s="12"/>
      <c r="G194" s="12"/>
      <c r="H194" s="12"/>
      <c r="I194" s="12"/>
      <c r="J194" s="24"/>
      <c r="K194" s="15">
        <f t="shared" ref="K194:Q194" si="178">sum(K193)</f>
        <v>645.99</v>
      </c>
      <c r="L194" s="15">
        <f t="shared" si="178"/>
        <v>66.717</v>
      </c>
      <c r="M194" s="15">
        <f t="shared" si="178"/>
        <v>8.472</v>
      </c>
      <c r="N194" s="15">
        <f t="shared" si="178"/>
        <v>206.505</v>
      </c>
      <c r="O194" s="15">
        <f t="shared" si="178"/>
        <v>130.257</v>
      </c>
      <c r="P194" s="15">
        <f t="shared" si="178"/>
        <v>0</v>
      </c>
      <c r="Q194" s="15">
        <f t="shared" si="178"/>
        <v>1057.941</v>
      </c>
      <c r="R194" s="16">
        <f>1-((K194/Q194)^2+(L194/Q194)^2+(M194/Q194)^2+(N194/Q194)^2+(O194/Q194)^2+(P194/Q194)^2)</f>
        <v>0.5698531364</v>
      </c>
      <c r="S194" s="16">
        <f t="shared" si="8"/>
        <v>21.14030812</v>
      </c>
      <c r="T194" s="16">
        <f>(K194/Q194)*ln(Q194/K194)+(L194/Q194)*ln(Q194/L194)+(M194/Q194)*ln(Q194/M194)+(N194/Q194)*ln(Q194/N194)+(O194/Q194)*ln(Q194/O194)</f>
        <v>1.090942393</v>
      </c>
      <c r="U194" s="16"/>
      <c r="V194" s="16">
        <v>1.0909423926636377</v>
      </c>
      <c r="W194" s="13">
        <v>0.0</v>
      </c>
      <c r="X194" s="16"/>
      <c r="Y194" s="16"/>
      <c r="Z194" s="16"/>
      <c r="AA194" s="16"/>
      <c r="AB194" s="16"/>
      <c r="AC194" s="16"/>
      <c r="AD194" s="16"/>
      <c r="AE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</row>
    <row r="195">
      <c r="A195" s="3" t="s">
        <v>275</v>
      </c>
      <c r="B195" s="3" t="s">
        <v>121</v>
      </c>
      <c r="C195" s="2" t="s">
        <v>276</v>
      </c>
      <c r="D195" s="34">
        <v>642.0</v>
      </c>
      <c r="E195" s="3">
        <v>0.595</v>
      </c>
      <c r="F195" s="3">
        <v>0.098</v>
      </c>
      <c r="G195" s="3">
        <v>0.005</v>
      </c>
      <c r="H195" s="3">
        <v>0.134</v>
      </c>
      <c r="I195" s="3">
        <v>0.167</v>
      </c>
      <c r="J195" s="6">
        <v>0.002</v>
      </c>
      <c r="K195" s="5">
        <f>D195*E195</f>
        <v>381.99</v>
      </c>
      <c r="L195" s="7">
        <f>D195*F195</f>
        <v>62.916</v>
      </c>
      <c r="M195" s="7">
        <f>G195*D195</f>
        <v>3.21</v>
      </c>
      <c r="N195" s="7">
        <f>H195*D195</f>
        <v>86.028</v>
      </c>
      <c r="O195" s="7">
        <f>D195*I195</f>
        <v>107.214</v>
      </c>
      <c r="P195" s="7">
        <f>D195*J195</f>
        <v>1.284</v>
      </c>
      <c r="Q195" s="7">
        <f>sum(K195:P195)</f>
        <v>642.642</v>
      </c>
      <c r="R195" s="7">
        <f>1-(E195^2+F195^2+G195^2+H195^2+I195^2+J195^2)</f>
        <v>0.590497</v>
      </c>
      <c r="S195" s="7">
        <f t="shared" si="8"/>
        <v>18.28348656</v>
      </c>
      <c r="T195" s="7">
        <f>E195*ln(1/E195)+F195*ln(1/F195)+G195*ln(1/G195)+H195*ln(1/H195)+I195*ln(1/I195)+J195*ln(1/J195)</f>
        <v>1.143693201</v>
      </c>
      <c r="U195" s="7">
        <f>Q195*($T$227-T195)</f>
        <v>209.0973712</v>
      </c>
      <c r="W195" s="2">
        <v>0.0</v>
      </c>
    </row>
    <row r="196">
      <c r="A196" s="32" t="s">
        <v>277</v>
      </c>
      <c r="B196" s="12"/>
      <c r="C196" s="13"/>
      <c r="D196" s="33">
        <f>sum(D195)</f>
        <v>642</v>
      </c>
      <c r="E196" s="12"/>
      <c r="F196" s="12"/>
      <c r="G196" s="12"/>
      <c r="H196" s="12"/>
      <c r="I196" s="12"/>
      <c r="J196" s="24"/>
      <c r="K196" s="15">
        <f t="shared" ref="K196:Q196" si="179">sum(K195)</f>
        <v>381.99</v>
      </c>
      <c r="L196" s="15">
        <f t="shared" si="179"/>
        <v>62.916</v>
      </c>
      <c r="M196" s="15">
        <f t="shared" si="179"/>
        <v>3.21</v>
      </c>
      <c r="N196" s="15">
        <f t="shared" si="179"/>
        <v>86.028</v>
      </c>
      <c r="O196" s="15">
        <f t="shared" si="179"/>
        <v>107.214</v>
      </c>
      <c r="P196" s="15">
        <f t="shared" si="179"/>
        <v>1.284</v>
      </c>
      <c r="Q196" s="15">
        <f t="shared" si="179"/>
        <v>642.642</v>
      </c>
      <c r="R196" s="16">
        <f>1-((K196/Q196)^2+(L196/Q196)^2+(M196/Q196)^2+(N196/Q196)^2+(O196/Q196)^2+(P196/Q196)^2)</f>
        <v>0.5913147791</v>
      </c>
      <c r="S196" s="16">
        <f t="shared" si="8"/>
        <v>18.17031739</v>
      </c>
      <c r="T196" s="16">
        <f>(K196/Q196)*ln(Q196/K196)+(L196/Q196)*ln(Q196/L196)+(M196/Q196)*ln(Q196/M196)+(N196/Q196)*ln(Q196/N196)+(O196/Q196)*ln(Q196/O196)+(P196/Q196)*ln(Q196/P196)</f>
        <v>1.143550151</v>
      </c>
      <c r="U196" s="16"/>
      <c r="V196" s="16">
        <v>1.1435501509439157</v>
      </c>
      <c r="W196" s="13">
        <v>0.0</v>
      </c>
      <c r="X196" s="16"/>
      <c r="Y196" s="16"/>
      <c r="Z196" s="16"/>
      <c r="AA196" s="16"/>
      <c r="AB196" s="16"/>
      <c r="AC196" s="16"/>
      <c r="AD196" s="16"/>
      <c r="AE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</row>
    <row r="197">
      <c r="A197" s="3" t="s">
        <v>278</v>
      </c>
      <c r="B197" s="3" t="s">
        <v>117</v>
      </c>
      <c r="C197" s="2" t="s">
        <v>279</v>
      </c>
      <c r="D197" s="34">
        <v>303.0</v>
      </c>
      <c r="E197" s="3">
        <v>0.776</v>
      </c>
      <c r="F197" s="3">
        <v>0.063</v>
      </c>
      <c r="G197" s="3">
        <v>0.013</v>
      </c>
      <c r="H197" s="3">
        <v>0.099</v>
      </c>
      <c r="I197" s="3">
        <v>0.046</v>
      </c>
      <c r="J197" s="6">
        <v>0.003</v>
      </c>
      <c r="K197" s="5">
        <f>D197*E197</f>
        <v>235.128</v>
      </c>
      <c r="L197" s="7">
        <f>D197*F197</f>
        <v>19.089</v>
      </c>
      <c r="M197" s="7">
        <f>G197*D197</f>
        <v>3.939</v>
      </c>
      <c r="N197" s="7">
        <f>H197*D197</f>
        <v>29.997</v>
      </c>
      <c r="O197" s="7">
        <f>D197*I197</f>
        <v>13.938</v>
      </c>
      <c r="P197" s="7">
        <f>D197*J197</f>
        <v>0.909</v>
      </c>
      <c r="Q197" s="7">
        <f>sum(K197:P197)</f>
        <v>303</v>
      </c>
      <c r="R197" s="7">
        <f>1-(E197^2+F197^2+G197^2+H197^2+I197^2+J197^2)</f>
        <v>0.38176</v>
      </c>
      <c r="S197" s="7">
        <f t="shared" si="8"/>
        <v>47.16976349</v>
      </c>
      <c r="T197" s="7">
        <f>E197*ln(1/E197)+F197*ln(1/F197)+G197*ln(1/G197)+H197*ln(1/H197)+I197*ln(1/I197)+J197*ln(1/J197)</f>
        <v>0.8154408876</v>
      </c>
      <c r="U197" s="7">
        <f>Q197*($T$227-T197)</f>
        <v>198.048006</v>
      </c>
      <c r="W197" s="2">
        <v>0.0</v>
      </c>
    </row>
    <row r="198">
      <c r="A198" s="32" t="s">
        <v>280</v>
      </c>
      <c r="B198" s="12"/>
      <c r="C198" s="13"/>
      <c r="D198" s="33">
        <f>sum(D197)</f>
        <v>303</v>
      </c>
      <c r="E198" s="12"/>
      <c r="F198" s="12"/>
      <c r="G198" s="12"/>
      <c r="H198" s="12"/>
      <c r="I198" s="12"/>
      <c r="J198" s="24"/>
      <c r="K198" s="15">
        <f t="shared" ref="K198:Q198" si="180">sum(K197)</f>
        <v>235.128</v>
      </c>
      <c r="L198" s="15">
        <f t="shared" si="180"/>
        <v>19.089</v>
      </c>
      <c r="M198" s="15">
        <f t="shared" si="180"/>
        <v>3.939</v>
      </c>
      <c r="N198" s="15">
        <f t="shared" si="180"/>
        <v>29.997</v>
      </c>
      <c r="O198" s="15">
        <f t="shared" si="180"/>
        <v>13.938</v>
      </c>
      <c r="P198" s="15">
        <f t="shared" si="180"/>
        <v>0.909</v>
      </c>
      <c r="Q198" s="15">
        <f t="shared" si="180"/>
        <v>303</v>
      </c>
      <c r="R198" s="16">
        <f>1-((K198/Q198)^2+(L198/Q198)^2+(M198/Q198)^2+(N198/Q198)^2+(O198/Q198)^2+(P198/Q198)^2)</f>
        <v>0.38176</v>
      </c>
      <c r="S198" s="16">
        <f t="shared" si="8"/>
        <v>47.16976349</v>
      </c>
      <c r="T198" s="16">
        <f>(K198/Q198)*ln(Q198/K198)+(L198/Q198)*ln(Q198/L198)+(M198/Q198)*ln(Q198/M198)+(N198/Q198)*ln(Q198/N198)+(O198/Q198)*ln(Q198/O198)+(P198/Q198)*ln(Q198/P198)</f>
        <v>0.8154408876</v>
      </c>
      <c r="U198" s="16"/>
      <c r="V198" s="16">
        <v>0.8154408876424656</v>
      </c>
      <c r="W198" s="13">
        <v>0.0</v>
      </c>
      <c r="X198" s="16"/>
      <c r="Y198" s="16"/>
      <c r="Z198" s="16"/>
      <c r="AA198" s="16"/>
      <c r="AB198" s="16"/>
      <c r="AC198" s="16"/>
      <c r="AD198" s="16"/>
      <c r="AE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</row>
    <row r="199">
      <c r="A199" s="3" t="s">
        <v>281</v>
      </c>
      <c r="B199" s="3" t="s">
        <v>117</v>
      </c>
      <c r="C199" s="2" t="s">
        <v>282</v>
      </c>
      <c r="D199" s="34">
        <v>252.0</v>
      </c>
      <c r="E199" s="3">
        <v>0.714</v>
      </c>
      <c r="F199" s="3">
        <v>0.123</v>
      </c>
      <c r="G199" s="3">
        <v>0.016</v>
      </c>
      <c r="H199" s="3">
        <v>0.016</v>
      </c>
      <c r="I199" s="3">
        <v>0.099</v>
      </c>
      <c r="J199" s="6">
        <v>0.032</v>
      </c>
      <c r="K199" s="5">
        <f>D199*E199</f>
        <v>179.928</v>
      </c>
      <c r="L199" s="7">
        <f>D199*F199</f>
        <v>30.996</v>
      </c>
      <c r="M199" s="7">
        <f>G199*D199</f>
        <v>4.032</v>
      </c>
      <c r="N199" s="7">
        <f>H199*D199</f>
        <v>4.032</v>
      </c>
      <c r="O199" s="7">
        <f>D199*I199</f>
        <v>24.948</v>
      </c>
      <c r="P199" s="7">
        <f>D199*J199</f>
        <v>8.064</v>
      </c>
      <c r="Q199" s="7">
        <f>sum(K199:P199)</f>
        <v>252</v>
      </c>
      <c r="R199" s="7">
        <f>1-(E199^2+F199^2+G199^2+H199^2+I199^2+J199^2)</f>
        <v>0.463738</v>
      </c>
      <c r="S199" s="7">
        <f t="shared" si="8"/>
        <v>35.82515659</v>
      </c>
      <c r="T199" s="7">
        <f>E199*ln(1/E199)+F199*ln(1/F199)+G199*ln(1/G199)+H199*ln(1/H199)+I199*ln(1/I199)+J199*ln(1/J199)</f>
        <v>0.969702915</v>
      </c>
      <c r="U199" s="7">
        <f>Q199*($T$227-T199)</f>
        <v>125.8391622</v>
      </c>
      <c r="W199" s="2">
        <v>0.0</v>
      </c>
    </row>
    <row r="200">
      <c r="A200" s="32" t="s">
        <v>283</v>
      </c>
      <c r="B200" s="12"/>
      <c r="C200" s="13"/>
      <c r="D200" s="33">
        <f>sum(D199)</f>
        <v>252</v>
      </c>
      <c r="E200" s="12"/>
      <c r="F200" s="12"/>
      <c r="G200" s="12"/>
      <c r="H200" s="12"/>
      <c r="I200" s="12"/>
      <c r="J200" s="24"/>
      <c r="K200" s="15">
        <f t="shared" ref="K200:Q200" si="181">sum(K199)</f>
        <v>179.928</v>
      </c>
      <c r="L200" s="15">
        <f t="shared" si="181"/>
        <v>30.996</v>
      </c>
      <c r="M200" s="15">
        <f t="shared" si="181"/>
        <v>4.032</v>
      </c>
      <c r="N200" s="15">
        <f t="shared" si="181"/>
        <v>4.032</v>
      </c>
      <c r="O200" s="15">
        <f t="shared" si="181"/>
        <v>24.948</v>
      </c>
      <c r="P200" s="15">
        <f t="shared" si="181"/>
        <v>8.064</v>
      </c>
      <c r="Q200" s="15">
        <f t="shared" si="181"/>
        <v>252</v>
      </c>
      <c r="R200" s="16">
        <f>1-((K200/Q200)^2+(L200/Q200)^2+(M200/Q200)^2+(N200/Q200)^2+(O200/Q200)^2+(P200/Q200)^2)</f>
        <v>0.463738</v>
      </c>
      <c r="S200" s="16">
        <f t="shared" si="8"/>
        <v>35.82515659</v>
      </c>
      <c r="T200" s="16">
        <f>(K200/Q200)*ln(Q200/K200)+(L200/Q200)*ln(Q200/L200)+(M200/Q200)*ln(Q200/M200)+(N200/Q200)*ln(Q200/N200)+(O200/Q200)*ln(Q200/O200)+(P200/Q200)*ln(Q200/P200)</f>
        <v>0.969702915</v>
      </c>
      <c r="U200" s="16"/>
      <c r="V200" s="16">
        <v>0.9697029149962777</v>
      </c>
      <c r="W200" s="13">
        <v>0.0</v>
      </c>
      <c r="X200" s="16"/>
      <c r="Y200" s="16"/>
      <c r="Z200" s="16"/>
      <c r="AA200" s="16"/>
      <c r="AB200" s="16"/>
      <c r="AC200" s="16"/>
      <c r="AD200" s="16"/>
      <c r="AE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</row>
    <row r="201">
      <c r="A201" s="3" t="s">
        <v>284</v>
      </c>
      <c r="B201" s="3" t="s">
        <v>117</v>
      </c>
      <c r="C201" s="2" t="s">
        <v>285</v>
      </c>
      <c r="D201" s="34">
        <v>218.0</v>
      </c>
      <c r="E201" s="3">
        <v>0.739</v>
      </c>
      <c r="F201" s="3">
        <v>0.119</v>
      </c>
      <c r="G201" s="3">
        <v>0.0</v>
      </c>
      <c r="H201" s="3">
        <v>0.023</v>
      </c>
      <c r="I201" s="3">
        <v>0.115</v>
      </c>
      <c r="J201" s="6">
        <v>0.005</v>
      </c>
      <c r="K201" s="5">
        <f>D201*E201</f>
        <v>161.102</v>
      </c>
      <c r="L201" s="7">
        <f>D201*F201</f>
        <v>25.942</v>
      </c>
      <c r="M201" s="7">
        <f>G201*D201</f>
        <v>0</v>
      </c>
      <c r="N201" s="7">
        <f>H201*D201</f>
        <v>5.014</v>
      </c>
      <c r="O201" s="7">
        <f>D201*I201</f>
        <v>25.07</v>
      </c>
      <c r="P201" s="7">
        <f>D201*J201</f>
        <v>1.09</v>
      </c>
      <c r="Q201" s="7">
        <f>sum(K201:P201)</f>
        <v>218.218</v>
      </c>
      <c r="R201" s="7">
        <f>1-(E201^2+F201^2+G201^2+H201^2+I201^2+J201^2)</f>
        <v>0.425939</v>
      </c>
      <c r="S201" s="7">
        <f t="shared" si="8"/>
        <v>41.05600872</v>
      </c>
      <c r="T201" s="7">
        <f>E201*ln(1/E201)+F201*ln(1/F201)+H201*ln(1/H201)+I201*ln(1/I201)+J201*ln(1/J201)</f>
        <v>0.8388014237</v>
      </c>
      <c r="U201" s="7">
        <f>Q201*($T$227-T201)</f>
        <v>137.534785</v>
      </c>
      <c r="W201" s="2">
        <v>0.0</v>
      </c>
    </row>
    <row r="202">
      <c r="A202" s="32" t="s">
        <v>286</v>
      </c>
      <c r="B202" s="35"/>
      <c r="C202" s="13"/>
      <c r="D202" s="33">
        <f>sum(D201)</f>
        <v>218</v>
      </c>
      <c r="E202" s="12"/>
      <c r="F202" s="12"/>
      <c r="G202" s="12"/>
      <c r="H202" s="12"/>
      <c r="I202" s="12"/>
      <c r="J202" s="24"/>
      <c r="K202" s="15">
        <f t="shared" ref="K202:Q202" si="182">sum(K201)</f>
        <v>161.102</v>
      </c>
      <c r="L202" s="15">
        <f t="shared" si="182"/>
        <v>25.942</v>
      </c>
      <c r="M202" s="15">
        <f t="shared" si="182"/>
        <v>0</v>
      </c>
      <c r="N202" s="15">
        <f t="shared" si="182"/>
        <v>5.014</v>
      </c>
      <c r="O202" s="15">
        <f t="shared" si="182"/>
        <v>25.07</v>
      </c>
      <c r="P202" s="15">
        <f t="shared" si="182"/>
        <v>1.09</v>
      </c>
      <c r="Q202" s="15">
        <f t="shared" si="182"/>
        <v>218.218</v>
      </c>
      <c r="R202" s="16">
        <f>1-((K202/Q202)^2+(L202/Q202)^2+(M202/Q202)^2+(N202/Q202)^2+(O202/Q202)^2+(P202/Q202)^2)</f>
        <v>0.4270854021</v>
      </c>
      <c r="S202" s="16">
        <f t="shared" si="8"/>
        <v>40.89736273</v>
      </c>
      <c r="T202" s="16">
        <f>(K202/Q202)*ln(Q202/K202)+(L202/Q202)*ln(Q202/L202)+(N202/Q202)*ln(Q202/N202)+(O202/Q202)*ln(Q202/O202)+(P202/Q202)*ln(Q202/P202)</f>
        <v>0.8389629606</v>
      </c>
      <c r="U202" s="16"/>
      <c r="V202" s="16">
        <v>0.8389629605826453</v>
      </c>
      <c r="W202" s="13">
        <v>0.0</v>
      </c>
      <c r="X202" s="16"/>
      <c r="Y202" s="16"/>
      <c r="Z202" s="16"/>
      <c r="AA202" s="16"/>
      <c r="AB202" s="16"/>
      <c r="AC202" s="16"/>
      <c r="AD202" s="16"/>
      <c r="AE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</row>
    <row r="203">
      <c r="A203" s="3" t="s">
        <v>287</v>
      </c>
      <c r="B203" s="3" t="s">
        <v>161</v>
      </c>
      <c r="C203" s="2" t="s">
        <v>288</v>
      </c>
      <c r="D203" s="34">
        <v>531.0</v>
      </c>
      <c r="E203" s="3">
        <v>0.697</v>
      </c>
      <c r="F203" s="3">
        <v>0.105</v>
      </c>
      <c r="G203" s="3">
        <v>0.041</v>
      </c>
      <c r="H203" s="3">
        <v>0.06</v>
      </c>
      <c r="I203" s="3">
        <v>0.051</v>
      </c>
      <c r="J203" s="6">
        <v>0.045</v>
      </c>
      <c r="K203" s="5">
        <f t="shared" ref="K203:K206" si="183">D203*E203</f>
        <v>370.107</v>
      </c>
      <c r="L203" s="7">
        <f t="shared" ref="L203:L206" si="184">D203*F203</f>
        <v>55.755</v>
      </c>
      <c r="M203" s="7">
        <f t="shared" ref="M203:M206" si="185">G203*D203</f>
        <v>21.771</v>
      </c>
      <c r="N203" s="7">
        <f t="shared" ref="N203:N206" si="186">H203*D203</f>
        <v>31.86</v>
      </c>
      <c r="O203" s="7">
        <f t="shared" ref="O203:O206" si="187">D203*I203</f>
        <v>27.081</v>
      </c>
      <c r="P203" s="7">
        <f t="shared" ref="P203:P206" si="188">D203*J203</f>
        <v>23.895</v>
      </c>
      <c r="Q203" s="7">
        <f t="shared" ref="Q203:Q206" si="189">sum(K203:P203)</f>
        <v>530.469</v>
      </c>
      <c r="R203" s="7">
        <f t="shared" ref="R203:R206" si="190">1-(E203^2+F203^2+G203^2+H203^2+I203^2+J203^2)</f>
        <v>0.493259</v>
      </c>
      <c r="S203" s="7">
        <f t="shared" si="8"/>
        <v>31.73986371</v>
      </c>
      <c r="T203" s="7">
        <f t="shared" ref="T203:T206" si="191">E203*ln(1/E203)+F203*ln(1/F203)+G203*ln(1/G203)+H203*ln(1/H203)+I203*ln(1/I203)+J203*ln(1/J203)</f>
        <v>1.079332208</v>
      </c>
      <c r="U203" s="7">
        <f t="shared" ref="U203:U206" si="192">Q203*($T$227-T203)</f>
        <v>206.7409893</v>
      </c>
      <c r="W203" s="7">
        <f t="shared" ref="W203:W206" si="193">Q203*($V$207-T203)</f>
        <v>-0.8074949181</v>
      </c>
    </row>
    <row r="204">
      <c r="A204" s="3" t="s">
        <v>289</v>
      </c>
      <c r="B204" s="3" t="s">
        <v>161</v>
      </c>
      <c r="C204" s="2" t="s">
        <v>288</v>
      </c>
      <c r="D204" s="34">
        <v>547.0</v>
      </c>
      <c r="E204" s="3">
        <v>0.753</v>
      </c>
      <c r="F204" s="3">
        <v>0.101</v>
      </c>
      <c r="G204" s="3">
        <v>0.015</v>
      </c>
      <c r="H204" s="3">
        <v>0.06</v>
      </c>
      <c r="I204" s="3">
        <v>0.066</v>
      </c>
      <c r="J204" s="6">
        <v>0.005</v>
      </c>
      <c r="K204" s="5">
        <f t="shared" si="183"/>
        <v>411.891</v>
      </c>
      <c r="L204" s="7">
        <f t="shared" si="184"/>
        <v>55.247</v>
      </c>
      <c r="M204" s="7">
        <f t="shared" si="185"/>
        <v>8.205</v>
      </c>
      <c r="N204" s="7">
        <f t="shared" si="186"/>
        <v>32.82</v>
      </c>
      <c r="O204" s="7">
        <f t="shared" si="187"/>
        <v>36.102</v>
      </c>
      <c r="P204" s="7">
        <f t="shared" si="188"/>
        <v>2.735</v>
      </c>
      <c r="Q204" s="7">
        <f t="shared" si="189"/>
        <v>547</v>
      </c>
      <c r="R204" s="7">
        <f t="shared" si="190"/>
        <v>0.414584</v>
      </c>
      <c r="S204" s="7">
        <f t="shared" si="8"/>
        <v>42.62738167</v>
      </c>
      <c r="T204" s="7">
        <f t="shared" si="191"/>
        <v>0.882861161</v>
      </c>
      <c r="U204" s="7">
        <f t="shared" si="192"/>
        <v>320.6533193</v>
      </c>
      <c r="W204" s="7">
        <f t="shared" si="193"/>
        <v>106.6370038</v>
      </c>
    </row>
    <row r="205">
      <c r="A205" s="3" t="s">
        <v>290</v>
      </c>
      <c r="B205" s="25">
        <v>44322.0</v>
      </c>
      <c r="C205" s="2" t="s">
        <v>288</v>
      </c>
      <c r="D205" s="34">
        <v>626.0</v>
      </c>
      <c r="E205" s="3">
        <v>0.696</v>
      </c>
      <c r="F205" s="3">
        <v>0.097</v>
      </c>
      <c r="G205" s="3">
        <v>0.029</v>
      </c>
      <c r="H205" s="3">
        <v>0.075</v>
      </c>
      <c r="I205" s="3">
        <v>0.061</v>
      </c>
      <c r="J205" s="6">
        <v>0.042</v>
      </c>
      <c r="K205" s="5">
        <f t="shared" si="183"/>
        <v>435.696</v>
      </c>
      <c r="L205" s="7">
        <f t="shared" si="184"/>
        <v>60.722</v>
      </c>
      <c r="M205" s="7">
        <f t="shared" si="185"/>
        <v>18.154</v>
      </c>
      <c r="N205" s="7">
        <f t="shared" si="186"/>
        <v>46.95</v>
      </c>
      <c r="O205" s="7">
        <f t="shared" si="187"/>
        <v>38.186</v>
      </c>
      <c r="P205" s="7">
        <f t="shared" si="188"/>
        <v>26.292</v>
      </c>
      <c r="Q205" s="7">
        <f t="shared" si="189"/>
        <v>626</v>
      </c>
      <c r="R205" s="7">
        <f t="shared" si="190"/>
        <v>0.494224</v>
      </c>
      <c r="S205" s="7">
        <f t="shared" si="8"/>
        <v>31.60632122</v>
      </c>
      <c r="T205" s="7">
        <f t="shared" si="191"/>
        <v>1.079236333</v>
      </c>
      <c r="U205" s="7">
        <f t="shared" si="192"/>
        <v>244.0325386</v>
      </c>
      <c r="W205" s="7">
        <f t="shared" si="193"/>
        <v>-0.8928973763</v>
      </c>
    </row>
    <row r="206">
      <c r="A206" s="3" t="s">
        <v>291</v>
      </c>
      <c r="B206" s="36">
        <v>44200.0</v>
      </c>
      <c r="C206" s="2" t="s">
        <v>288</v>
      </c>
      <c r="D206" s="34">
        <v>603.0</v>
      </c>
      <c r="E206" s="3">
        <v>0.652</v>
      </c>
      <c r="F206" s="3">
        <v>0.073</v>
      </c>
      <c r="G206" s="3">
        <v>0.06</v>
      </c>
      <c r="H206" s="3">
        <v>0.075</v>
      </c>
      <c r="I206" s="3">
        <v>0.093</v>
      </c>
      <c r="J206" s="6">
        <v>0.048</v>
      </c>
      <c r="K206" s="5">
        <f t="shared" si="183"/>
        <v>393.156</v>
      </c>
      <c r="L206" s="7">
        <f t="shared" si="184"/>
        <v>44.019</v>
      </c>
      <c r="M206" s="7">
        <f t="shared" si="185"/>
        <v>36.18</v>
      </c>
      <c r="N206" s="7">
        <f t="shared" si="186"/>
        <v>45.225</v>
      </c>
      <c r="O206" s="7">
        <f t="shared" si="187"/>
        <v>56.079</v>
      </c>
      <c r="P206" s="7">
        <f t="shared" si="188"/>
        <v>28.944</v>
      </c>
      <c r="Q206" s="7">
        <f t="shared" si="189"/>
        <v>603.603</v>
      </c>
      <c r="R206" s="7">
        <f t="shared" si="190"/>
        <v>0.549389</v>
      </c>
      <c r="S206" s="7">
        <f t="shared" si="8"/>
        <v>23.97225795</v>
      </c>
      <c r="T206" s="7">
        <f t="shared" si="191"/>
        <v>1.199648757</v>
      </c>
      <c r="U206" s="7">
        <f t="shared" si="192"/>
        <v>162.6202531</v>
      </c>
      <c r="W206" s="7">
        <f t="shared" si="193"/>
        <v>-73.5422516</v>
      </c>
    </row>
    <row r="207">
      <c r="A207" s="32" t="s">
        <v>292</v>
      </c>
      <c r="B207" s="12"/>
      <c r="C207" s="13"/>
      <c r="D207" s="33">
        <f>sum(D203:D206)</f>
        <v>2307</v>
      </c>
      <c r="E207" s="12"/>
      <c r="F207" s="12"/>
      <c r="G207" s="12"/>
      <c r="H207" s="12"/>
      <c r="I207" s="12"/>
      <c r="J207" s="24"/>
      <c r="K207" s="15">
        <f t="shared" ref="K207:Q207" si="194">sum(K203:K206)</f>
        <v>1610.85</v>
      </c>
      <c r="L207" s="15">
        <f t="shared" si="194"/>
        <v>215.743</v>
      </c>
      <c r="M207" s="15">
        <f t="shared" si="194"/>
        <v>84.31</v>
      </c>
      <c r="N207" s="15">
        <f t="shared" si="194"/>
        <v>156.855</v>
      </c>
      <c r="O207" s="15">
        <f t="shared" si="194"/>
        <v>157.448</v>
      </c>
      <c r="P207" s="15">
        <f t="shared" si="194"/>
        <v>81.866</v>
      </c>
      <c r="Q207" s="15">
        <f t="shared" si="194"/>
        <v>2307.072</v>
      </c>
      <c r="R207" s="16">
        <f>1-((K207/Q207)^2+(L207/Q207)^2+(M207/Q207)^2+(N207/Q207)^2+(O207/Q207)^2+(P207/Q207)^2)</f>
        <v>0.4918656498</v>
      </c>
      <c r="S207" s="16">
        <f t="shared" si="8"/>
        <v>31.93268386</v>
      </c>
      <c r="T207" s="16">
        <f>(K207/Q207)*ln(Q207/K207)+(L207/Q207)*ln(Q207/L207)+(M207/Q207)*ln(Q207/M207)+(N207/Q207)*ln(Q207/N207)+(O207/Q207)*ln(Q207/O207)+(P207/Q207)*ln(Q207/P207)</f>
        <v>1.07780998</v>
      </c>
      <c r="U207" s="16"/>
      <c r="V207" s="16">
        <v>1.0778099795710077</v>
      </c>
      <c r="W207" s="16">
        <f>sum(W203:W206)/(V207*Q207)</f>
        <v>0.0126254912</v>
      </c>
      <c r="X207" s="16"/>
      <c r="Y207" s="16"/>
      <c r="Z207" s="16"/>
      <c r="AA207" s="16"/>
      <c r="AB207" s="16"/>
      <c r="AC207" s="16"/>
      <c r="AD207" s="16"/>
      <c r="AE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</row>
    <row r="208">
      <c r="A208" s="3" t="s">
        <v>55</v>
      </c>
      <c r="B208" s="3" t="s">
        <v>121</v>
      </c>
      <c r="C208" s="2" t="s">
        <v>293</v>
      </c>
      <c r="D208" s="34">
        <v>620.0</v>
      </c>
      <c r="E208" s="3">
        <v>0.461</v>
      </c>
      <c r="F208" s="3">
        <v>0.324</v>
      </c>
      <c r="G208" s="3">
        <v>0.023</v>
      </c>
      <c r="H208" s="3">
        <v>0.032</v>
      </c>
      <c r="I208" s="3">
        <v>0.142</v>
      </c>
      <c r="J208" s="6">
        <v>0.018</v>
      </c>
      <c r="K208" s="5">
        <f t="shared" ref="K208:K225" si="195">D208*E208</f>
        <v>285.82</v>
      </c>
      <c r="L208" s="7">
        <f t="shared" ref="L208:L225" si="196">D208*F208</f>
        <v>200.88</v>
      </c>
      <c r="M208" s="7">
        <f t="shared" ref="M208:M225" si="197">G208*D208</f>
        <v>14.26</v>
      </c>
      <c r="N208" s="7">
        <f t="shared" ref="N208:N225" si="198">H208*D208</f>
        <v>19.84</v>
      </c>
      <c r="O208" s="7">
        <f t="shared" ref="O208:O225" si="199">D208*I208</f>
        <v>88.04</v>
      </c>
      <c r="P208" s="7">
        <f t="shared" ref="P208:P225" si="200">D208*J208</f>
        <v>11.16</v>
      </c>
      <c r="Q208" s="7">
        <f t="shared" ref="Q208:Q225" si="201">sum(K208:P208)</f>
        <v>620</v>
      </c>
      <c r="R208" s="7">
        <f t="shared" ref="R208:R225" si="202">1-(E208^2+F208^2+G208^2+H208^2+I208^2+J208^2)</f>
        <v>0.660462</v>
      </c>
      <c r="S208" s="7">
        <f t="shared" si="8"/>
        <v>8.601310596</v>
      </c>
      <c r="T208" s="7">
        <f t="shared" ref="T208:T209" si="203">E208*ln(1/E208)+F208*ln(1/F208)+G208*ln(1/G208)+H208*ln(1/H208)+I208*ln(1/I208)+J208*ln(1/J208)</f>
        <v>1.268523832</v>
      </c>
      <c r="U208" s="7">
        <f t="shared" ref="U208:U225" si="204">Q208*($T$227-T208)</f>
        <v>124.3353192</v>
      </c>
      <c r="W208" s="7">
        <f t="shared" ref="W208:W225" si="205">Q208*($V$226-T208)</f>
        <v>25.84663129</v>
      </c>
    </row>
    <row r="209">
      <c r="A209" s="3" t="s">
        <v>294</v>
      </c>
      <c r="B209" s="3" t="s">
        <v>121</v>
      </c>
      <c r="C209" s="2" t="s">
        <v>293</v>
      </c>
      <c r="D209" s="34">
        <v>571.0</v>
      </c>
      <c r="E209" s="3">
        <v>0.68</v>
      </c>
      <c r="F209" s="3">
        <v>0.109</v>
      </c>
      <c r="G209" s="3">
        <v>0.03</v>
      </c>
      <c r="H209" s="3">
        <v>0.016</v>
      </c>
      <c r="I209" s="3">
        <v>0.137</v>
      </c>
      <c r="J209" s="6">
        <v>0.03</v>
      </c>
      <c r="K209" s="5">
        <f t="shared" si="195"/>
        <v>388.28</v>
      </c>
      <c r="L209" s="7">
        <f t="shared" si="196"/>
        <v>62.239</v>
      </c>
      <c r="M209" s="7">
        <f t="shared" si="197"/>
        <v>17.13</v>
      </c>
      <c r="N209" s="7">
        <f t="shared" si="198"/>
        <v>9.136</v>
      </c>
      <c r="O209" s="7">
        <f t="shared" si="199"/>
        <v>78.227</v>
      </c>
      <c r="P209" s="7">
        <f t="shared" si="200"/>
        <v>17.13</v>
      </c>
      <c r="Q209" s="7">
        <f t="shared" si="201"/>
        <v>572.142</v>
      </c>
      <c r="R209" s="7">
        <f t="shared" si="202"/>
        <v>0.504894</v>
      </c>
      <c r="S209" s="7">
        <f t="shared" si="8"/>
        <v>30.12974268</v>
      </c>
      <c r="T209" s="7">
        <f t="shared" si="203"/>
        <v>1.052720118</v>
      </c>
      <c r="U209" s="7">
        <f t="shared" si="204"/>
        <v>238.2082043</v>
      </c>
      <c r="W209" s="7">
        <f t="shared" si="205"/>
        <v>147.32189</v>
      </c>
    </row>
    <row r="210">
      <c r="A210" s="3" t="s">
        <v>295</v>
      </c>
      <c r="B210" s="3" t="s">
        <v>296</v>
      </c>
      <c r="C210" s="2" t="s">
        <v>293</v>
      </c>
      <c r="D210" s="34">
        <v>77.0</v>
      </c>
      <c r="E210" s="3">
        <v>0.545</v>
      </c>
      <c r="F210" s="3">
        <v>0.117</v>
      </c>
      <c r="G210" s="3">
        <v>0.091</v>
      </c>
      <c r="H210" s="3">
        <v>0.104</v>
      </c>
      <c r="I210" s="3">
        <v>0.143</v>
      </c>
      <c r="J210" s="6">
        <v>0.0</v>
      </c>
      <c r="K210" s="5">
        <f t="shared" si="195"/>
        <v>41.965</v>
      </c>
      <c r="L210" s="7">
        <f t="shared" si="196"/>
        <v>9.009</v>
      </c>
      <c r="M210" s="7">
        <f t="shared" si="197"/>
        <v>7.007</v>
      </c>
      <c r="N210" s="7">
        <f t="shared" si="198"/>
        <v>8.008</v>
      </c>
      <c r="O210" s="7">
        <f t="shared" si="199"/>
        <v>11.011</v>
      </c>
      <c r="P210" s="7">
        <f t="shared" si="200"/>
        <v>0</v>
      </c>
      <c r="Q210" s="7">
        <f t="shared" si="201"/>
        <v>77</v>
      </c>
      <c r="R210" s="7">
        <f t="shared" si="202"/>
        <v>0.64974</v>
      </c>
      <c r="S210" s="7">
        <f t="shared" si="8"/>
        <v>10.08508521</v>
      </c>
      <c r="T210" s="7">
        <f>E210*ln(1/E210)+F210*ln(1/F210)+G210*ln(1/G210)+H210*ln(1/H210)+I210*ln(1/I210)</f>
        <v>1.31346102</v>
      </c>
      <c r="U210" s="7">
        <f t="shared" si="204"/>
        <v>11.98148104</v>
      </c>
      <c r="W210" s="7">
        <f t="shared" si="205"/>
        <v>-0.2501785771</v>
      </c>
    </row>
    <row r="211">
      <c r="A211" s="3" t="s">
        <v>297</v>
      </c>
      <c r="B211" s="3" t="s">
        <v>121</v>
      </c>
      <c r="C211" s="2" t="s">
        <v>293</v>
      </c>
      <c r="D211" s="34">
        <v>590.0</v>
      </c>
      <c r="E211" s="3">
        <v>0.603</v>
      </c>
      <c r="F211" s="3">
        <v>0.122</v>
      </c>
      <c r="G211" s="3">
        <v>0.081</v>
      </c>
      <c r="H211" s="3">
        <v>0.053</v>
      </c>
      <c r="I211" s="3">
        <v>0.124</v>
      </c>
      <c r="J211" s="6">
        <v>0.017</v>
      </c>
      <c r="K211" s="5">
        <f t="shared" si="195"/>
        <v>355.77</v>
      </c>
      <c r="L211" s="7">
        <f t="shared" si="196"/>
        <v>71.98</v>
      </c>
      <c r="M211" s="7">
        <f t="shared" si="197"/>
        <v>47.79</v>
      </c>
      <c r="N211" s="7">
        <f t="shared" si="198"/>
        <v>31.27</v>
      </c>
      <c r="O211" s="7">
        <f t="shared" si="199"/>
        <v>73.16</v>
      </c>
      <c r="P211" s="7">
        <f t="shared" si="200"/>
        <v>10.03</v>
      </c>
      <c r="Q211" s="7">
        <f t="shared" si="201"/>
        <v>590</v>
      </c>
      <c r="R211" s="7">
        <f t="shared" si="202"/>
        <v>0.596472</v>
      </c>
      <c r="S211" s="7">
        <f t="shared" si="8"/>
        <v>17.45663026</v>
      </c>
      <c r="T211" s="7">
        <f t="shared" ref="T211:T222" si="206">E211*ln(1/E211)+F211*ln(1/F211)+G211*ln(1/G211)+H211*ln(1/H211)+I211*ln(1/I211)+J211*ln(1/J211)</f>
        <v>1.249053248</v>
      </c>
      <c r="U211" s="7">
        <f t="shared" si="204"/>
        <v>129.8067388</v>
      </c>
      <c r="W211" s="7">
        <f t="shared" si="205"/>
        <v>36.08363264</v>
      </c>
    </row>
    <row r="212">
      <c r="A212" s="3" t="s">
        <v>298</v>
      </c>
      <c r="B212" s="3" t="s">
        <v>121</v>
      </c>
      <c r="C212" s="2" t="s">
        <v>293</v>
      </c>
      <c r="D212" s="34">
        <v>494.0</v>
      </c>
      <c r="E212" s="3">
        <v>0.427</v>
      </c>
      <c r="F212" s="3">
        <v>0.316</v>
      </c>
      <c r="G212" s="3">
        <v>0.069</v>
      </c>
      <c r="H212" s="3">
        <v>0.026</v>
      </c>
      <c r="I212" s="3">
        <v>0.16</v>
      </c>
      <c r="J212" s="6">
        <v>0.002</v>
      </c>
      <c r="K212" s="5">
        <f t="shared" si="195"/>
        <v>210.938</v>
      </c>
      <c r="L212" s="7">
        <f t="shared" si="196"/>
        <v>156.104</v>
      </c>
      <c r="M212" s="7">
        <f t="shared" si="197"/>
        <v>34.086</v>
      </c>
      <c r="N212" s="7">
        <f t="shared" si="198"/>
        <v>12.844</v>
      </c>
      <c r="O212" s="7">
        <f t="shared" si="199"/>
        <v>79.04</v>
      </c>
      <c r="P212" s="7">
        <f t="shared" si="200"/>
        <v>0.988</v>
      </c>
      <c r="Q212" s="7">
        <f t="shared" si="201"/>
        <v>494</v>
      </c>
      <c r="R212" s="7">
        <f t="shared" si="202"/>
        <v>0.686774</v>
      </c>
      <c r="S212" s="7">
        <f t="shared" si="8"/>
        <v>4.960098361</v>
      </c>
      <c r="T212" s="7">
        <f t="shared" si="206"/>
        <v>1.312416002</v>
      </c>
      <c r="U212" s="7">
        <f t="shared" si="204"/>
        <v>77.38444173</v>
      </c>
      <c r="W212" s="7">
        <f t="shared" si="205"/>
        <v>-1.08880311</v>
      </c>
    </row>
    <row r="213">
      <c r="A213" s="3" t="s">
        <v>299</v>
      </c>
      <c r="B213" s="3" t="s">
        <v>121</v>
      </c>
      <c r="C213" s="2" t="s">
        <v>293</v>
      </c>
      <c r="D213" s="34">
        <v>386.0</v>
      </c>
      <c r="E213" s="3">
        <v>0.627</v>
      </c>
      <c r="F213" s="3">
        <v>0.119</v>
      </c>
      <c r="G213" s="3">
        <v>0.047</v>
      </c>
      <c r="H213" s="3">
        <v>0.047</v>
      </c>
      <c r="I213" s="3">
        <v>0.153</v>
      </c>
      <c r="J213" s="6">
        <v>0.008</v>
      </c>
      <c r="K213" s="5">
        <f t="shared" si="195"/>
        <v>242.022</v>
      </c>
      <c r="L213" s="7">
        <f t="shared" si="196"/>
        <v>45.934</v>
      </c>
      <c r="M213" s="7">
        <f t="shared" si="197"/>
        <v>18.142</v>
      </c>
      <c r="N213" s="7">
        <f t="shared" si="198"/>
        <v>18.142</v>
      </c>
      <c r="O213" s="7">
        <f t="shared" si="199"/>
        <v>59.058</v>
      </c>
      <c r="P213" s="7">
        <f t="shared" si="200"/>
        <v>3.088</v>
      </c>
      <c r="Q213" s="7">
        <f t="shared" si="201"/>
        <v>386.386</v>
      </c>
      <c r="R213" s="7">
        <f t="shared" si="202"/>
        <v>0.564819</v>
      </c>
      <c r="S213" s="7">
        <f t="shared" si="8"/>
        <v>21.83696208</v>
      </c>
      <c r="T213" s="7">
        <f t="shared" si="206"/>
        <v>1.159267449</v>
      </c>
      <c r="U213" s="7">
        <f t="shared" si="204"/>
        <v>119.701309</v>
      </c>
      <c r="W213" s="7">
        <f t="shared" si="205"/>
        <v>58.32284104</v>
      </c>
    </row>
    <row r="214">
      <c r="A214" s="3" t="s">
        <v>300</v>
      </c>
      <c r="B214" s="3" t="s">
        <v>121</v>
      </c>
      <c r="C214" s="2" t="s">
        <v>293</v>
      </c>
      <c r="D214" s="34">
        <v>543.0</v>
      </c>
      <c r="E214" s="3">
        <v>0.459</v>
      </c>
      <c r="F214" s="3">
        <v>0.153</v>
      </c>
      <c r="G214" s="3">
        <v>0.151</v>
      </c>
      <c r="H214" s="3">
        <v>0.039</v>
      </c>
      <c r="I214" s="3">
        <v>0.18</v>
      </c>
      <c r="J214" s="6">
        <v>0.018</v>
      </c>
      <c r="K214" s="5">
        <f t="shared" si="195"/>
        <v>249.237</v>
      </c>
      <c r="L214" s="7">
        <f t="shared" si="196"/>
        <v>83.079</v>
      </c>
      <c r="M214" s="7">
        <f t="shared" si="197"/>
        <v>81.993</v>
      </c>
      <c r="N214" s="7">
        <f t="shared" si="198"/>
        <v>21.177</v>
      </c>
      <c r="O214" s="7">
        <f t="shared" si="199"/>
        <v>97.74</v>
      </c>
      <c r="P214" s="7">
        <f t="shared" si="200"/>
        <v>9.774</v>
      </c>
      <c r="Q214" s="7">
        <f t="shared" si="201"/>
        <v>543</v>
      </c>
      <c r="R214" s="7">
        <f t="shared" si="202"/>
        <v>0.708864</v>
      </c>
      <c r="S214" s="7">
        <f t="shared" si="8"/>
        <v>1.903151786</v>
      </c>
      <c r="T214" s="7">
        <f t="shared" si="206"/>
        <v>1.437617146</v>
      </c>
      <c r="U214" s="7">
        <f t="shared" si="204"/>
        <v>17.07600525</v>
      </c>
      <c r="W214" s="7">
        <f t="shared" si="205"/>
        <v>-69.18102299</v>
      </c>
    </row>
    <row r="215">
      <c r="A215" s="3" t="s">
        <v>301</v>
      </c>
      <c r="B215" s="3" t="s">
        <v>121</v>
      </c>
      <c r="C215" s="2" t="s">
        <v>293</v>
      </c>
      <c r="D215" s="34">
        <v>188.0</v>
      </c>
      <c r="E215" s="3">
        <v>0.665</v>
      </c>
      <c r="F215" s="3">
        <v>0.074</v>
      </c>
      <c r="G215" s="3">
        <v>0.016</v>
      </c>
      <c r="H215" s="3">
        <v>0.085</v>
      </c>
      <c r="I215" s="3">
        <v>0.149</v>
      </c>
      <c r="J215" s="6">
        <v>0.011</v>
      </c>
      <c r="K215" s="5">
        <f t="shared" si="195"/>
        <v>125.02</v>
      </c>
      <c r="L215" s="7">
        <f t="shared" si="196"/>
        <v>13.912</v>
      </c>
      <c r="M215" s="7">
        <f t="shared" si="197"/>
        <v>3.008</v>
      </c>
      <c r="N215" s="7">
        <f t="shared" si="198"/>
        <v>15.98</v>
      </c>
      <c r="O215" s="7">
        <f t="shared" si="199"/>
        <v>28.012</v>
      </c>
      <c r="P215" s="7">
        <f t="shared" si="200"/>
        <v>2.068</v>
      </c>
      <c r="Q215" s="7">
        <f t="shared" si="201"/>
        <v>188</v>
      </c>
      <c r="R215" s="7">
        <f t="shared" si="202"/>
        <v>0.522496</v>
      </c>
      <c r="S215" s="7">
        <f t="shared" si="8"/>
        <v>27.69387244</v>
      </c>
      <c r="T215" s="7">
        <f t="shared" si="206"/>
        <v>1.072944456</v>
      </c>
      <c r="U215" s="7">
        <f t="shared" si="204"/>
        <v>74.47060016</v>
      </c>
      <c r="W215" s="7">
        <f t="shared" si="205"/>
        <v>44.60628836</v>
      </c>
    </row>
    <row r="216">
      <c r="A216" s="3" t="s">
        <v>302</v>
      </c>
      <c r="B216" s="3" t="s">
        <v>121</v>
      </c>
      <c r="C216" s="2" t="s">
        <v>293</v>
      </c>
      <c r="D216" s="34">
        <v>262.0</v>
      </c>
      <c r="E216" s="3">
        <v>0.496</v>
      </c>
      <c r="F216" s="3">
        <v>0.13</v>
      </c>
      <c r="G216" s="3">
        <v>0.05</v>
      </c>
      <c r="H216" s="3">
        <v>0.05</v>
      </c>
      <c r="I216" s="3">
        <v>0.229</v>
      </c>
      <c r="J216" s="6">
        <v>0.046</v>
      </c>
      <c r="K216" s="5">
        <f t="shared" si="195"/>
        <v>129.952</v>
      </c>
      <c r="L216" s="7">
        <f t="shared" si="196"/>
        <v>34.06</v>
      </c>
      <c r="M216" s="7">
        <f t="shared" si="197"/>
        <v>13.1</v>
      </c>
      <c r="N216" s="7">
        <f t="shared" si="198"/>
        <v>13.1</v>
      </c>
      <c r="O216" s="7">
        <f t="shared" si="199"/>
        <v>59.998</v>
      </c>
      <c r="P216" s="7">
        <f t="shared" si="200"/>
        <v>12.052</v>
      </c>
      <c r="Q216" s="7">
        <f t="shared" si="201"/>
        <v>262.262</v>
      </c>
      <c r="R216" s="7">
        <f t="shared" si="202"/>
        <v>0.677527</v>
      </c>
      <c r="S216" s="7">
        <f t="shared" si="8"/>
        <v>6.239753634</v>
      </c>
      <c r="T216" s="7">
        <f t="shared" si="206"/>
        <v>1.391779752</v>
      </c>
      <c r="U216" s="7">
        <f t="shared" si="204"/>
        <v>20.26889697</v>
      </c>
      <c r="W216" s="7">
        <f t="shared" si="205"/>
        <v>-21.3921357</v>
      </c>
    </row>
    <row r="217">
      <c r="A217" s="3" t="s">
        <v>303</v>
      </c>
      <c r="B217" s="3" t="s">
        <v>121</v>
      </c>
      <c r="C217" s="2" t="s">
        <v>293</v>
      </c>
      <c r="D217" s="34">
        <v>388.0</v>
      </c>
      <c r="E217" s="3">
        <v>0.485</v>
      </c>
      <c r="F217" s="3">
        <v>0.142</v>
      </c>
      <c r="G217" s="3">
        <v>0.09</v>
      </c>
      <c r="H217" s="3">
        <v>0.044</v>
      </c>
      <c r="I217" s="3">
        <v>0.17</v>
      </c>
      <c r="J217" s="6">
        <v>0.07</v>
      </c>
      <c r="K217" s="5">
        <f t="shared" si="195"/>
        <v>188.18</v>
      </c>
      <c r="L217" s="7">
        <f t="shared" si="196"/>
        <v>55.096</v>
      </c>
      <c r="M217" s="7">
        <f t="shared" si="197"/>
        <v>34.92</v>
      </c>
      <c r="N217" s="7">
        <f t="shared" si="198"/>
        <v>17.072</v>
      </c>
      <c r="O217" s="7">
        <f t="shared" si="199"/>
        <v>65.96</v>
      </c>
      <c r="P217" s="7">
        <f t="shared" si="200"/>
        <v>27.16</v>
      </c>
      <c r="Q217" s="7">
        <f t="shared" si="201"/>
        <v>388.388</v>
      </c>
      <c r="R217" s="7">
        <f t="shared" si="202"/>
        <v>0.700775</v>
      </c>
      <c r="S217" s="7">
        <f t="shared" si="8"/>
        <v>3.022556079</v>
      </c>
      <c r="T217" s="7">
        <f t="shared" si="206"/>
        <v>1.469655765</v>
      </c>
      <c r="U217" s="7">
        <f t="shared" si="204"/>
        <v>-0.2295741298</v>
      </c>
      <c r="W217" s="7">
        <f t="shared" si="205"/>
        <v>-61.92606526</v>
      </c>
    </row>
    <row r="218">
      <c r="A218" s="3" t="s">
        <v>304</v>
      </c>
      <c r="B218" s="3" t="s">
        <v>121</v>
      </c>
      <c r="C218" s="2" t="s">
        <v>293</v>
      </c>
      <c r="D218" s="34">
        <v>382.0</v>
      </c>
      <c r="E218" s="3">
        <v>0.626</v>
      </c>
      <c r="F218" s="3">
        <v>0.099</v>
      </c>
      <c r="G218" s="3">
        <v>0.021</v>
      </c>
      <c r="H218" s="3">
        <v>0.047</v>
      </c>
      <c r="I218" s="3">
        <v>0.147</v>
      </c>
      <c r="J218" s="6">
        <v>0.06</v>
      </c>
      <c r="K218" s="5">
        <f t="shared" si="195"/>
        <v>239.132</v>
      </c>
      <c r="L218" s="7">
        <f t="shared" si="196"/>
        <v>37.818</v>
      </c>
      <c r="M218" s="7">
        <f t="shared" si="197"/>
        <v>8.022</v>
      </c>
      <c r="N218" s="7">
        <f t="shared" si="198"/>
        <v>17.954</v>
      </c>
      <c r="O218" s="7">
        <f t="shared" si="199"/>
        <v>56.154</v>
      </c>
      <c r="P218" s="7">
        <f t="shared" si="200"/>
        <v>22.92</v>
      </c>
      <c r="Q218" s="7">
        <f t="shared" si="201"/>
        <v>382</v>
      </c>
      <c r="R218" s="7">
        <f t="shared" si="202"/>
        <v>0.570464</v>
      </c>
      <c r="S218" s="7">
        <f t="shared" si="8"/>
        <v>21.05577315</v>
      </c>
      <c r="T218" s="7">
        <f t="shared" si="206"/>
        <v>1.197658909</v>
      </c>
      <c r="U218" s="7">
        <f t="shared" si="204"/>
        <v>103.6770006</v>
      </c>
      <c r="W218" s="7">
        <f t="shared" si="205"/>
        <v>42.99526063</v>
      </c>
    </row>
    <row r="219">
      <c r="A219" s="3" t="s">
        <v>305</v>
      </c>
      <c r="B219" s="3" t="s">
        <v>121</v>
      </c>
      <c r="C219" s="2" t="s">
        <v>293</v>
      </c>
      <c r="D219" s="34">
        <v>480.0</v>
      </c>
      <c r="E219" s="3">
        <v>0.585</v>
      </c>
      <c r="F219" s="3">
        <v>0.158</v>
      </c>
      <c r="G219" s="3">
        <v>0.056</v>
      </c>
      <c r="H219" s="3">
        <v>0.054</v>
      </c>
      <c r="I219" s="3">
        <v>0.144</v>
      </c>
      <c r="J219" s="6">
        <v>0.002</v>
      </c>
      <c r="K219" s="5">
        <f t="shared" si="195"/>
        <v>280.8</v>
      </c>
      <c r="L219" s="7">
        <f t="shared" si="196"/>
        <v>75.84</v>
      </c>
      <c r="M219" s="7">
        <f t="shared" si="197"/>
        <v>26.88</v>
      </c>
      <c r="N219" s="7">
        <f t="shared" si="198"/>
        <v>25.92</v>
      </c>
      <c r="O219" s="7">
        <f t="shared" si="199"/>
        <v>69.12</v>
      </c>
      <c r="P219" s="7">
        <f t="shared" si="200"/>
        <v>0.96</v>
      </c>
      <c r="Q219" s="7">
        <f t="shared" si="201"/>
        <v>479.52</v>
      </c>
      <c r="R219" s="7">
        <f t="shared" si="202"/>
        <v>0.606019</v>
      </c>
      <c r="S219" s="7">
        <f t="shared" si="8"/>
        <v>16.13545919</v>
      </c>
      <c r="T219" s="7">
        <f t="shared" si="206"/>
        <v>1.215700335</v>
      </c>
      <c r="U219" s="7">
        <f t="shared" si="204"/>
        <v>121.4932657</v>
      </c>
      <c r="W219" s="7">
        <f t="shared" si="205"/>
        <v>45.32020828</v>
      </c>
    </row>
    <row r="220">
      <c r="A220" s="3" t="s">
        <v>306</v>
      </c>
      <c r="B220" s="3" t="s">
        <v>121</v>
      </c>
      <c r="C220" s="2" t="s">
        <v>293</v>
      </c>
      <c r="D220" s="34">
        <v>548.0</v>
      </c>
      <c r="E220" s="3">
        <v>0.533</v>
      </c>
      <c r="F220" s="3">
        <v>0.131</v>
      </c>
      <c r="G220" s="3">
        <v>0.099</v>
      </c>
      <c r="H220" s="3">
        <v>0.051</v>
      </c>
      <c r="I220" s="3">
        <v>0.168</v>
      </c>
      <c r="J220" s="6">
        <v>0.018</v>
      </c>
      <c r="K220" s="5">
        <f t="shared" si="195"/>
        <v>292.084</v>
      </c>
      <c r="L220" s="7">
        <f t="shared" si="196"/>
        <v>71.788</v>
      </c>
      <c r="M220" s="7">
        <f t="shared" si="197"/>
        <v>54.252</v>
      </c>
      <c r="N220" s="7">
        <f t="shared" si="198"/>
        <v>27.948</v>
      </c>
      <c r="O220" s="7">
        <f t="shared" si="199"/>
        <v>92.064</v>
      </c>
      <c r="P220" s="7">
        <f t="shared" si="200"/>
        <v>9.864</v>
      </c>
      <c r="Q220" s="7">
        <f t="shared" si="201"/>
        <v>548</v>
      </c>
      <c r="R220" s="7">
        <f t="shared" si="202"/>
        <v>0.6578</v>
      </c>
      <c r="S220" s="7">
        <f t="shared" si="8"/>
        <v>8.969694109</v>
      </c>
      <c r="T220" s="7">
        <f t="shared" si="206"/>
        <v>1.354359898</v>
      </c>
      <c r="U220" s="7">
        <f t="shared" si="204"/>
        <v>62.85821492</v>
      </c>
      <c r="W220" s="7">
        <f t="shared" si="205"/>
        <v>-24.19307692</v>
      </c>
    </row>
    <row r="221">
      <c r="A221" s="3" t="s">
        <v>307</v>
      </c>
      <c r="B221" s="3" t="s">
        <v>121</v>
      </c>
      <c r="C221" s="2" t="s">
        <v>293</v>
      </c>
      <c r="D221" s="34">
        <v>572.0</v>
      </c>
      <c r="E221" s="3">
        <v>0.638</v>
      </c>
      <c r="F221" s="3">
        <v>0.091</v>
      </c>
      <c r="G221" s="3">
        <v>0.03</v>
      </c>
      <c r="H221" s="3">
        <v>0.028</v>
      </c>
      <c r="I221" s="3">
        <v>0.142</v>
      </c>
      <c r="J221" s="6">
        <v>0.072</v>
      </c>
      <c r="K221" s="5">
        <f t="shared" si="195"/>
        <v>364.936</v>
      </c>
      <c r="L221" s="7">
        <f t="shared" si="196"/>
        <v>52.052</v>
      </c>
      <c r="M221" s="7">
        <f t="shared" si="197"/>
        <v>17.16</v>
      </c>
      <c r="N221" s="7">
        <f t="shared" si="198"/>
        <v>16.016</v>
      </c>
      <c r="O221" s="7">
        <f t="shared" si="199"/>
        <v>81.224</v>
      </c>
      <c r="P221" s="7">
        <f t="shared" si="200"/>
        <v>41.184</v>
      </c>
      <c r="Q221" s="7">
        <f t="shared" si="201"/>
        <v>572.572</v>
      </c>
      <c r="R221" s="7">
        <f t="shared" si="202"/>
        <v>0.557643</v>
      </c>
      <c r="S221" s="7">
        <f t="shared" si="8"/>
        <v>22.83001996</v>
      </c>
      <c r="T221" s="7">
        <f t="shared" si="206"/>
        <v>1.176769944</v>
      </c>
      <c r="U221" s="7">
        <f t="shared" si="204"/>
        <v>167.3597757</v>
      </c>
      <c r="W221" s="7">
        <f t="shared" si="205"/>
        <v>76.4051548</v>
      </c>
    </row>
    <row r="222">
      <c r="A222" s="3" t="s">
        <v>308</v>
      </c>
      <c r="B222" s="25">
        <v>44260.0</v>
      </c>
      <c r="C222" s="2" t="s">
        <v>293</v>
      </c>
      <c r="D222" s="34">
        <v>546.0</v>
      </c>
      <c r="E222" s="3">
        <v>0.582</v>
      </c>
      <c r="F222" s="3">
        <v>0.136</v>
      </c>
      <c r="G222" s="3">
        <v>0.055</v>
      </c>
      <c r="H222" s="3">
        <v>0.037</v>
      </c>
      <c r="I222" s="3">
        <v>0.121</v>
      </c>
      <c r="J222" s="6">
        <v>0.07</v>
      </c>
      <c r="K222" s="5">
        <f t="shared" si="195"/>
        <v>317.772</v>
      </c>
      <c r="L222" s="7">
        <f t="shared" si="196"/>
        <v>74.256</v>
      </c>
      <c r="M222" s="7">
        <f t="shared" si="197"/>
        <v>30.03</v>
      </c>
      <c r="N222" s="7">
        <f t="shared" si="198"/>
        <v>20.202</v>
      </c>
      <c r="O222" s="7">
        <f t="shared" si="199"/>
        <v>66.066</v>
      </c>
      <c r="P222" s="7">
        <f t="shared" si="200"/>
        <v>38.22</v>
      </c>
      <c r="Q222" s="7">
        <f t="shared" si="201"/>
        <v>546.546</v>
      </c>
      <c r="R222" s="7">
        <f t="shared" si="202"/>
        <v>0.618845</v>
      </c>
      <c r="S222" s="7">
        <f t="shared" si="8"/>
        <v>14.36052045</v>
      </c>
      <c r="T222" s="7">
        <f t="shared" si="206"/>
        <v>1.309563558</v>
      </c>
      <c r="U222" s="7">
        <f t="shared" si="204"/>
        <v>87.17469443</v>
      </c>
      <c r="W222" s="7">
        <f t="shared" si="205"/>
        <v>0.3543744434</v>
      </c>
    </row>
    <row r="223">
      <c r="A223" s="3" t="s">
        <v>309</v>
      </c>
      <c r="B223" s="3" t="s">
        <v>56</v>
      </c>
      <c r="C223" s="2" t="s">
        <v>293</v>
      </c>
      <c r="D223" s="34">
        <v>10.0</v>
      </c>
      <c r="E223" s="3">
        <v>0.2</v>
      </c>
      <c r="F223" s="3">
        <v>0.4</v>
      </c>
      <c r="G223" s="3">
        <v>0.2</v>
      </c>
      <c r="H223" s="3">
        <v>0.0</v>
      </c>
      <c r="I223" s="3">
        <v>0.2</v>
      </c>
      <c r="J223" s="6">
        <v>0.0</v>
      </c>
      <c r="K223" s="5">
        <f t="shared" si="195"/>
        <v>2</v>
      </c>
      <c r="L223" s="7">
        <f t="shared" si="196"/>
        <v>4</v>
      </c>
      <c r="M223" s="7">
        <f t="shared" si="197"/>
        <v>2</v>
      </c>
      <c r="N223" s="7">
        <f t="shared" si="198"/>
        <v>0</v>
      </c>
      <c r="O223" s="7">
        <f t="shared" si="199"/>
        <v>2</v>
      </c>
      <c r="P223" s="7">
        <f t="shared" si="200"/>
        <v>0</v>
      </c>
      <c r="Q223" s="7">
        <f t="shared" si="201"/>
        <v>10</v>
      </c>
      <c r="R223" s="7">
        <f t="shared" si="202"/>
        <v>0.72</v>
      </c>
      <c r="S223" s="7">
        <f t="shared" si="8"/>
        <v>0.3620853727</v>
      </c>
      <c r="T223" s="7">
        <f>E223*ln(1/E223)+F223*ln(1/F223)+G223*ln(1/G223)+I223*ln(1/I223)</f>
        <v>1.33217904</v>
      </c>
      <c r="U223" s="7">
        <f t="shared" si="204"/>
        <v>1.368856295</v>
      </c>
      <c r="W223" s="7">
        <f t="shared" si="205"/>
        <v>-0.2196709285</v>
      </c>
    </row>
    <row r="224">
      <c r="A224" s="3" t="s">
        <v>310</v>
      </c>
      <c r="B224" s="3" t="s">
        <v>121</v>
      </c>
      <c r="C224" s="2" t="s">
        <v>293</v>
      </c>
      <c r="D224" s="34">
        <v>557.0</v>
      </c>
      <c r="E224" s="3">
        <v>0.585</v>
      </c>
      <c r="F224" s="3">
        <v>0.127</v>
      </c>
      <c r="G224" s="3">
        <v>0.063</v>
      </c>
      <c r="H224" s="3">
        <v>0.041</v>
      </c>
      <c r="I224" s="3">
        <v>0.136</v>
      </c>
      <c r="J224" s="6">
        <v>0.047</v>
      </c>
      <c r="K224" s="5">
        <f t="shared" si="195"/>
        <v>325.845</v>
      </c>
      <c r="L224" s="7">
        <f t="shared" si="196"/>
        <v>70.739</v>
      </c>
      <c r="M224" s="7">
        <f t="shared" si="197"/>
        <v>35.091</v>
      </c>
      <c r="N224" s="7">
        <f t="shared" si="198"/>
        <v>22.837</v>
      </c>
      <c r="O224" s="7">
        <f t="shared" si="199"/>
        <v>75.752</v>
      </c>
      <c r="P224" s="7">
        <f t="shared" si="200"/>
        <v>26.179</v>
      </c>
      <c r="Q224" s="7">
        <f t="shared" si="201"/>
        <v>556.443</v>
      </c>
      <c r="R224" s="7">
        <f t="shared" si="202"/>
        <v>0.615291</v>
      </c>
      <c r="S224" s="7">
        <f t="shared" si="8"/>
        <v>14.85234427</v>
      </c>
      <c r="T224" s="7">
        <f t="shared" ref="T224:T225" si="207">E224*ln(1/E224)+F224*ln(1/F224)+G224*ln(1/G224)+H224*ln(1/H224)+I224*ln(1/I224)+J224*ln(1/J224)</f>
        <v>1.295890889</v>
      </c>
      <c r="U224" s="7">
        <f t="shared" si="204"/>
        <v>96.36133814</v>
      </c>
      <c r="W224" s="7">
        <f t="shared" si="205"/>
        <v>7.968852757</v>
      </c>
    </row>
    <row r="225">
      <c r="A225" s="3" t="s">
        <v>311</v>
      </c>
      <c r="B225" s="3" t="s">
        <v>121</v>
      </c>
      <c r="C225" s="2" t="s">
        <v>293</v>
      </c>
      <c r="D225" s="34">
        <v>288.0</v>
      </c>
      <c r="E225" s="3">
        <v>0.576</v>
      </c>
      <c r="F225" s="3">
        <v>0.16</v>
      </c>
      <c r="G225" s="3">
        <v>0.09</v>
      </c>
      <c r="H225" s="3">
        <v>0.031</v>
      </c>
      <c r="I225" s="3">
        <v>0.139</v>
      </c>
      <c r="J225" s="6">
        <v>0.003</v>
      </c>
      <c r="K225" s="5">
        <f t="shared" si="195"/>
        <v>165.888</v>
      </c>
      <c r="L225" s="7">
        <f t="shared" si="196"/>
        <v>46.08</v>
      </c>
      <c r="M225" s="7">
        <f t="shared" si="197"/>
        <v>25.92</v>
      </c>
      <c r="N225" s="7">
        <f t="shared" si="198"/>
        <v>8.928</v>
      </c>
      <c r="O225" s="7">
        <f t="shared" si="199"/>
        <v>40.032</v>
      </c>
      <c r="P225" s="7">
        <f t="shared" si="200"/>
        <v>0.864</v>
      </c>
      <c r="Q225" s="7">
        <f t="shared" si="201"/>
        <v>287.712</v>
      </c>
      <c r="R225" s="7">
        <f t="shared" si="202"/>
        <v>0.614233</v>
      </c>
      <c r="S225" s="7">
        <f t="shared" si="8"/>
        <v>14.99875665</v>
      </c>
      <c r="T225" s="7">
        <f t="shared" si="207"/>
        <v>1.227077513</v>
      </c>
      <c r="U225" s="7">
        <f t="shared" si="204"/>
        <v>69.6226087</v>
      </c>
      <c r="W225" s="7">
        <f t="shared" si="205"/>
        <v>23.91877424</v>
      </c>
    </row>
    <row r="226">
      <c r="A226" s="32" t="s">
        <v>312</v>
      </c>
      <c r="B226" s="37"/>
      <c r="C226" s="16"/>
      <c r="D226" s="19">
        <f>sum(D208:D225)</f>
        <v>7502</v>
      </c>
      <c r="E226" s="37"/>
      <c r="F226" s="37"/>
      <c r="G226" s="37"/>
      <c r="H226" s="37"/>
      <c r="I226" s="37"/>
      <c r="J226" s="15"/>
      <c r="K226" s="15">
        <f t="shared" ref="K226:Q226" si="208">sum(K208:K225)</f>
        <v>4205.641</v>
      </c>
      <c r="L226" s="15">
        <f t="shared" si="208"/>
        <v>1164.866</v>
      </c>
      <c r="M226" s="15">
        <f t="shared" si="208"/>
        <v>470.791</v>
      </c>
      <c r="N226" s="15">
        <f t="shared" si="208"/>
        <v>306.374</v>
      </c>
      <c r="O226" s="15">
        <f t="shared" si="208"/>
        <v>1122.658</v>
      </c>
      <c r="P226" s="15">
        <f t="shared" si="208"/>
        <v>233.641</v>
      </c>
      <c r="Q226" s="15">
        <f t="shared" si="208"/>
        <v>7503.971</v>
      </c>
      <c r="R226" s="16">
        <f>1-((K226/Q226)^2+(L226/Q226)^2+(M226/Q226)^2+(N226/Q226)^2+(O226/Q226)^2+(P226/Q226)^2)</f>
        <v>0.6328371295</v>
      </c>
      <c r="S226" s="16">
        <f t="shared" si="8"/>
        <v>12.42420573</v>
      </c>
      <c r="T226" s="16">
        <f t="shared" ref="T226:T227" si="210">(K226/Q226)*ln(Q226/K226)+(L226/Q226)*ln(Q226/L226)+(M226/Q226)*ln(Q226/M226)+(N226/Q226)*ln(Q226/N226)+(O226/Q226)*ln(Q226/O226)+(P226/Q226)*ln(Q226/P226)</f>
        <v>1.310211947</v>
      </c>
      <c r="U226" s="16"/>
      <c r="V226" s="16">
        <v>1.3102119473581586</v>
      </c>
      <c r="W226" s="16">
        <f>sum(W208:W225)/(V226*Q226)</f>
        <v>0.0336554048</v>
      </c>
      <c r="X226" s="16"/>
      <c r="Y226" s="16"/>
      <c r="Z226" s="16"/>
      <c r="AA226" s="16"/>
      <c r="AB226" s="16"/>
      <c r="AC226" s="16"/>
      <c r="AD226" s="16"/>
      <c r="AE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</row>
    <row r="227">
      <c r="A227" s="38" t="s">
        <v>313</v>
      </c>
      <c r="B227" s="39"/>
      <c r="C227" s="40"/>
      <c r="D227" s="41">
        <f>sum(D226,D207,D202,D200,D198,D196,D194,D192,D186,D182,D180,D178,D152,D142,D132,D114,D107,D105,D103,D101,D95,D77,D75,D59,D57)</f>
        <v>105365</v>
      </c>
      <c r="E227" s="39"/>
      <c r="F227" s="39"/>
      <c r="G227" s="39"/>
      <c r="H227" s="39"/>
      <c r="I227" s="39"/>
      <c r="J227" s="42"/>
      <c r="K227" s="41">
        <f t="shared" ref="K227:Q227" si="209">sum(K226,K207,K202,K200,K198,K196,K194,K192,K186,K182,K180,K178,K152,K142,K132,K114,K107,K105,K103,K101,K95,K77,K75,K59,K57)</f>
        <v>44254.008</v>
      </c>
      <c r="L227" s="41">
        <f t="shared" si="209"/>
        <v>26899.717</v>
      </c>
      <c r="M227" s="41">
        <f t="shared" si="209"/>
        <v>15536.715</v>
      </c>
      <c r="N227" s="41">
        <f t="shared" si="209"/>
        <v>4027.696</v>
      </c>
      <c r="O227" s="41">
        <f t="shared" si="209"/>
        <v>11223.957</v>
      </c>
      <c r="P227" s="41">
        <f t="shared" si="209"/>
        <v>3381.575</v>
      </c>
      <c r="Q227" s="41">
        <f t="shared" si="209"/>
        <v>105323.668</v>
      </c>
      <c r="R227" s="40">
        <f>1-((K227/K228)^2+(L227/K228)^2+(M227/K228)^2+(N227/K228)^2+(O227/K228)^2+(P227/K228)^2)</f>
        <v>0.7226164886</v>
      </c>
      <c r="S227" s="40">
        <f t="shared" si="8"/>
        <v>0</v>
      </c>
      <c r="T227" s="40">
        <f t="shared" si="210"/>
        <v>1.46906467</v>
      </c>
      <c r="U227" s="40">
        <f>sum(U2:U225)/(T227*Q227)</f>
        <v>0.1951138606</v>
      </c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</row>
    <row r="228">
      <c r="A228" s="1"/>
      <c r="B228" s="1"/>
      <c r="D228" s="21"/>
      <c r="E228" s="1"/>
      <c r="F228" s="1"/>
      <c r="G228" s="1"/>
      <c r="H228" s="1"/>
      <c r="I228" s="1"/>
      <c r="J228" s="5"/>
      <c r="K228" s="5">
        <f>sum(K227:P227)</f>
        <v>105323.668</v>
      </c>
    </row>
    <row r="229">
      <c r="A229" s="1"/>
      <c r="B229" s="1"/>
      <c r="D229" s="21"/>
      <c r="E229" s="1"/>
      <c r="F229" s="1"/>
      <c r="G229" s="1"/>
      <c r="H229" s="1"/>
      <c r="I229" s="1"/>
      <c r="J229" s="5"/>
      <c r="K229" s="5"/>
    </row>
    <row r="230">
      <c r="A230" s="1"/>
      <c r="B230" s="1"/>
      <c r="D230" s="21"/>
      <c r="E230" s="1"/>
      <c r="F230" s="1"/>
      <c r="G230" s="1"/>
      <c r="H230" s="1"/>
      <c r="I230" s="1"/>
      <c r="J230" s="5"/>
      <c r="K230" s="5"/>
    </row>
    <row r="231">
      <c r="A231" s="1"/>
      <c r="B231" s="1"/>
      <c r="D231" s="21"/>
      <c r="E231" s="1"/>
      <c r="F231" s="1"/>
      <c r="G231" s="1"/>
      <c r="H231" s="1"/>
      <c r="I231" s="1"/>
      <c r="J231" s="5"/>
      <c r="K231" s="5"/>
    </row>
    <row r="232">
      <c r="A232" s="1"/>
      <c r="B232" s="1"/>
      <c r="D232" s="1"/>
      <c r="E232" s="1"/>
      <c r="F232" s="1"/>
      <c r="G232" s="1"/>
      <c r="H232" s="1"/>
      <c r="I232" s="1"/>
      <c r="J232" s="1"/>
      <c r="K232" s="3"/>
      <c r="S232" s="3"/>
      <c r="T232" s="1"/>
      <c r="U232" s="1"/>
    </row>
    <row r="233">
      <c r="A233" s="1"/>
      <c r="B233" s="43"/>
      <c r="D233" s="5"/>
      <c r="E233" s="5"/>
      <c r="F233" s="5"/>
      <c r="G233" s="5"/>
      <c r="H233" s="5"/>
      <c r="I233" s="5"/>
      <c r="J233" s="6"/>
      <c r="K233" s="5"/>
    </row>
    <row r="234">
      <c r="A234" s="1"/>
      <c r="B234" s="43"/>
      <c r="D234" s="5"/>
      <c r="E234" s="5"/>
      <c r="F234" s="5"/>
      <c r="G234" s="5"/>
      <c r="H234" s="5"/>
      <c r="I234" s="5"/>
      <c r="J234" s="6"/>
      <c r="K234" s="5"/>
    </row>
    <row r="235">
      <c r="A235" s="1"/>
      <c r="B235" s="43"/>
      <c r="D235" s="5"/>
      <c r="E235" s="5"/>
      <c r="F235" s="5"/>
      <c r="G235" s="5"/>
      <c r="H235" s="5"/>
      <c r="I235" s="5"/>
      <c r="J235" s="6"/>
      <c r="K235" s="5"/>
    </row>
    <row r="236">
      <c r="A236" s="3"/>
      <c r="B236" s="44"/>
      <c r="D236" s="6"/>
      <c r="E236" s="6"/>
      <c r="F236" s="6"/>
      <c r="G236" s="6"/>
      <c r="H236" s="6"/>
      <c r="I236" s="6"/>
      <c r="J236" s="6"/>
      <c r="K236" s="5"/>
    </row>
    <row r="237">
      <c r="A237" s="1"/>
      <c r="B237" s="43"/>
      <c r="D237" s="5"/>
      <c r="E237" s="5"/>
      <c r="F237" s="5"/>
      <c r="G237" s="5"/>
      <c r="H237" s="5"/>
      <c r="I237" s="5"/>
      <c r="J237" s="6"/>
      <c r="K237" s="5"/>
    </row>
    <row r="238">
      <c r="A238" s="1"/>
      <c r="B238" s="43"/>
      <c r="D238" s="5"/>
      <c r="E238" s="5"/>
      <c r="F238" s="5"/>
      <c r="G238" s="5"/>
      <c r="H238" s="5"/>
      <c r="I238" s="5"/>
      <c r="J238" s="6"/>
      <c r="K238" s="5"/>
    </row>
    <row r="239">
      <c r="A239" s="1"/>
      <c r="B239" s="43"/>
      <c r="D239" s="5"/>
      <c r="E239" s="5"/>
      <c r="F239" s="5"/>
      <c r="G239" s="5"/>
      <c r="H239" s="5"/>
      <c r="I239" s="5"/>
      <c r="J239" s="6"/>
      <c r="K239" s="5"/>
    </row>
    <row r="240">
      <c r="A240" s="1"/>
      <c r="B240" s="43"/>
      <c r="D240" s="5"/>
      <c r="E240" s="5"/>
      <c r="F240" s="5"/>
      <c r="G240" s="5"/>
      <c r="H240" s="5"/>
      <c r="I240" s="5"/>
      <c r="J240" s="6"/>
      <c r="K240" s="5"/>
    </row>
    <row r="241">
      <c r="A241" s="1"/>
      <c r="B241" s="43"/>
      <c r="D241" s="5"/>
      <c r="E241" s="5"/>
      <c r="F241" s="5"/>
      <c r="G241" s="5"/>
      <c r="H241" s="5"/>
      <c r="I241" s="5"/>
      <c r="J241" s="6"/>
      <c r="K241" s="5"/>
    </row>
    <row r="242">
      <c r="A242" s="1"/>
      <c r="B242" s="43"/>
      <c r="D242" s="5"/>
      <c r="E242" s="5"/>
      <c r="F242" s="5"/>
      <c r="G242" s="5"/>
      <c r="H242" s="5"/>
      <c r="I242" s="5"/>
      <c r="J242" s="6"/>
      <c r="K242" s="5"/>
    </row>
    <row r="243">
      <c r="A243" s="1"/>
      <c r="B243" s="43"/>
      <c r="D243" s="5"/>
      <c r="E243" s="5"/>
      <c r="F243" s="5"/>
      <c r="G243" s="5"/>
      <c r="H243" s="5"/>
      <c r="I243" s="5"/>
      <c r="J243" s="6"/>
      <c r="K243" s="5"/>
    </row>
    <row r="244">
      <c r="A244" s="1"/>
      <c r="B244" s="43"/>
      <c r="D244" s="5"/>
      <c r="E244" s="5"/>
      <c r="F244" s="5"/>
      <c r="G244" s="5"/>
      <c r="H244" s="5"/>
      <c r="I244" s="5"/>
      <c r="J244" s="6"/>
      <c r="K244" s="5"/>
    </row>
    <row r="245">
      <c r="A245" s="45"/>
      <c r="B245" s="29"/>
      <c r="D245" s="5"/>
      <c r="E245" s="1"/>
      <c r="F245" s="1"/>
      <c r="G245" s="1"/>
      <c r="H245" s="1"/>
      <c r="I245" s="1"/>
      <c r="J245" s="5"/>
      <c r="K245" s="5"/>
    </row>
    <row r="246">
      <c r="A246" s="2"/>
      <c r="B246" s="29"/>
      <c r="D246" s="5"/>
      <c r="E246" s="1"/>
      <c r="F246" s="1"/>
      <c r="G246" s="1"/>
      <c r="H246" s="1"/>
      <c r="I246" s="1"/>
      <c r="J246" s="5"/>
      <c r="K246" s="5"/>
    </row>
    <row r="247">
      <c r="A247" s="21"/>
      <c r="B247" s="30"/>
      <c r="E247" s="10"/>
      <c r="F247" s="10"/>
      <c r="G247" s="10"/>
      <c r="H247" s="10"/>
      <c r="I247" s="10"/>
      <c r="J247" s="6"/>
      <c r="K247" s="5"/>
    </row>
    <row r="248">
      <c r="A248" s="23"/>
      <c r="B248" s="30"/>
      <c r="D248" s="6"/>
      <c r="E248" s="3"/>
      <c r="F248" s="3"/>
      <c r="G248" s="3"/>
      <c r="H248" s="3"/>
      <c r="I248" s="3"/>
      <c r="J248" s="6"/>
      <c r="K248" s="5"/>
    </row>
    <row r="249">
      <c r="A249" s="23"/>
      <c r="B249" s="30"/>
      <c r="D249" s="6"/>
      <c r="E249" s="3"/>
      <c r="F249" s="3"/>
      <c r="G249" s="3"/>
      <c r="H249" s="3"/>
      <c r="I249" s="3"/>
      <c r="J249" s="6"/>
      <c r="K249" s="5"/>
    </row>
    <row r="250">
      <c r="A250" s="23"/>
      <c r="B250" s="30"/>
      <c r="D250" s="6"/>
      <c r="E250" s="3"/>
      <c r="F250" s="3"/>
      <c r="G250" s="3"/>
      <c r="H250" s="3"/>
      <c r="I250" s="3"/>
      <c r="J250" s="6"/>
      <c r="K250" s="5"/>
    </row>
    <row r="251">
      <c r="A251" s="23"/>
      <c r="B251" s="25"/>
      <c r="D251" s="6"/>
      <c r="E251" s="3"/>
      <c r="F251" s="3"/>
      <c r="G251" s="3"/>
      <c r="H251" s="3"/>
      <c r="I251" s="3"/>
      <c r="J251" s="6"/>
      <c r="K251" s="5"/>
    </row>
    <row r="252">
      <c r="A252" s="46"/>
      <c r="B252" s="30"/>
      <c r="D252" s="22"/>
      <c r="E252" s="10"/>
      <c r="F252" s="10"/>
      <c r="G252" s="10"/>
      <c r="H252" s="10"/>
      <c r="I252" s="10"/>
      <c r="J252" s="10"/>
      <c r="K252" s="5"/>
    </row>
    <row r="253">
      <c r="A253" s="23"/>
      <c r="B253" s="30"/>
      <c r="D253" s="22"/>
      <c r="E253" s="10"/>
      <c r="F253" s="10"/>
      <c r="G253" s="10"/>
      <c r="H253" s="10"/>
      <c r="I253" s="10"/>
      <c r="J253" s="10"/>
      <c r="K253" s="5"/>
    </row>
    <row r="254">
      <c r="A254" s="23"/>
      <c r="B254" s="30"/>
      <c r="D254" s="22"/>
      <c r="E254" s="10"/>
      <c r="F254" s="10"/>
      <c r="G254" s="10"/>
      <c r="H254" s="10"/>
      <c r="I254" s="10"/>
      <c r="J254" s="10"/>
      <c r="K254" s="5"/>
    </row>
    <row r="255">
      <c r="A255" s="21"/>
      <c r="B255" s="30"/>
      <c r="D255" s="22"/>
      <c r="E255" s="10"/>
      <c r="F255" s="10"/>
      <c r="G255" s="10"/>
      <c r="H255" s="10"/>
      <c r="I255" s="10"/>
      <c r="J255" s="10"/>
      <c r="K255" s="5"/>
    </row>
    <row r="256">
      <c r="A256" s="23"/>
      <c r="B256" s="30"/>
      <c r="D256" s="22"/>
      <c r="E256" s="10"/>
      <c r="F256" s="10"/>
      <c r="G256" s="10"/>
      <c r="H256" s="10"/>
      <c r="I256" s="10"/>
      <c r="J256" s="10"/>
      <c r="K256" s="5"/>
    </row>
    <row r="257">
      <c r="A257" s="21"/>
      <c r="B257" s="30"/>
      <c r="D257" s="22"/>
      <c r="E257" s="10"/>
      <c r="F257" s="10"/>
      <c r="G257" s="10"/>
      <c r="H257" s="10"/>
      <c r="I257" s="10"/>
      <c r="J257" s="10"/>
      <c r="K257" s="5"/>
    </row>
    <row r="258">
      <c r="A258" s="45"/>
      <c r="B258" s="25"/>
      <c r="E258" s="10"/>
      <c r="F258" s="10"/>
      <c r="G258" s="10"/>
      <c r="H258" s="10"/>
      <c r="I258" s="10"/>
      <c r="J258" s="10"/>
      <c r="K258" s="5"/>
    </row>
    <row r="259">
      <c r="B259" s="25"/>
      <c r="E259" s="10"/>
      <c r="F259" s="10"/>
      <c r="G259" s="10"/>
      <c r="H259" s="10"/>
      <c r="I259" s="10"/>
      <c r="J259" s="10"/>
      <c r="K259" s="5"/>
    </row>
    <row r="260">
      <c r="A260" s="47"/>
      <c r="B260" s="29"/>
      <c r="C260" s="8"/>
      <c r="E260" s="3"/>
      <c r="F260" s="3"/>
      <c r="G260" s="3"/>
      <c r="H260" s="3"/>
      <c r="I260" s="3"/>
      <c r="J260" s="6"/>
      <c r="K260" s="5"/>
    </row>
    <row r="261">
      <c r="A261" s="8"/>
      <c r="B261" s="29"/>
      <c r="C261" s="8"/>
      <c r="E261" s="3"/>
      <c r="F261" s="3"/>
      <c r="G261" s="3"/>
      <c r="H261" s="3"/>
      <c r="I261" s="3"/>
      <c r="J261" s="6"/>
      <c r="K261" s="5"/>
    </row>
    <row r="262">
      <c r="A262" s="45"/>
      <c r="B262" s="29"/>
      <c r="E262" s="10"/>
      <c r="F262" s="10"/>
      <c r="G262" s="10"/>
      <c r="H262" s="10"/>
      <c r="I262" s="10"/>
      <c r="J262" s="10"/>
      <c r="K262" s="5"/>
    </row>
    <row r="263">
      <c r="B263" s="29"/>
      <c r="E263" s="10"/>
      <c r="F263" s="10"/>
      <c r="G263" s="10"/>
      <c r="H263" s="10"/>
      <c r="I263" s="10"/>
      <c r="J263" s="10"/>
      <c r="K263" s="5"/>
    </row>
    <row r="264">
      <c r="A264" s="47"/>
      <c r="B264" s="25"/>
      <c r="E264" s="10"/>
      <c r="F264" s="10"/>
      <c r="G264" s="10"/>
      <c r="H264" s="10"/>
      <c r="I264" s="10"/>
      <c r="J264" s="10"/>
      <c r="K264" s="5"/>
    </row>
    <row r="265">
      <c r="A265" s="8"/>
      <c r="B265" s="25"/>
      <c r="E265" s="10"/>
      <c r="F265" s="10"/>
      <c r="G265" s="10"/>
      <c r="H265" s="10"/>
      <c r="I265" s="10"/>
      <c r="J265" s="10"/>
      <c r="K265" s="5"/>
    </row>
    <row r="266">
      <c r="A266" s="48"/>
      <c r="B266" s="25"/>
      <c r="D266" s="22"/>
      <c r="E266" s="10"/>
      <c r="F266" s="10"/>
      <c r="G266" s="10"/>
      <c r="H266" s="10"/>
      <c r="I266" s="10"/>
      <c r="J266" s="6"/>
      <c r="K266" s="5"/>
    </row>
    <row r="267">
      <c r="A267" s="21"/>
      <c r="B267" s="25"/>
      <c r="D267" s="22"/>
      <c r="E267" s="10"/>
      <c r="F267" s="10"/>
      <c r="G267" s="10"/>
      <c r="H267" s="10"/>
      <c r="I267" s="10"/>
      <c r="J267" s="6"/>
      <c r="K267" s="5"/>
    </row>
    <row r="268">
      <c r="A268" s="21"/>
      <c r="B268" s="25"/>
      <c r="D268" s="22"/>
      <c r="E268" s="10"/>
      <c r="F268" s="10"/>
      <c r="G268" s="10"/>
      <c r="H268" s="10"/>
      <c r="I268" s="10"/>
      <c r="J268" s="6"/>
      <c r="K268" s="5"/>
    </row>
    <row r="269">
      <c r="A269" s="21"/>
      <c r="B269" s="25"/>
      <c r="D269" s="22"/>
      <c r="E269" s="10"/>
      <c r="F269" s="10"/>
      <c r="G269" s="10"/>
      <c r="H269" s="10"/>
      <c r="I269" s="10"/>
      <c r="J269" s="6"/>
      <c r="K269" s="5"/>
    </row>
    <row r="270">
      <c r="A270" s="23"/>
      <c r="B270" s="25"/>
      <c r="D270" s="22"/>
      <c r="E270" s="10"/>
      <c r="F270" s="10"/>
      <c r="G270" s="10"/>
      <c r="H270" s="10"/>
      <c r="I270" s="10"/>
      <c r="J270" s="6"/>
      <c r="K270" s="5"/>
    </row>
    <row r="271">
      <c r="A271" s="23"/>
      <c r="B271" s="25"/>
      <c r="D271" s="22"/>
      <c r="E271" s="10"/>
      <c r="F271" s="10"/>
      <c r="G271" s="10"/>
      <c r="H271" s="10"/>
      <c r="I271" s="10"/>
      <c r="J271" s="6"/>
      <c r="K271" s="5"/>
    </row>
    <row r="272">
      <c r="A272" s="23"/>
      <c r="B272" s="25"/>
      <c r="D272" s="22"/>
      <c r="E272" s="10"/>
      <c r="F272" s="10"/>
      <c r="G272" s="10"/>
      <c r="H272" s="10"/>
      <c r="I272" s="10"/>
      <c r="J272" s="6"/>
      <c r="K272" s="5"/>
    </row>
    <row r="273">
      <c r="A273" s="48"/>
      <c r="B273" s="30"/>
      <c r="C273" s="21"/>
      <c r="D273" s="22"/>
      <c r="E273" s="3"/>
      <c r="F273" s="3"/>
      <c r="G273" s="3"/>
      <c r="H273" s="3"/>
      <c r="I273" s="3"/>
      <c r="J273" s="6"/>
      <c r="K273" s="5"/>
    </row>
    <row r="274">
      <c r="A274" s="21"/>
      <c r="B274" s="30"/>
      <c r="C274" s="21"/>
      <c r="D274" s="22"/>
      <c r="E274" s="3"/>
      <c r="F274" s="3"/>
      <c r="G274" s="3"/>
      <c r="H274" s="3"/>
      <c r="I274" s="3"/>
      <c r="J274" s="6"/>
      <c r="K274" s="5"/>
    </row>
    <row r="275">
      <c r="A275" s="21"/>
      <c r="B275" s="30"/>
      <c r="C275" s="21"/>
      <c r="D275" s="22"/>
      <c r="E275" s="3"/>
      <c r="F275" s="3"/>
      <c r="G275" s="3"/>
      <c r="H275" s="3"/>
      <c r="I275" s="3"/>
      <c r="J275" s="6"/>
      <c r="K275" s="5"/>
    </row>
    <row r="276">
      <c r="A276" s="45"/>
      <c r="B276" s="29"/>
      <c r="E276" s="3"/>
      <c r="F276" s="3"/>
      <c r="G276" s="3"/>
      <c r="H276" s="3"/>
      <c r="I276" s="3"/>
      <c r="J276" s="6"/>
      <c r="K276" s="5"/>
    </row>
    <row r="277">
      <c r="B277" s="29"/>
      <c r="E277" s="3"/>
      <c r="F277" s="3"/>
      <c r="G277" s="3"/>
      <c r="H277" s="3"/>
      <c r="I277" s="3"/>
      <c r="J277" s="6"/>
      <c r="K277" s="5"/>
    </row>
    <row r="278">
      <c r="A278" s="48"/>
      <c r="B278" s="30"/>
      <c r="C278" s="21"/>
      <c r="D278" s="22"/>
      <c r="E278" s="3"/>
      <c r="F278" s="3"/>
      <c r="G278" s="3"/>
      <c r="H278" s="3"/>
      <c r="I278" s="3"/>
      <c r="J278" s="6"/>
      <c r="K278" s="5"/>
    </row>
    <row r="279">
      <c r="A279" s="21"/>
      <c r="B279" s="30"/>
      <c r="C279" s="21"/>
      <c r="D279" s="22"/>
      <c r="E279" s="3"/>
      <c r="F279" s="3"/>
      <c r="G279" s="3"/>
      <c r="H279" s="3"/>
      <c r="I279" s="3"/>
      <c r="J279" s="6"/>
      <c r="K279" s="5"/>
    </row>
    <row r="280">
      <c r="A280" s="21"/>
      <c r="B280" s="30"/>
      <c r="C280" s="21"/>
      <c r="D280" s="22"/>
      <c r="E280" s="3"/>
      <c r="F280" s="3"/>
      <c r="G280" s="3"/>
      <c r="H280" s="3"/>
      <c r="I280" s="3"/>
      <c r="J280" s="6"/>
      <c r="K280" s="5"/>
    </row>
    <row r="281">
      <c r="A281" s="21"/>
      <c r="B281" s="30"/>
      <c r="C281" s="21"/>
      <c r="D281" s="22"/>
      <c r="E281" s="3"/>
      <c r="F281" s="3"/>
      <c r="G281" s="3"/>
      <c r="H281" s="3"/>
      <c r="I281" s="3"/>
      <c r="J281" s="6"/>
      <c r="K281" s="5"/>
    </row>
    <row r="282">
      <c r="A282" s="21"/>
      <c r="B282" s="30"/>
      <c r="C282" s="21"/>
      <c r="D282" s="22"/>
      <c r="E282" s="3"/>
      <c r="F282" s="3"/>
      <c r="G282" s="3"/>
      <c r="H282" s="3"/>
      <c r="I282" s="3"/>
      <c r="J282" s="6"/>
      <c r="K282" s="5"/>
    </row>
    <row r="283">
      <c r="A283" s="21"/>
      <c r="B283" s="30"/>
      <c r="C283" s="21"/>
      <c r="D283" s="22"/>
      <c r="E283" s="3"/>
      <c r="F283" s="3"/>
      <c r="G283" s="3"/>
      <c r="H283" s="3"/>
      <c r="I283" s="3"/>
      <c r="J283" s="6"/>
      <c r="K283" s="5"/>
    </row>
    <row r="284">
      <c r="A284" s="21"/>
      <c r="B284" s="30"/>
      <c r="C284" s="21"/>
      <c r="D284" s="22"/>
      <c r="E284" s="3"/>
      <c r="F284" s="3"/>
      <c r="G284" s="3"/>
      <c r="H284" s="3"/>
      <c r="I284" s="3"/>
      <c r="J284" s="6"/>
      <c r="K284" s="5"/>
    </row>
    <row r="285">
      <c r="A285" s="47"/>
      <c r="B285" s="29"/>
      <c r="E285" s="3"/>
      <c r="F285" s="3"/>
      <c r="G285" s="3"/>
      <c r="H285" s="3"/>
      <c r="I285" s="3"/>
      <c r="J285" s="6"/>
      <c r="K285" s="5"/>
    </row>
    <row r="286">
      <c r="A286" s="8"/>
      <c r="B286" s="29"/>
      <c r="E286" s="3"/>
      <c r="F286" s="3"/>
      <c r="G286" s="3"/>
      <c r="H286" s="3"/>
      <c r="I286" s="3"/>
      <c r="J286" s="6"/>
      <c r="K286" s="5"/>
    </row>
    <row r="287">
      <c r="A287" s="47"/>
      <c r="B287" s="29"/>
      <c r="E287" s="3"/>
      <c r="F287" s="3"/>
      <c r="G287" s="3"/>
      <c r="H287" s="3"/>
      <c r="I287" s="3"/>
      <c r="J287" s="6"/>
      <c r="K287" s="5"/>
    </row>
    <row r="288">
      <c r="A288" s="8"/>
      <c r="B288" s="29"/>
      <c r="E288" s="3"/>
      <c r="F288" s="3"/>
      <c r="G288" s="3"/>
      <c r="H288" s="3"/>
      <c r="I288" s="3"/>
      <c r="J288" s="6"/>
      <c r="K288" s="5"/>
    </row>
    <row r="289">
      <c r="A289" s="47"/>
      <c r="B289" s="25"/>
      <c r="E289" s="3"/>
      <c r="F289" s="3"/>
      <c r="G289" s="3"/>
      <c r="H289" s="3"/>
      <c r="I289" s="3"/>
      <c r="J289" s="6"/>
      <c r="K289" s="5"/>
    </row>
    <row r="290">
      <c r="A290" s="8"/>
      <c r="B290" s="25"/>
      <c r="E290" s="3"/>
      <c r="F290" s="3"/>
      <c r="G290" s="3"/>
      <c r="H290" s="3"/>
      <c r="I290" s="3"/>
      <c r="J290" s="6"/>
      <c r="K290" s="5"/>
    </row>
    <row r="291">
      <c r="A291" s="46"/>
      <c r="B291" s="30"/>
      <c r="C291" s="23"/>
      <c r="D291" s="22"/>
      <c r="E291" s="3"/>
      <c r="F291" s="3"/>
      <c r="G291" s="3"/>
      <c r="H291" s="3"/>
      <c r="I291" s="3"/>
      <c r="J291" s="6"/>
      <c r="K291" s="5"/>
    </row>
    <row r="292">
      <c r="A292" s="49"/>
      <c r="B292" s="30"/>
      <c r="C292" s="23"/>
      <c r="D292" s="22"/>
      <c r="E292" s="3"/>
      <c r="F292" s="3"/>
      <c r="G292" s="3"/>
      <c r="H292" s="3"/>
      <c r="I292" s="3"/>
      <c r="J292" s="6"/>
      <c r="K292" s="5"/>
    </row>
    <row r="293">
      <c r="A293" s="50"/>
      <c r="B293" s="30"/>
      <c r="C293" s="21"/>
      <c r="D293" s="22"/>
      <c r="E293" s="3"/>
      <c r="F293" s="3"/>
      <c r="G293" s="3"/>
      <c r="H293" s="3"/>
      <c r="I293" s="3"/>
      <c r="J293" s="6"/>
      <c r="K293" s="5"/>
    </row>
    <row r="294">
      <c r="A294" s="51"/>
      <c r="B294" s="25"/>
      <c r="D294" s="6"/>
      <c r="E294" s="3"/>
      <c r="F294" s="3"/>
      <c r="G294" s="3"/>
      <c r="H294" s="3"/>
      <c r="I294" s="3"/>
      <c r="J294" s="6"/>
      <c r="K294" s="5"/>
    </row>
    <row r="295">
      <c r="A295" s="3"/>
      <c r="B295" s="25"/>
      <c r="D295" s="6"/>
      <c r="E295" s="3"/>
      <c r="F295" s="3"/>
      <c r="G295" s="3"/>
      <c r="H295" s="3"/>
      <c r="I295" s="3"/>
      <c r="J295" s="6"/>
      <c r="K295" s="5"/>
    </row>
    <row r="296">
      <c r="A296" s="51"/>
      <c r="B296" s="25"/>
      <c r="D296" s="6"/>
      <c r="E296" s="3"/>
      <c r="F296" s="3"/>
      <c r="G296" s="3"/>
      <c r="H296" s="3"/>
      <c r="I296" s="3"/>
      <c r="J296" s="6"/>
      <c r="K296" s="5"/>
    </row>
    <row r="297">
      <c r="A297" s="3"/>
      <c r="B297" s="25"/>
      <c r="D297" s="6"/>
      <c r="E297" s="3"/>
      <c r="F297" s="3"/>
      <c r="G297" s="3"/>
      <c r="H297" s="3"/>
      <c r="I297" s="3"/>
      <c r="J297" s="6"/>
      <c r="K297" s="5"/>
    </row>
    <row r="298">
      <c r="A298" s="51"/>
      <c r="B298" s="25"/>
      <c r="D298" s="6"/>
      <c r="E298" s="3"/>
      <c r="F298" s="3"/>
      <c r="G298" s="3"/>
      <c r="H298" s="3"/>
      <c r="I298" s="3"/>
      <c r="J298" s="6"/>
      <c r="K298" s="5"/>
    </row>
    <row r="299">
      <c r="A299" s="3"/>
      <c r="B299" s="25"/>
      <c r="D299" s="6"/>
      <c r="E299" s="3"/>
      <c r="F299" s="3"/>
      <c r="G299" s="3"/>
      <c r="H299" s="3"/>
      <c r="I299" s="3"/>
      <c r="J299" s="6"/>
      <c r="K299" s="5"/>
    </row>
    <row r="300">
      <c r="A300" s="51"/>
      <c r="B300" s="25"/>
      <c r="D300" s="6"/>
      <c r="E300" s="3"/>
      <c r="F300" s="3"/>
      <c r="G300" s="3"/>
      <c r="H300" s="3"/>
      <c r="I300" s="3"/>
      <c r="J300" s="6"/>
      <c r="K300" s="5"/>
    </row>
    <row r="301">
      <c r="A301" s="3"/>
      <c r="B301" s="25"/>
      <c r="D301" s="6"/>
      <c r="E301" s="3"/>
      <c r="F301" s="3"/>
      <c r="G301" s="3"/>
      <c r="H301" s="3"/>
      <c r="I301" s="3"/>
      <c r="J301" s="6"/>
      <c r="K301" s="5"/>
    </row>
    <row r="302">
      <c r="A302" s="3"/>
      <c r="B302" s="25"/>
      <c r="D302" s="6"/>
      <c r="E302" s="3"/>
      <c r="F302" s="3"/>
      <c r="G302" s="3"/>
      <c r="H302" s="3"/>
      <c r="I302" s="3"/>
      <c r="J302" s="6"/>
      <c r="K302" s="5"/>
    </row>
    <row r="303">
      <c r="A303" s="3"/>
      <c r="B303" s="25"/>
      <c r="D303" s="6"/>
      <c r="E303" s="3"/>
      <c r="F303" s="3"/>
      <c r="G303" s="3"/>
      <c r="H303" s="3"/>
      <c r="I303" s="3"/>
      <c r="J303" s="6"/>
      <c r="K303" s="5"/>
    </row>
    <row r="304">
      <c r="A304" s="3"/>
      <c r="B304" s="25"/>
      <c r="D304" s="6"/>
      <c r="E304" s="3"/>
      <c r="F304" s="3"/>
      <c r="G304" s="3"/>
      <c r="H304" s="3"/>
      <c r="I304" s="3"/>
      <c r="J304" s="6"/>
      <c r="K304" s="5"/>
    </row>
    <row r="305">
      <c r="A305" s="51"/>
      <c r="B305" s="1"/>
      <c r="D305" s="5"/>
      <c r="E305" s="1"/>
      <c r="F305" s="1"/>
      <c r="G305" s="1"/>
      <c r="H305" s="1"/>
      <c r="I305" s="1"/>
      <c r="J305" s="5"/>
      <c r="K305" s="5"/>
    </row>
    <row r="306">
      <c r="A306" s="3"/>
      <c r="B306" s="1"/>
      <c r="D306" s="5"/>
      <c r="E306" s="1"/>
      <c r="F306" s="1"/>
      <c r="G306" s="1"/>
      <c r="H306" s="1"/>
      <c r="I306" s="1"/>
      <c r="J306" s="5"/>
      <c r="K306" s="5"/>
    </row>
    <row r="307">
      <c r="A307" s="1"/>
      <c r="B307" s="1"/>
      <c r="D307" s="6"/>
      <c r="E307" s="1"/>
      <c r="F307" s="1"/>
      <c r="G307" s="1"/>
      <c r="H307" s="1"/>
      <c r="I307" s="1"/>
      <c r="J307" s="5"/>
      <c r="K307" s="6"/>
    </row>
    <row r="308">
      <c r="A308" s="1"/>
      <c r="B308" s="1"/>
      <c r="D308" s="5"/>
      <c r="E308" s="1"/>
      <c r="F308" s="1"/>
      <c r="G308" s="1"/>
      <c r="H308" s="1"/>
      <c r="I308" s="1"/>
      <c r="J308" s="5"/>
      <c r="K308" s="5"/>
    </row>
    <row r="309">
      <c r="A309" s="1"/>
      <c r="B309" s="1"/>
      <c r="D309" s="5"/>
      <c r="E309" s="5"/>
      <c r="F309" s="5"/>
      <c r="G309" s="5"/>
      <c r="H309" s="5"/>
      <c r="I309" s="5"/>
      <c r="J309" s="5"/>
      <c r="K309" s="5"/>
    </row>
    <row r="310">
      <c r="A310" s="1"/>
      <c r="B310" s="1"/>
      <c r="D310" s="1"/>
      <c r="E310" s="1"/>
      <c r="F310" s="1"/>
      <c r="G310" s="1"/>
      <c r="H310" s="1"/>
      <c r="I310" s="1"/>
      <c r="J310" s="1"/>
      <c r="K310" s="3"/>
      <c r="S310" s="3"/>
      <c r="T310" s="1"/>
      <c r="U310" s="1"/>
    </row>
    <row r="311">
      <c r="A311" s="1"/>
      <c r="B311" s="43"/>
      <c r="D311" s="5"/>
      <c r="E311" s="5"/>
      <c r="F311" s="5"/>
      <c r="G311" s="5"/>
      <c r="H311" s="5"/>
      <c r="I311" s="5"/>
      <c r="J311" s="6"/>
      <c r="K311" s="5"/>
    </row>
    <row r="312">
      <c r="A312" s="1"/>
      <c r="B312" s="43"/>
      <c r="D312" s="5"/>
      <c r="E312" s="5"/>
      <c r="F312" s="5"/>
      <c r="G312" s="5"/>
      <c r="H312" s="5"/>
      <c r="I312" s="5"/>
      <c r="J312" s="6"/>
      <c r="K312" s="5"/>
    </row>
    <row r="313">
      <c r="A313" s="1"/>
      <c r="B313" s="43"/>
      <c r="D313" s="5"/>
      <c r="E313" s="5"/>
      <c r="F313" s="5"/>
      <c r="G313" s="5"/>
      <c r="H313" s="5"/>
      <c r="I313" s="5"/>
      <c r="J313" s="6"/>
      <c r="K313" s="5"/>
    </row>
    <row r="314">
      <c r="A314" s="1"/>
      <c r="B314" s="43"/>
      <c r="D314" s="5"/>
      <c r="E314" s="5"/>
      <c r="F314" s="5"/>
      <c r="G314" s="5"/>
      <c r="H314" s="5"/>
      <c r="I314" s="5"/>
      <c r="J314" s="6"/>
      <c r="K314" s="5"/>
    </row>
    <row r="315">
      <c r="A315" s="1"/>
      <c r="B315" s="43"/>
      <c r="D315" s="5"/>
      <c r="E315" s="5"/>
      <c r="F315" s="5"/>
      <c r="G315" s="5"/>
      <c r="H315" s="5"/>
      <c r="I315" s="5"/>
      <c r="J315" s="6"/>
      <c r="K315" s="5"/>
    </row>
    <row r="316">
      <c r="A316" s="1"/>
      <c r="B316" s="43"/>
      <c r="D316" s="5"/>
      <c r="E316" s="5"/>
      <c r="F316" s="5"/>
      <c r="G316" s="5"/>
      <c r="H316" s="5"/>
      <c r="I316" s="5"/>
      <c r="J316" s="6"/>
      <c r="K316" s="5"/>
    </row>
    <row r="317">
      <c r="A317" s="1"/>
      <c r="B317" s="43"/>
      <c r="D317" s="5"/>
      <c r="E317" s="5"/>
      <c r="F317" s="5"/>
      <c r="G317" s="5"/>
      <c r="H317" s="5"/>
      <c r="I317" s="5"/>
      <c r="J317" s="6"/>
      <c r="K317" s="5"/>
    </row>
    <row r="318">
      <c r="A318" s="1"/>
      <c r="B318" s="43"/>
      <c r="D318" s="5"/>
      <c r="E318" s="5"/>
      <c r="F318" s="5"/>
      <c r="G318" s="5"/>
      <c r="H318" s="5"/>
      <c r="I318" s="5"/>
      <c r="J318" s="6"/>
      <c r="K318" s="5"/>
    </row>
    <row r="319">
      <c r="A319" s="1"/>
      <c r="B319" s="43"/>
      <c r="D319" s="5"/>
      <c r="E319" s="5"/>
      <c r="F319" s="5"/>
      <c r="G319" s="5"/>
      <c r="H319" s="5"/>
      <c r="I319" s="5"/>
      <c r="J319" s="6"/>
      <c r="K319" s="5"/>
    </row>
    <row r="320">
      <c r="A320" s="1"/>
      <c r="B320" s="43"/>
      <c r="D320" s="5"/>
      <c r="E320" s="5"/>
      <c r="F320" s="5"/>
      <c r="G320" s="5"/>
      <c r="H320" s="5"/>
      <c r="I320" s="5"/>
      <c r="J320" s="6"/>
      <c r="K320" s="5"/>
    </row>
    <row r="321">
      <c r="A321" s="8"/>
      <c r="B321" s="25"/>
      <c r="E321" s="3"/>
      <c r="F321" s="3"/>
      <c r="G321" s="3"/>
      <c r="H321" s="3"/>
      <c r="I321" s="3"/>
      <c r="J321" s="34"/>
      <c r="K321" s="5"/>
    </row>
    <row r="322">
      <c r="A322" s="47"/>
      <c r="B322" s="25"/>
      <c r="E322" s="3"/>
      <c r="F322" s="3"/>
      <c r="G322" s="3"/>
      <c r="H322" s="3"/>
      <c r="I322" s="3"/>
      <c r="J322" s="34"/>
      <c r="K322" s="5"/>
    </row>
    <row r="323">
      <c r="A323" s="8"/>
      <c r="B323" s="25"/>
      <c r="E323" s="3"/>
      <c r="F323" s="3"/>
      <c r="G323" s="3"/>
      <c r="H323" s="3"/>
      <c r="I323" s="3"/>
      <c r="J323" s="34"/>
      <c r="K323" s="5"/>
    </row>
    <row r="324">
      <c r="A324" s="48"/>
      <c r="B324" s="52"/>
      <c r="C324" s="45"/>
      <c r="D324" s="53"/>
      <c r="E324" s="54"/>
      <c r="F324" s="54"/>
      <c r="G324" s="54"/>
      <c r="H324" s="54"/>
      <c r="I324" s="54"/>
      <c r="J324" s="54"/>
      <c r="K324" s="55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  <c r="AR324" s="56"/>
      <c r="AS324" s="56"/>
      <c r="AT324" s="56"/>
      <c r="AU324" s="56"/>
      <c r="AV324" s="56"/>
      <c r="AW324" s="56"/>
      <c r="AX324" s="56"/>
      <c r="AY324" s="56"/>
      <c r="AZ324" s="56"/>
      <c r="BA324" s="56"/>
      <c r="BB324" s="56"/>
      <c r="BC324" s="56"/>
      <c r="BD324" s="56"/>
      <c r="BE324" s="56"/>
      <c r="BF324" s="56"/>
    </row>
    <row r="325">
      <c r="A325" s="21"/>
      <c r="B325" s="25"/>
      <c r="D325" s="22"/>
      <c r="E325" s="10"/>
      <c r="F325" s="10"/>
      <c r="G325" s="10"/>
      <c r="H325" s="10"/>
      <c r="I325" s="10"/>
      <c r="J325" s="10"/>
      <c r="K325" s="5"/>
    </row>
    <row r="326">
      <c r="A326" s="23"/>
      <c r="B326" s="25"/>
      <c r="D326" s="22"/>
      <c r="E326" s="10"/>
      <c r="F326" s="10"/>
      <c r="G326" s="10"/>
      <c r="H326" s="10"/>
      <c r="I326" s="10"/>
      <c r="J326" s="10"/>
      <c r="K326" s="5"/>
    </row>
    <row r="327">
      <c r="A327" s="23"/>
      <c r="B327" s="25"/>
      <c r="D327" s="22"/>
      <c r="E327" s="10"/>
      <c r="F327" s="10"/>
      <c r="G327" s="10"/>
      <c r="H327" s="10"/>
      <c r="I327" s="10"/>
      <c r="J327" s="10"/>
      <c r="K327" s="5"/>
    </row>
    <row r="328">
      <c r="A328" s="46"/>
      <c r="B328" s="25"/>
      <c r="D328" s="22"/>
      <c r="E328" s="10"/>
      <c r="F328" s="10"/>
      <c r="G328" s="10"/>
      <c r="H328" s="10"/>
      <c r="I328" s="10"/>
      <c r="J328" s="10"/>
      <c r="K328" s="5"/>
    </row>
    <row r="329">
      <c r="A329" s="23"/>
      <c r="B329" s="25"/>
      <c r="D329" s="22"/>
      <c r="E329" s="10"/>
      <c r="F329" s="10"/>
      <c r="G329" s="10"/>
      <c r="H329" s="10"/>
      <c r="I329" s="10"/>
      <c r="J329" s="10"/>
      <c r="K329" s="5"/>
    </row>
    <row r="330">
      <c r="A330" s="23"/>
      <c r="B330" s="25"/>
      <c r="D330" s="22"/>
      <c r="E330" s="10"/>
      <c r="F330" s="10"/>
      <c r="G330" s="10"/>
      <c r="H330" s="10"/>
      <c r="I330" s="10"/>
      <c r="J330" s="10"/>
      <c r="K330" s="5"/>
    </row>
    <row r="331">
      <c r="A331" s="23"/>
      <c r="B331" s="25"/>
      <c r="D331" s="22"/>
      <c r="E331" s="10"/>
      <c r="F331" s="10"/>
      <c r="G331" s="10"/>
      <c r="H331" s="10"/>
      <c r="I331" s="10"/>
      <c r="J331" s="10"/>
      <c r="K331" s="5"/>
    </row>
    <row r="332">
      <c r="A332" s="48"/>
      <c r="B332" s="3"/>
      <c r="D332" s="22"/>
      <c r="E332" s="10"/>
      <c r="F332" s="10"/>
      <c r="G332" s="10"/>
      <c r="H332" s="10"/>
      <c r="I332" s="10"/>
      <c r="J332" s="10"/>
      <c r="K332" s="5"/>
    </row>
    <row r="333">
      <c r="A333" s="21"/>
      <c r="B333" s="3"/>
      <c r="D333" s="22"/>
      <c r="E333" s="10"/>
      <c r="F333" s="10"/>
      <c r="G333" s="10"/>
      <c r="H333" s="10"/>
      <c r="I333" s="10"/>
      <c r="J333" s="10"/>
      <c r="K333" s="5"/>
    </row>
    <row r="334">
      <c r="A334" s="21"/>
      <c r="B334" s="25"/>
      <c r="D334" s="22"/>
      <c r="E334" s="10"/>
      <c r="F334" s="10"/>
      <c r="G334" s="10"/>
      <c r="H334" s="10"/>
      <c r="I334" s="10"/>
      <c r="J334" s="10"/>
      <c r="K334" s="5"/>
    </row>
    <row r="335">
      <c r="A335" s="47"/>
      <c r="B335" s="29"/>
      <c r="C335" s="8"/>
      <c r="E335" s="10"/>
      <c r="F335" s="10"/>
      <c r="G335" s="10"/>
      <c r="H335" s="10"/>
      <c r="I335" s="10"/>
      <c r="J335" s="10"/>
      <c r="K335" s="5"/>
    </row>
    <row r="336">
      <c r="A336" s="8"/>
      <c r="B336" s="29"/>
      <c r="C336" s="8"/>
      <c r="E336" s="10"/>
      <c r="F336" s="10"/>
      <c r="G336" s="10"/>
      <c r="H336" s="10"/>
      <c r="I336" s="10"/>
      <c r="J336" s="10"/>
      <c r="K336" s="5"/>
    </row>
    <row r="337">
      <c r="A337" s="45"/>
      <c r="B337" s="29"/>
      <c r="E337" s="10"/>
      <c r="F337" s="10"/>
      <c r="G337" s="10"/>
      <c r="H337" s="10"/>
      <c r="I337" s="10"/>
      <c r="J337" s="10"/>
      <c r="K337" s="5"/>
    </row>
    <row r="338">
      <c r="B338" s="29"/>
      <c r="E338" s="10"/>
      <c r="F338" s="10"/>
      <c r="G338" s="10"/>
      <c r="H338" s="10"/>
      <c r="I338" s="10"/>
      <c r="J338" s="10"/>
      <c r="K338" s="5"/>
    </row>
    <row r="339">
      <c r="A339" s="47"/>
      <c r="B339" s="25"/>
      <c r="E339" s="10"/>
      <c r="F339" s="10"/>
      <c r="G339" s="10"/>
      <c r="H339" s="10"/>
      <c r="I339" s="10"/>
      <c r="J339" s="10"/>
      <c r="K339" s="5"/>
    </row>
    <row r="340">
      <c r="A340" s="8"/>
      <c r="B340" s="25"/>
      <c r="E340" s="10"/>
      <c r="F340" s="10"/>
      <c r="G340" s="10"/>
      <c r="H340" s="10"/>
      <c r="I340" s="10"/>
      <c r="J340" s="10"/>
      <c r="K340" s="5"/>
    </row>
    <row r="341">
      <c r="A341" s="46"/>
      <c r="B341" s="25"/>
      <c r="D341" s="22"/>
      <c r="E341" s="10"/>
      <c r="F341" s="10"/>
      <c r="G341" s="10"/>
      <c r="H341" s="10"/>
      <c r="I341" s="10"/>
      <c r="J341" s="10"/>
      <c r="K341" s="5"/>
    </row>
    <row r="342">
      <c r="A342" s="23"/>
      <c r="B342" s="25"/>
      <c r="D342" s="22"/>
      <c r="E342" s="10"/>
      <c r="F342" s="10"/>
      <c r="G342" s="10"/>
      <c r="H342" s="10"/>
      <c r="I342" s="10"/>
      <c r="J342" s="10"/>
      <c r="K342" s="5"/>
    </row>
    <row r="343">
      <c r="A343" s="23"/>
      <c r="B343" s="25"/>
      <c r="D343" s="22"/>
      <c r="E343" s="10"/>
      <c r="F343" s="10"/>
      <c r="G343" s="10"/>
      <c r="H343" s="10"/>
      <c r="I343" s="10"/>
      <c r="J343" s="10"/>
      <c r="K343" s="5"/>
    </row>
    <row r="344">
      <c r="A344" s="23"/>
      <c r="B344" s="25"/>
      <c r="D344" s="22"/>
      <c r="E344" s="10"/>
      <c r="F344" s="10"/>
      <c r="G344" s="10"/>
      <c r="H344" s="10"/>
      <c r="I344" s="10"/>
      <c r="J344" s="10"/>
      <c r="K344" s="5"/>
    </row>
    <row r="345">
      <c r="A345" s="45"/>
      <c r="B345" s="25"/>
      <c r="E345" s="10"/>
      <c r="F345" s="10"/>
      <c r="G345" s="10"/>
      <c r="H345" s="10"/>
      <c r="I345" s="10"/>
      <c r="J345" s="10"/>
      <c r="K345" s="5"/>
    </row>
    <row r="346">
      <c r="B346" s="25"/>
      <c r="E346" s="10"/>
      <c r="F346" s="10"/>
      <c r="G346" s="10"/>
      <c r="H346" s="10"/>
      <c r="I346" s="10"/>
      <c r="J346" s="10"/>
      <c r="K346" s="5"/>
    </row>
    <row r="347">
      <c r="A347" s="45"/>
      <c r="B347" s="29"/>
      <c r="E347" s="6"/>
      <c r="F347" s="6"/>
      <c r="G347" s="6"/>
      <c r="H347" s="6"/>
      <c r="I347" s="6"/>
      <c r="J347" s="6"/>
      <c r="K347" s="5"/>
    </row>
    <row r="348">
      <c r="B348" s="29"/>
      <c r="E348" s="6"/>
      <c r="F348" s="6"/>
      <c r="G348" s="6"/>
      <c r="H348" s="6"/>
      <c r="I348" s="6"/>
      <c r="J348" s="6"/>
      <c r="K348" s="5"/>
    </row>
    <row r="349">
      <c r="A349" s="48"/>
      <c r="B349" s="30"/>
      <c r="C349" s="21"/>
      <c r="D349" s="22"/>
      <c r="E349" s="6"/>
      <c r="F349" s="6"/>
      <c r="G349" s="6"/>
      <c r="H349" s="6"/>
      <c r="I349" s="6"/>
      <c r="J349" s="6"/>
      <c r="K349" s="5"/>
    </row>
    <row r="350">
      <c r="A350" s="21"/>
      <c r="B350" s="30"/>
      <c r="C350" s="21"/>
      <c r="D350" s="22"/>
      <c r="E350" s="6"/>
      <c r="F350" s="6"/>
      <c r="G350" s="6"/>
      <c r="H350" s="6"/>
      <c r="I350" s="6"/>
      <c r="J350" s="6"/>
      <c r="K350" s="5"/>
    </row>
    <row r="351">
      <c r="A351" s="21"/>
      <c r="B351" s="30"/>
      <c r="C351" s="21"/>
      <c r="D351" s="22"/>
      <c r="E351" s="6"/>
      <c r="F351" s="6"/>
      <c r="G351" s="6"/>
      <c r="H351" s="6"/>
      <c r="I351" s="6"/>
      <c r="J351" s="6"/>
      <c r="K351" s="5"/>
    </row>
    <row r="352">
      <c r="A352" s="34"/>
      <c r="B352" s="30"/>
      <c r="C352" s="21"/>
      <c r="D352" s="22"/>
      <c r="E352" s="6"/>
      <c r="F352" s="6"/>
      <c r="G352" s="6"/>
      <c r="H352" s="6"/>
      <c r="I352" s="6"/>
      <c r="J352" s="6"/>
      <c r="K352" s="5"/>
    </row>
    <row r="353">
      <c r="A353" s="47"/>
      <c r="B353" s="25"/>
      <c r="E353" s="6"/>
      <c r="F353" s="6"/>
      <c r="G353" s="6"/>
      <c r="H353" s="6"/>
      <c r="I353" s="6"/>
      <c r="J353" s="6"/>
      <c r="K353" s="5"/>
    </row>
    <row r="354">
      <c r="A354" s="8"/>
      <c r="B354" s="25"/>
      <c r="E354" s="6"/>
      <c r="F354" s="6"/>
      <c r="G354" s="6"/>
      <c r="H354" s="6"/>
      <c r="I354" s="6"/>
      <c r="J354" s="6"/>
      <c r="K354" s="5"/>
    </row>
    <row r="355">
      <c r="A355" s="47"/>
      <c r="B355" s="25"/>
      <c r="E355" s="6"/>
      <c r="F355" s="6"/>
      <c r="G355" s="6"/>
      <c r="H355" s="6"/>
      <c r="I355" s="6"/>
      <c r="J355" s="6"/>
      <c r="K355" s="5"/>
    </row>
    <row r="356">
      <c r="A356" s="8"/>
      <c r="B356" s="25"/>
      <c r="E356" s="6"/>
      <c r="F356" s="6"/>
      <c r="G356" s="6"/>
      <c r="H356" s="6"/>
      <c r="I356" s="6"/>
      <c r="J356" s="6"/>
      <c r="K356" s="5"/>
    </row>
    <row r="357">
      <c r="A357" s="8"/>
      <c r="B357" s="25"/>
      <c r="C357" s="8"/>
      <c r="E357" s="6"/>
      <c r="F357" s="6"/>
      <c r="G357" s="6"/>
      <c r="H357" s="6"/>
      <c r="I357" s="6"/>
      <c r="J357" s="6"/>
      <c r="K357" s="5"/>
    </row>
    <row r="358">
      <c r="A358" s="8"/>
      <c r="B358" s="25"/>
      <c r="C358" s="8"/>
      <c r="E358" s="6"/>
      <c r="F358" s="6"/>
      <c r="G358" s="6"/>
      <c r="H358" s="6"/>
      <c r="I358" s="6"/>
      <c r="J358" s="6"/>
      <c r="K358" s="5"/>
    </row>
    <row r="359">
      <c r="A359" s="45"/>
      <c r="B359" s="25"/>
      <c r="E359" s="6"/>
      <c r="F359" s="6"/>
      <c r="G359" s="6"/>
      <c r="H359" s="6"/>
      <c r="I359" s="6"/>
      <c r="J359" s="6"/>
      <c r="K359" s="5"/>
    </row>
    <row r="360">
      <c r="B360" s="25"/>
      <c r="E360" s="6"/>
      <c r="F360" s="6"/>
      <c r="G360" s="6"/>
      <c r="H360" s="6"/>
      <c r="I360" s="6"/>
      <c r="J360" s="6"/>
      <c r="K360" s="5"/>
    </row>
    <row r="361">
      <c r="A361" s="51"/>
      <c r="B361" s="25"/>
      <c r="D361" s="6"/>
      <c r="E361" s="6"/>
      <c r="F361" s="6"/>
      <c r="G361" s="6"/>
      <c r="H361" s="6"/>
      <c r="I361" s="6"/>
      <c r="J361" s="6"/>
      <c r="K361" s="5"/>
    </row>
    <row r="362">
      <c r="A362" s="3"/>
      <c r="B362" s="25"/>
      <c r="D362" s="6"/>
      <c r="E362" s="6"/>
      <c r="F362" s="6"/>
      <c r="G362" s="6"/>
      <c r="H362" s="6"/>
      <c r="I362" s="6"/>
      <c r="J362" s="6"/>
      <c r="K362" s="5"/>
    </row>
    <row r="363">
      <c r="A363" s="51"/>
      <c r="B363" s="25"/>
      <c r="D363" s="6"/>
      <c r="E363" s="6"/>
      <c r="F363" s="6"/>
      <c r="G363" s="6"/>
      <c r="H363" s="6"/>
      <c r="I363" s="6"/>
      <c r="J363" s="6"/>
      <c r="K363" s="5"/>
    </row>
    <row r="364">
      <c r="A364" s="3"/>
      <c r="B364" s="25"/>
      <c r="D364" s="6"/>
      <c r="E364" s="6"/>
      <c r="F364" s="6"/>
      <c r="G364" s="6"/>
      <c r="H364" s="6"/>
      <c r="I364" s="6"/>
      <c r="J364" s="6"/>
      <c r="K364" s="5"/>
    </row>
    <row r="365">
      <c r="A365" s="51"/>
      <c r="B365" s="25"/>
      <c r="D365" s="6"/>
      <c r="E365" s="6"/>
      <c r="F365" s="6"/>
      <c r="G365" s="6"/>
      <c r="H365" s="6"/>
      <c r="I365" s="6"/>
      <c r="J365" s="6"/>
      <c r="K365" s="5"/>
    </row>
    <row r="366">
      <c r="A366" s="3"/>
      <c r="B366" s="25"/>
      <c r="D366" s="6"/>
      <c r="E366" s="6"/>
      <c r="F366" s="6"/>
      <c r="G366" s="6"/>
      <c r="H366" s="6"/>
      <c r="I366" s="6"/>
      <c r="J366" s="6"/>
      <c r="K366" s="5"/>
    </row>
    <row r="367">
      <c r="A367" s="51"/>
      <c r="B367" s="25"/>
      <c r="D367" s="6"/>
      <c r="E367" s="6"/>
      <c r="F367" s="6"/>
      <c r="G367" s="6"/>
      <c r="H367" s="6"/>
      <c r="I367" s="6"/>
      <c r="J367" s="6"/>
      <c r="K367" s="5"/>
    </row>
    <row r="368">
      <c r="A368" s="3"/>
      <c r="B368" s="25"/>
      <c r="D368" s="6"/>
      <c r="E368" s="6"/>
      <c r="F368" s="6"/>
      <c r="G368" s="6"/>
      <c r="H368" s="6"/>
      <c r="I368" s="6"/>
      <c r="J368" s="6"/>
      <c r="K368" s="5"/>
    </row>
    <row r="369">
      <c r="A369" s="51"/>
      <c r="B369" s="25"/>
      <c r="D369" s="6"/>
      <c r="E369" s="6"/>
      <c r="F369" s="6"/>
      <c r="G369" s="6"/>
      <c r="H369" s="6"/>
      <c r="I369" s="6"/>
      <c r="J369" s="6"/>
      <c r="K369" s="5"/>
    </row>
    <row r="370">
      <c r="A370" s="3"/>
      <c r="B370" s="25"/>
      <c r="D370" s="6"/>
      <c r="E370" s="6"/>
      <c r="F370" s="6"/>
      <c r="G370" s="6"/>
      <c r="H370" s="6"/>
      <c r="I370" s="6"/>
      <c r="J370" s="6"/>
      <c r="K370" s="5"/>
    </row>
    <row r="371">
      <c r="A371" s="3"/>
      <c r="B371" s="25"/>
      <c r="D371" s="6"/>
      <c r="E371" s="6"/>
      <c r="F371" s="6"/>
      <c r="G371" s="6"/>
      <c r="H371" s="6"/>
      <c r="I371" s="6"/>
      <c r="J371" s="6"/>
      <c r="K371" s="5"/>
    </row>
    <row r="372">
      <c r="A372" s="3"/>
      <c r="B372" s="25"/>
      <c r="D372" s="6"/>
      <c r="E372" s="6"/>
      <c r="F372" s="6"/>
      <c r="G372" s="6"/>
      <c r="H372" s="6"/>
      <c r="I372" s="6"/>
      <c r="J372" s="6"/>
      <c r="K372" s="5"/>
    </row>
    <row r="373">
      <c r="A373" s="51"/>
      <c r="B373" s="1"/>
      <c r="D373" s="5"/>
      <c r="E373" s="5"/>
      <c r="F373" s="5"/>
      <c r="G373" s="5"/>
      <c r="H373" s="5"/>
      <c r="I373" s="5"/>
      <c r="J373" s="5"/>
      <c r="K373" s="1"/>
      <c r="L373" s="1"/>
      <c r="M373" s="1"/>
      <c r="N373" s="1"/>
      <c r="O373" s="1"/>
      <c r="P373" s="1"/>
    </row>
    <row r="374">
      <c r="A374" s="1"/>
      <c r="B374" s="1"/>
      <c r="D374" s="5"/>
      <c r="E374" s="5"/>
      <c r="F374" s="5"/>
      <c r="G374" s="5"/>
      <c r="H374" s="5"/>
      <c r="I374" s="5"/>
      <c r="J374" s="5"/>
      <c r="K374" s="1"/>
      <c r="L374" s="1"/>
      <c r="M374" s="1"/>
      <c r="N374" s="1"/>
      <c r="O374" s="1"/>
      <c r="P374" s="1"/>
    </row>
    <row r="375">
      <c r="A375" s="1"/>
      <c r="B375" s="1"/>
      <c r="D375" s="6"/>
      <c r="E375" s="5"/>
      <c r="F375" s="5"/>
      <c r="G375" s="5"/>
      <c r="H375" s="5"/>
      <c r="I375" s="5"/>
      <c r="J375" s="5"/>
      <c r="K375" s="1"/>
    </row>
    <row r="376">
      <c r="A376" s="1"/>
      <c r="B376" s="1"/>
      <c r="D376" s="5"/>
      <c r="E376" s="5"/>
      <c r="F376" s="5"/>
      <c r="G376" s="5"/>
      <c r="H376" s="5"/>
      <c r="I376" s="5"/>
      <c r="J376" s="5"/>
      <c r="K376" s="1"/>
    </row>
    <row r="377">
      <c r="A377" s="3"/>
      <c r="B377" s="1"/>
      <c r="D377" s="5"/>
      <c r="E377" s="5"/>
      <c r="F377" s="5"/>
      <c r="G377" s="5"/>
      <c r="H377" s="5"/>
      <c r="I377" s="5"/>
      <c r="J377" s="5"/>
      <c r="K377" s="1"/>
    </row>
    <row r="378">
      <c r="A378" s="1"/>
      <c r="B378" s="1"/>
      <c r="D378" s="5"/>
      <c r="E378" s="5"/>
      <c r="F378" s="5"/>
      <c r="G378" s="5"/>
      <c r="H378" s="5"/>
      <c r="I378" s="5"/>
      <c r="J378" s="5"/>
      <c r="K378" s="1"/>
    </row>
    <row r="379">
      <c r="A379" s="1"/>
      <c r="B379" s="1"/>
      <c r="D379" s="5"/>
      <c r="E379" s="5"/>
      <c r="F379" s="5"/>
      <c r="G379" s="5"/>
      <c r="H379" s="5"/>
      <c r="I379" s="5"/>
      <c r="J379" s="5"/>
      <c r="K379" s="1"/>
    </row>
    <row r="380">
      <c r="A380" s="1"/>
      <c r="B380" s="1"/>
      <c r="D380" s="5"/>
      <c r="E380" s="5"/>
      <c r="F380" s="5"/>
      <c r="G380" s="5"/>
      <c r="H380" s="5"/>
      <c r="I380" s="5"/>
      <c r="J380" s="5"/>
      <c r="K380" s="1"/>
    </row>
    <row r="381">
      <c r="A381" s="1"/>
      <c r="B381" s="1"/>
      <c r="D381" s="5"/>
      <c r="E381" s="5"/>
      <c r="F381" s="5"/>
      <c r="G381" s="5"/>
      <c r="H381" s="5"/>
      <c r="I381" s="5"/>
      <c r="J381" s="5"/>
      <c r="K381" s="1"/>
    </row>
    <row r="382">
      <c r="A382" s="1"/>
      <c r="B382" s="1"/>
      <c r="D382" s="5"/>
      <c r="E382" s="5"/>
      <c r="F382" s="5"/>
      <c r="G382" s="5"/>
      <c r="H382" s="5"/>
      <c r="I382" s="5"/>
      <c r="J382" s="5"/>
      <c r="K382" s="1"/>
    </row>
    <row r="383">
      <c r="A383" s="1"/>
      <c r="B383" s="1"/>
      <c r="D383" s="5"/>
      <c r="E383" s="5"/>
      <c r="F383" s="5"/>
      <c r="G383" s="5"/>
      <c r="H383" s="5"/>
      <c r="I383" s="5"/>
      <c r="J383" s="5"/>
      <c r="K383" s="1"/>
    </row>
    <row r="384">
      <c r="A384" s="1"/>
      <c r="B384" s="1"/>
      <c r="D384" s="5"/>
      <c r="E384" s="5"/>
      <c r="F384" s="5"/>
      <c r="G384" s="5"/>
      <c r="H384" s="5"/>
      <c r="I384" s="5"/>
      <c r="J384" s="5"/>
      <c r="K384" s="1"/>
    </row>
    <row r="385">
      <c r="A385" s="1"/>
      <c r="B385" s="1"/>
      <c r="D385" s="5"/>
      <c r="E385" s="1"/>
      <c r="F385" s="1"/>
      <c r="G385" s="1"/>
      <c r="H385" s="1"/>
      <c r="I385" s="1"/>
      <c r="J385" s="21"/>
      <c r="K385" s="1"/>
    </row>
    <row r="386">
      <c r="A386" s="1"/>
      <c r="B386" s="1"/>
      <c r="D386" s="21"/>
      <c r="E386" s="1"/>
      <c r="F386" s="1"/>
      <c r="G386" s="1"/>
      <c r="H386" s="1"/>
      <c r="I386" s="1"/>
      <c r="J386" s="21"/>
      <c r="K386" s="1"/>
    </row>
    <row r="387">
      <c r="A387" s="1"/>
      <c r="B387" s="1"/>
      <c r="D387" s="21"/>
      <c r="E387" s="1"/>
      <c r="F387" s="1"/>
      <c r="G387" s="1"/>
      <c r="H387" s="1"/>
      <c r="I387" s="1"/>
      <c r="J387" s="21"/>
      <c r="K387" s="1"/>
    </row>
    <row r="388">
      <c r="A388" s="1"/>
      <c r="B388" s="1"/>
      <c r="D388" s="21"/>
      <c r="E388" s="1"/>
      <c r="F388" s="1"/>
      <c r="G388" s="1"/>
      <c r="H388" s="1"/>
      <c r="I388" s="1"/>
      <c r="J388" s="21"/>
      <c r="K388" s="1"/>
    </row>
    <row r="389">
      <c r="A389" s="1"/>
      <c r="B389" s="1"/>
      <c r="D389" s="21"/>
      <c r="E389" s="1"/>
      <c r="F389" s="1"/>
      <c r="G389" s="1"/>
      <c r="H389" s="1"/>
      <c r="I389" s="1"/>
      <c r="J389" s="21"/>
      <c r="K389" s="1"/>
    </row>
    <row r="390">
      <c r="A390" s="1"/>
      <c r="B390" s="1"/>
      <c r="D390" s="21"/>
      <c r="E390" s="1"/>
      <c r="F390" s="1"/>
      <c r="G390" s="1"/>
      <c r="H390" s="1"/>
      <c r="I390" s="1"/>
      <c r="J390" s="21"/>
      <c r="K390" s="1"/>
    </row>
    <row r="391">
      <c r="A391" s="1"/>
      <c r="B391" s="1"/>
      <c r="D391" s="21"/>
      <c r="E391" s="1"/>
      <c r="F391" s="1"/>
      <c r="G391" s="1"/>
      <c r="H391" s="1"/>
      <c r="I391" s="1"/>
      <c r="J391" s="21"/>
      <c r="K391" s="1"/>
    </row>
    <row r="392">
      <c r="A392" s="1"/>
      <c r="B392" s="1"/>
      <c r="D392" s="21"/>
      <c r="E392" s="1"/>
      <c r="F392" s="1"/>
      <c r="G392" s="1"/>
      <c r="H392" s="1"/>
      <c r="I392" s="1"/>
      <c r="J392" s="21"/>
      <c r="K392" s="1"/>
    </row>
    <row r="393">
      <c r="A393" s="1"/>
      <c r="B393" s="1"/>
      <c r="D393" s="21"/>
      <c r="E393" s="1"/>
      <c r="F393" s="1"/>
      <c r="G393" s="1"/>
      <c r="H393" s="1"/>
      <c r="I393" s="1"/>
      <c r="J393" s="21"/>
      <c r="K393" s="1"/>
    </row>
    <row r="394">
      <c r="A394" s="1"/>
      <c r="B394" s="1"/>
      <c r="D394" s="21"/>
      <c r="E394" s="1"/>
      <c r="F394" s="1"/>
      <c r="G394" s="1"/>
      <c r="H394" s="1"/>
      <c r="I394" s="1"/>
      <c r="J394" s="21"/>
      <c r="K394" s="1"/>
    </row>
    <row r="395">
      <c r="A395" s="1"/>
      <c r="B395" s="1"/>
      <c r="D395" s="21"/>
      <c r="E395" s="1"/>
      <c r="F395" s="1"/>
      <c r="G395" s="1"/>
      <c r="H395" s="1"/>
      <c r="I395" s="1"/>
      <c r="J395" s="21"/>
      <c r="K395" s="1"/>
    </row>
    <row r="396">
      <c r="A396" s="1"/>
      <c r="B396" s="1"/>
      <c r="D396" s="21"/>
      <c r="E396" s="1"/>
      <c r="F396" s="1"/>
      <c r="G396" s="1"/>
      <c r="H396" s="1"/>
      <c r="I396" s="1"/>
      <c r="J396" s="21"/>
      <c r="K396" s="1"/>
    </row>
    <row r="397">
      <c r="A397" s="1"/>
      <c r="B397" s="1"/>
      <c r="D397" s="21"/>
      <c r="E397" s="1"/>
      <c r="F397" s="1"/>
      <c r="G397" s="1"/>
      <c r="H397" s="1"/>
      <c r="I397" s="1"/>
      <c r="J397" s="21"/>
      <c r="K397" s="1"/>
    </row>
    <row r="398">
      <c r="A398" s="1"/>
      <c r="B398" s="1"/>
      <c r="D398" s="21"/>
      <c r="E398" s="1"/>
      <c r="F398" s="1"/>
      <c r="G398" s="1"/>
      <c r="H398" s="1"/>
      <c r="I398" s="1"/>
      <c r="J398" s="21"/>
      <c r="K398" s="1"/>
    </row>
    <row r="399">
      <c r="A399" s="1"/>
      <c r="B399" s="1"/>
      <c r="D399" s="21"/>
      <c r="E399" s="1"/>
      <c r="F399" s="1"/>
      <c r="G399" s="1"/>
      <c r="H399" s="1"/>
      <c r="I399" s="1"/>
      <c r="J399" s="21"/>
      <c r="K399" s="1"/>
    </row>
    <row r="400">
      <c r="A400" s="1"/>
      <c r="B400" s="1"/>
      <c r="D400" s="21"/>
      <c r="E400" s="1"/>
      <c r="F400" s="1"/>
      <c r="G400" s="1"/>
      <c r="H400" s="1"/>
      <c r="I400" s="1"/>
      <c r="J400" s="21"/>
      <c r="K400" s="1"/>
    </row>
    <row r="401">
      <c r="A401" s="1"/>
      <c r="B401" s="1"/>
      <c r="D401" s="21"/>
      <c r="E401" s="1"/>
      <c r="F401" s="1"/>
      <c r="G401" s="1"/>
      <c r="H401" s="1"/>
      <c r="I401" s="1"/>
      <c r="J401" s="21"/>
      <c r="K401" s="1"/>
    </row>
    <row r="402">
      <c r="A402" s="1"/>
      <c r="B402" s="1"/>
      <c r="D402" s="21"/>
      <c r="E402" s="1"/>
      <c r="F402" s="1"/>
      <c r="G402" s="1"/>
      <c r="H402" s="1"/>
      <c r="I402" s="1"/>
      <c r="J402" s="21"/>
      <c r="K402" s="1"/>
    </row>
    <row r="403">
      <c r="A403" s="1"/>
      <c r="B403" s="1"/>
      <c r="D403" s="21"/>
      <c r="E403" s="1"/>
      <c r="F403" s="1"/>
      <c r="G403" s="1"/>
      <c r="H403" s="1"/>
      <c r="I403" s="1"/>
      <c r="J403" s="21"/>
      <c r="K403" s="1"/>
    </row>
    <row r="404">
      <c r="A404" s="1"/>
      <c r="B404" s="1"/>
      <c r="D404" s="21"/>
      <c r="E404" s="1"/>
      <c r="F404" s="1"/>
      <c r="G404" s="1"/>
      <c r="H404" s="1"/>
      <c r="I404" s="1"/>
      <c r="J404" s="21"/>
      <c r="K404" s="1"/>
    </row>
    <row r="405">
      <c r="A405" s="1"/>
      <c r="B405" s="1"/>
      <c r="D405" s="21"/>
      <c r="E405" s="1"/>
      <c r="F405" s="1"/>
      <c r="G405" s="1"/>
      <c r="H405" s="1"/>
      <c r="I405" s="1"/>
      <c r="J405" s="21"/>
      <c r="K405" s="1"/>
    </row>
    <row r="406">
      <c r="A406" s="1"/>
      <c r="B406" s="1"/>
      <c r="D406" s="21"/>
      <c r="E406" s="1"/>
      <c r="F406" s="1"/>
      <c r="G406" s="1"/>
      <c r="H406" s="1"/>
      <c r="I406" s="1"/>
      <c r="J406" s="21"/>
      <c r="K406" s="1"/>
    </row>
    <row r="407">
      <c r="A407" s="1"/>
      <c r="B407" s="1"/>
      <c r="D407" s="21"/>
      <c r="E407" s="1"/>
      <c r="F407" s="1"/>
      <c r="G407" s="1"/>
      <c r="H407" s="1"/>
      <c r="I407" s="1"/>
      <c r="J407" s="21"/>
      <c r="K407" s="1"/>
    </row>
    <row r="408">
      <c r="A408" s="1"/>
      <c r="B408" s="1"/>
      <c r="D408" s="21"/>
      <c r="E408" s="1"/>
      <c r="F408" s="1"/>
      <c r="G408" s="1"/>
      <c r="H408" s="1"/>
      <c r="I408" s="1"/>
      <c r="J408" s="21"/>
      <c r="K408" s="1"/>
    </row>
    <row r="409">
      <c r="A409" s="1"/>
      <c r="B409" s="1"/>
      <c r="D409" s="21"/>
      <c r="E409" s="1"/>
      <c r="F409" s="1"/>
      <c r="G409" s="1"/>
      <c r="H409" s="1"/>
      <c r="I409" s="1"/>
      <c r="J409" s="21"/>
      <c r="K409" s="1"/>
    </row>
    <row r="410">
      <c r="A410" s="1"/>
      <c r="B410" s="1"/>
      <c r="D410" s="21"/>
      <c r="E410" s="1"/>
      <c r="F410" s="1"/>
      <c r="G410" s="1"/>
      <c r="H410" s="1"/>
      <c r="I410" s="1"/>
      <c r="J410" s="21"/>
      <c r="K410" s="1"/>
    </row>
    <row r="411">
      <c r="A411" s="1"/>
      <c r="B411" s="1"/>
      <c r="D411" s="21"/>
      <c r="E411" s="1"/>
      <c r="F411" s="1"/>
      <c r="G411" s="1"/>
      <c r="H411" s="1"/>
      <c r="I411" s="1"/>
      <c r="J411" s="21"/>
      <c r="K411" s="1"/>
    </row>
    <row r="412">
      <c r="A412" s="1"/>
      <c r="B412" s="1"/>
      <c r="D412" s="21"/>
      <c r="E412" s="1"/>
      <c r="F412" s="1"/>
      <c r="G412" s="1"/>
      <c r="H412" s="1"/>
      <c r="I412" s="1"/>
      <c r="J412" s="21"/>
      <c r="K412" s="1"/>
    </row>
    <row r="413">
      <c r="A413" s="1"/>
      <c r="B413" s="1"/>
      <c r="D413" s="21"/>
      <c r="E413" s="1"/>
      <c r="F413" s="1"/>
      <c r="G413" s="1"/>
      <c r="H413" s="1"/>
      <c r="I413" s="1"/>
      <c r="J413" s="21"/>
      <c r="K413" s="1"/>
    </row>
    <row r="414">
      <c r="A414" s="1"/>
      <c r="B414" s="1"/>
      <c r="D414" s="21"/>
      <c r="E414" s="1"/>
      <c r="F414" s="1"/>
      <c r="G414" s="1"/>
      <c r="H414" s="1"/>
      <c r="I414" s="1"/>
      <c r="J414" s="21"/>
      <c r="K414" s="1"/>
    </row>
    <row r="415">
      <c r="A415" s="1"/>
      <c r="B415" s="1"/>
      <c r="D415" s="21"/>
      <c r="E415" s="1"/>
      <c r="F415" s="1"/>
      <c r="G415" s="1"/>
      <c r="H415" s="1"/>
      <c r="I415" s="1"/>
      <c r="J415" s="21"/>
      <c r="K415" s="1"/>
    </row>
    <row r="416">
      <c r="A416" s="1"/>
      <c r="B416" s="1"/>
      <c r="D416" s="21"/>
      <c r="E416" s="1"/>
      <c r="F416" s="1"/>
      <c r="G416" s="1"/>
      <c r="H416" s="1"/>
      <c r="I416" s="1"/>
      <c r="J416" s="21"/>
      <c r="K416" s="1"/>
    </row>
    <row r="417">
      <c r="A417" s="1"/>
      <c r="B417" s="1"/>
      <c r="D417" s="21"/>
      <c r="E417" s="1"/>
      <c r="F417" s="1"/>
      <c r="G417" s="1"/>
      <c r="H417" s="1"/>
      <c r="I417" s="1"/>
      <c r="J417" s="21"/>
      <c r="K417" s="1"/>
    </row>
    <row r="418">
      <c r="A418" s="1"/>
      <c r="B418" s="1"/>
      <c r="D418" s="21"/>
      <c r="E418" s="1"/>
      <c r="F418" s="1"/>
      <c r="G418" s="1"/>
      <c r="H418" s="1"/>
      <c r="I418" s="1"/>
      <c r="J418" s="21"/>
      <c r="K418" s="1"/>
    </row>
    <row r="419">
      <c r="A419" s="1"/>
      <c r="B419" s="1"/>
      <c r="D419" s="21"/>
      <c r="E419" s="1"/>
      <c r="F419" s="1"/>
      <c r="G419" s="1"/>
      <c r="H419" s="1"/>
      <c r="I419" s="1"/>
      <c r="J419" s="21"/>
      <c r="K419" s="1"/>
    </row>
    <row r="420">
      <c r="A420" s="1"/>
      <c r="B420" s="1"/>
      <c r="D420" s="21"/>
      <c r="E420" s="1"/>
      <c r="F420" s="1"/>
      <c r="G420" s="1"/>
      <c r="H420" s="1"/>
      <c r="I420" s="1"/>
      <c r="J420" s="21"/>
      <c r="K420" s="1"/>
    </row>
    <row r="421">
      <c r="A421" s="1"/>
      <c r="B421" s="1"/>
      <c r="D421" s="21"/>
      <c r="E421" s="1"/>
      <c r="F421" s="1"/>
      <c r="G421" s="1"/>
      <c r="H421" s="1"/>
      <c r="I421" s="1"/>
      <c r="J421" s="21"/>
      <c r="K421" s="1"/>
    </row>
    <row r="422">
      <c r="A422" s="1"/>
      <c r="B422" s="1"/>
      <c r="D422" s="21"/>
      <c r="E422" s="1"/>
      <c r="F422" s="1"/>
      <c r="G422" s="1"/>
      <c r="H422" s="1"/>
      <c r="I422" s="1"/>
      <c r="J422" s="21"/>
      <c r="K422" s="1"/>
    </row>
    <row r="423">
      <c r="A423" s="1"/>
      <c r="B423" s="1"/>
      <c r="D423" s="21"/>
      <c r="E423" s="1"/>
      <c r="F423" s="1"/>
      <c r="G423" s="1"/>
      <c r="H423" s="1"/>
      <c r="I423" s="1"/>
      <c r="J423" s="21"/>
      <c r="K423" s="1"/>
    </row>
    <row r="424">
      <c r="A424" s="1"/>
      <c r="B424" s="1"/>
      <c r="D424" s="21"/>
      <c r="E424" s="1"/>
      <c r="F424" s="1"/>
      <c r="G424" s="1"/>
      <c r="H424" s="1"/>
      <c r="I424" s="1"/>
      <c r="J424" s="21"/>
      <c r="K424" s="1"/>
    </row>
    <row r="425">
      <c r="A425" s="1"/>
      <c r="B425" s="1"/>
      <c r="D425" s="21"/>
      <c r="E425" s="1"/>
      <c r="F425" s="1"/>
      <c r="G425" s="1"/>
      <c r="H425" s="1"/>
      <c r="I425" s="1"/>
      <c r="J425" s="21"/>
      <c r="K425" s="1"/>
    </row>
    <row r="426">
      <c r="A426" s="1"/>
      <c r="B426" s="1"/>
      <c r="D426" s="21"/>
      <c r="E426" s="1"/>
      <c r="F426" s="1"/>
      <c r="G426" s="1"/>
      <c r="H426" s="1"/>
      <c r="I426" s="1"/>
      <c r="J426" s="21"/>
      <c r="K426" s="1"/>
    </row>
    <row r="427">
      <c r="A427" s="1"/>
      <c r="B427" s="1"/>
      <c r="D427" s="21"/>
      <c r="E427" s="1"/>
      <c r="F427" s="1"/>
      <c r="G427" s="1"/>
      <c r="H427" s="1"/>
      <c r="I427" s="1"/>
      <c r="J427" s="21"/>
      <c r="K427" s="1"/>
    </row>
    <row r="428">
      <c r="A428" s="1"/>
      <c r="B428" s="1"/>
      <c r="D428" s="21"/>
      <c r="E428" s="1"/>
      <c r="F428" s="1"/>
      <c r="G428" s="1"/>
      <c r="H428" s="1"/>
      <c r="I428" s="1"/>
      <c r="J428" s="21"/>
      <c r="K428" s="1"/>
    </row>
    <row r="429">
      <c r="A429" s="1"/>
      <c r="B429" s="1"/>
      <c r="D429" s="21"/>
      <c r="E429" s="1"/>
      <c r="F429" s="1"/>
      <c r="G429" s="1"/>
      <c r="H429" s="1"/>
      <c r="I429" s="1"/>
      <c r="J429" s="21"/>
      <c r="K429" s="1"/>
    </row>
    <row r="430">
      <c r="A430" s="1"/>
      <c r="B430" s="1"/>
      <c r="D430" s="21"/>
      <c r="E430" s="1"/>
      <c r="F430" s="1"/>
      <c r="G430" s="1"/>
      <c r="H430" s="1"/>
      <c r="I430" s="1"/>
      <c r="J430" s="21"/>
      <c r="K430" s="1"/>
    </row>
    <row r="431">
      <c r="A431" s="1"/>
      <c r="B431" s="1"/>
      <c r="D431" s="21"/>
      <c r="E431" s="1"/>
      <c r="F431" s="1"/>
      <c r="G431" s="1"/>
      <c r="H431" s="1"/>
      <c r="I431" s="1"/>
      <c r="J431" s="21"/>
      <c r="K431" s="1"/>
    </row>
    <row r="432">
      <c r="A432" s="1"/>
      <c r="B432" s="1"/>
      <c r="D432" s="21"/>
      <c r="E432" s="1"/>
      <c r="F432" s="1"/>
      <c r="G432" s="1"/>
      <c r="H432" s="1"/>
      <c r="I432" s="1"/>
      <c r="J432" s="21"/>
      <c r="K432" s="1"/>
    </row>
    <row r="433">
      <c r="A433" s="1"/>
      <c r="B433" s="1"/>
      <c r="D433" s="21"/>
      <c r="E433" s="1"/>
      <c r="F433" s="1"/>
      <c r="G433" s="1"/>
      <c r="H433" s="1"/>
      <c r="I433" s="1"/>
      <c r="J433" s="21"/>
      <c r="K433" s="1"/>
    </row>
    <row r="434">
      <c r="A434" s="1"/>
      <c r="B434" s="1"/>
      <c r="D434" s="21"/>
      <c r="E434" s="1"/>
      <c r="F434" s="1"/>
      <c r="G434" s="1"/>
      <c r="H434" s="1"/>
      <c r="I434" s="1"/>
      <c r="J434" s="21"/>
      <c r="K434" s="1"/>
    </row>
    <row r="435">
      <c r="A435" s="1"/>
      <c r="B435" s="1"/>
      <c r="D435" s="21"/>
      <c r="E435" s="1"/>
      <c r="F435" s="1"/>
      <c r="G435" s="1"/>
      <c r="H435" s="1"/>
      <c r="I435" s="1"/>
      <c r="J435" s="21"/>
      <c r="K435" s="1"/>
    </row>
    <row r="436">
      <c r="A436" s="1"/>
      <c r="B436" s="1"/>
      <c r="D436" s="21"/>
      <c r="E436" s="1"/>
      <c r="F436" s="1"/>
      <c r="G436" s="1"/>
      <c r="H436" s="1"/>
      <c r="I436" s="1"/>
      <c r="J436" s="21"/>
      <c r="K436" s="1"/>
    </row>
    <row r="437">
      <c r="A437" s="1"/>
      <c r="B437" s="1"/>
      <c r="D437" s="21"/>
      <c r="E437" s="1"/>
      <c r="F437" s="1"/>
      <c r="G437" s="1"/>
      <c r="H437" s="1"/>
      <c r="I437" s="1"/>
      <c r="J437" s="21"/>
      <c r="K437" s="1"/>
    </row>
    <row r="438">
      <c r="A438" s="1"/>
      <c r="B438" s="1"/>
      <c r="D438" s="21"/>
      <c r="E438" s="1"/>
      <c r="F438" s="1"/>
      <c r="G438" s="1"/>
      <c r="H438" s="1"/>
      <c r="I438" s="1"/>
      <c r="J438" s="21"/>
      <c r="K438" s="1"/>
    </row>
    <row r="439">
      <c r="A439" s="1"/>
      <c r="B439" s="1"/>
      <c r="D439" s="21"/>
      <c r="E439" s="1"/>
      <c r="F439" s="1"/>
      <c r="G439" s="1"/>
      <c r="H439" s="1"/>
      <c r="I439" s="1"/>
      <c r="J439" s="21"/>
      <c r="K439" s="1"/>
    </row>
    <row r="440">
      <c r="A440" s="1"/>
      <c r="B440" s="1"/>
      <c r="D440" s="21"/>
      <c r="E440" s="1"/>
      <c r="F440" s="1"/>
      <c r="G440" s="1"/>
      <c r="H440" s="1"/>
      <c r="I440" s="1"/>
      <c r="J440" s="21"/>
      <c r="K440" s="1"/>
    </row>
    <row r="441">
      <c r="A441" s="1"/>
      <c r="B441" s="1"/>
      <c r="D441" s="21"/>
      <c r="E441" s="1"/>
      <c r="F441" s="1"/>
      <c r="G441" s="1"/>
      <c r="H441" s="1"/>
      <c r="I441" s="1"/>
      <c r="J441" s="21"/>
      <c r="K441" s="1"/>
    </row>
    <row r="442">
      <c r="A442" s="1"/>
      <c r="B442" s="1"/>
      <c r="D442" s="21"/>
      <c r="E442" s="1"/>
      <c r="F442" s="1"/>
      <c r="G442" s="1"/>
      <c r="H442" s="1"/>
      <c r="I442" s="1"/>
      <c r="J442" s="21"/>
      <c r="K442" s="1"/>
    </row>
    <row r="443">
      <c r="A443" s="1"/>
      <c r="B443" s="1"/>
      <c r="D443" s="21"/>
      <c r="E443" s="1"/>
      <c r="F443" s="1"/>
      <c r="G443" s="1"/>
      <c r="H443" s="1"/>
      <c r="I443" s="1"/>
      <c r="J443" s="21"/>
      <c r="K443" s="1"/>
    </row>
    <row r="444">
      <c r="A444" s="1"/>
      <c r="B444" s="1"/>
      <c r="D444" s="21"/>
      <c r="E444" s="1"/>
      <c r="F444" s="1"/>
      <c r="G444" s="1"/>
      <c r="H444" s="1"/>
      <c r="I444" s="1"/>
      <c r="J444" s="21"/>
      <c r="K444" s="1"/>
    </row>
    <row r="445">
      <c r="A445" s="1"/>
      <c r="B445" s="1"/>
      <c r="D445" s="21"/>
      <c r="E445" s="1"/>
      <c r="F445" s="1"/>
      <c r="G445" s="1"/>
      <c r="H445" s="1"/>
      <c r="I445" s="1"/>
      <c r="J445" s="21"/>
      <c r="K445" s="1"/>
    </row>
    <row r="446">
      <c r="A446" s="1"/>
      <c r="B446" s="1"/>
      <c r="D446" s="21"/>
      <c r="E446" s="1"/>
      <c r="F446" s="1"/>
      <c r="G446" s="1"/>
      <c r="H446" s="1"/>
      <c r="I446" s="1"/>
      <c r="J446" s="21"/>
      <c r="K446" s="1"/>
    </row>
    <row r="447">
      <c r="A447" s="1"/>
      <c r="B447" s="1"/>
      <c r="D447" s="21"/>
      <c r="E447" s="1"/>
      <c r="F447" s="1"/>
      <c r="G447" s="1"/>
      <c r="H447" s="1"/>
      <c r="I447" s="1"/>
      <c r="J447" s="21"/>
      <c r="K447" s="1"/>
    </row>
    <row r="448">
      <c r="A448" s="1"/>
      <c r="B448" s="1"/>
      <c r="D448" s="21"/>
      <c r="E448" s="1"/>
      <c r="F448" s="1"/>
      <c r="G448" s="1"/>
      <c r="H448" s="1"/>
      <c r="I448" s="1"/>
      <c r="J448" s="21"/>
      <c r="K448" s="1"/>
    </row>
    <row r="449">
      <c r="A449" s="1"/>
      <c r="B449" s="1"/>
      <c r="D449" s="21"/>
      <c r="E449" s="1"/>
      <c r="F449" s="1"/>
      <c r="G449" s="1"/>
      <c r="H449" s="1"/>
      <c r="I449" s="1"/>
      <c r="J449" s="21"/>
      <c r="K449" s="1"/>
    </row>
    <row r="450">
      <c r="A450" s="1"/>
      <c r="B450" s="1"/>
      <c r="D450" s="21"/>
      <c r="E450" s="1"/>
      <c r="F450" s="1"/>
      <c r="G450" s="1"/>
      <c r="H450" s="1"/>
      <c r="I450" s="1"/>
      <c r="J450" s="21"/>
      <c r="K450" s="1"/>
    </row>
    <row r="451">
      <c r="A451" s="1"/>
      <c r="B451" s="1"/>
      <c r="D451" s="21"/>
      <c r="E451" s="1"/>
      <c r="F451" s="1"/>
      <c r="G451" s="1"/>
      <c r="H451" s="1"/>
      <c r="I451" s="1"/>
      <c r="J451" s="21"/>
      <c r="K451" s="1"/>
    </row>
    <row r="452">
      <c r="A452" s="1"/>
      <c r="B452" s="1"/>
      <c r="D452" s="21"/>
      <c r="E452" s="1"/>
      <c r="F452" s="1"/>
      <c r="G452" s="1"/>
      <c r="H452" s="1"/>
      <c r="I452" s="1"/>
      <c r="J452" s="21"/>
      <c r="K452" s="1"/>
    </row>
    <row r="453">
      <c r="A453" s="1"/>
      <c r="B453" s="1"/>
      <c r="D453" s="21"/>
      <c r="E453" s="1"/>
      <c r="F453" s="1"/>
      <c r="G453" s="1"/>
      <c r="H453" s="1"/>
      <c r="I453" s="1"/>
      <c r="J453" s="21"/>
      <c r="K453" s="1"/>
    </row>
    <row r="454">
      <c r="A454" s="1"/>
      <c r="B454" s="1"/>
      <c r="D454" s="21"/>
      <c r="E454" s="1"/>
      <c r="F454" s="1"/>
      <c r="G454" s="1"/>
      <c r="H454" s="1"/>
      <c r="I454" s="1"/>
      <c r="J454" s="21"/>
      <c r="K454" s="1"/>
    </row>
    <row r="455">
      <c r="A455" s="1"/>
      <c r="B455" s="1"/>
      <c r="D455" s="21"/>
      <c r="E455" s="1"/>
      <c r="F455" s="1"/>
      <c r="G455" s="1"/>
      <c r="H455" s="1"/>
      <c r="I455" s="1"/>
      <c r="J455" s="21"/>
      <c r="K455" s="1"/>
    </row>
    <row r="456">
      <c r="A456" s="1"/>
      <c r="B456" s="1"/>
      <c r="D456" s="21"/>
      <c r="E456" s="1"/>
      <c r="F456" s="1"/>
      <c r="G456" s="1"/>
      <c r="H456" s="1"/>
      <c r="I456" s="1"/>
      <c r="J456" s="21"/>
      <c r="K456" s="1"/>
    </row>
    <row r="457">
      <c r="A457" s="1"/>
      <c r="B457" s="1"/>
      <c r="D457" s="21"/>
      <c r="E457" s="1"/>
      <c r="F457" s="1"/>
      <c r="G457" s="1"/>
      <c r="H457" s="1"/>
      <c r="I457" s="1"/>
      <c r="J457" s="21"/>
      <c r="K457" s="1"/>
    </row>
    <row r="458">
      <c r="A458" s="1"/>
      <c r="B458" s="1"/>
      <c r="D458" s="21"/>
      <c r="E458" s="1"/>
      <c r="F458" s="1"/>
      <c r="G458" s="1"/>
      <c r="H458" s="1"/>
      <c r="I458" s="1"/>
      <c r="J458" s="21"/>
      <c r="K458" s="1"/>
    </row>
    <row r="459">
      <c r="A459" s="1"/>
      <c r="B459" s="1"/>
      <c r="D459" s="21"/>
      <c r="E459" s="1"/>
      <c r="F459" s="1"/>
      <c r="G459" s="1"/>
      <c r="H459" s="1"/>
      <c r="I459" s="1"/>
      <c r="J459" s="21"/>
      <c r="K459" s="1"/>
    </row>
    <row r="460">
      <c r="A460" s="1"/>
      <c r="B460" s="1"/>
      <c r="D460" s="21"/>
      <c r="E460" s="1"/>
      <c r="F460" s="1"/>
      <c r="G460" s="1"/>
      <c r="H460" s="1"/>
      <c r="I460" s="1"/>
      <c r="J460" s="21"/>
      <c r="K460" s="1"/>
    </row>
    <row r="461">
      <c r="A461" s="1"/>
      <c r="B461" s="1"/>
      <c r="D461" s="21"/>
      <c r="E461" s="1"/>
      <c r="F461" s="1"/>
      <c r="G461" s="1"/>
      <c r="H461" s="1"/>
      <c r="I461" s="1"/>
      <c r="J461" s="21"/>
      <c r="K461" s="1"/>
    </row>
    <row r="462">
      <c r="A462" s="1"/>
      <c r="B462" s="1"/>
      <c r="D462" s="21"/>
      <c r="E462" s="1"/>
      <c r="F462" s="1"/>
      <c r="G462" s="1"/>
      <c r="H462" s="1"/>
      <c r="I462" s="1"/>
      <c r="J462" s="21"/>
      <c r="K462" s="1"/>
    </row>
    <row r="463">
      <c r="A463" s="1"/>
      <c r="B463" s="1"/>
      <c r="D463" s="21"/>
      <c r="E463" s="1"/>
      <c r="F463" s="1"/>
      <c r="G463" s="1"/>
      <c r="H463" s="1"/>
      <c r="I463" s="1"/>
      <c r="J463" s="21"/>
      <c r="K463" s="1"/>
    </row>
    <row r="464">
      <c r="A464" s="1"/>
      <c r="B464" s="1"/>
      <c r="D464" s="21"/>
      <c r="E464" s="1"/>
      <c r="F464" s="1"/>
      <c r="G464" s="1"/>
      <c r="H464" s="1"/>
      <c r="I464" s="1"/>
      <c r="J464" s="21"/>
      <c r="K464" s="1"/>
    </row>
    <row r="465">
      <c r="A465" s="1"/>
      <c r="B465" s="1"/>
      <c r="D465" s="21"/>
      <c r="E465" s="1"/>
      <c r="F465" s="1"/>
      <c r="G465" s="1"/>
      <c r="H465" s="1"/>
      <c r="I465" s="1"/>
      <c r="J465" s="21"/>
      <c r="K465" s="1"/>
    </row>
    <row r="466">
      <c r="A466" s="1"/>
      <c r="B466" s="1"/>
      <c r="D466" s="21"/>
      <c r="E466" s="1"/>
      <c r="F466" s="1"/>
      <c r="G466" s="1"/>
      <c r="H466" s="1"/>
      <c r="I466" s="1"/>
      <c r="J466" s="21"/>
      <c r="K466" s="1"/>
    </row>
    <row r="467">
      <c r="A467" s="1"/>
      <c r="B467" s="1"/>
      <c r="D467" s="21"/>
      <c r="E467" s="1"/>
      <c r="F467" s="1"/>
      <c r="G467" s="1"/>
      <c r="H467" s="1"/>
      <c r="I467" s="1"/>
      <c r="J467" s="21"/>
      <c r="K467" s="1"/>
    </row>
    <row r="468">
      <c r="A468" s="1"/>
      <c r="B468" s="1"/>
      <c r="D468" s="21"/>
      <c r="E468" s="1"/>
      <c r="F468" s="1"/>
      <c r="G468" s="1"/>
      <c r="H468" s="1"/>
      <c r="I468" s="1"/>
      <c r="J468" s="21"/>
      <c r="K468" s="1"/>
    </row>
    <row r="469">
      <c r="A469" s="1"/>
      <c r="B469" s="1"/>
      <c r="D469" s="21"/>
      <c r="E469" s="1"/>
      <c r="F469" s="1"/>
      <c r="G469" s="1"/>
      <c r="H469" s="1"/>
      <c r="I469" s="1"/>
      <c r="J469" s="21"/>
      <c r="K469" s="1"/>
    </row>
    <row r="470">
      <c r="A470" s="1"/>
      <c r="B470" s="1"/>
      <c r="D470" s="21"/>
      <c r="E470" s="1"/>
      <c r="F470" s="1"/>
      <c r="G470" s="1"/>
      <c r="H470" s="1"/>
      <c r="I470" s="1"/>
      <c r="J470" s="21"/>
      <c r="K470" s="1"/>
    </row>
    <row r="471">
      <c r="A471" s="1"/>
      <c r="B471" s="1"/>
      <c r="D471" s="21"/>
      <c r="E471" s="1"/>
      <c r="F471" s="1"/>
      <c r="G471" s="1"/>
      <c r="H471" s="1"/>
      <c r="I471" s="1"/>
      <c r="J471" s="21"/>
      <c r="K471" s="1"/>
    </row>
    <row r="472">
      <c r="A472" s="1"/>
      <c r="B472" s="1"/>
      <c r="D472" s="21"/>
      <c r="E472" s="1"/>
      <c r="F472" s="1"/>
      <c r="G472" s="1"/>
      <c r="H472" s="1"/>
      <c r="I472" s="1"/>
      <c r="J472" s="21"/>
      <c r="K472" s="1"/>
    </row>
    <row r="473">
      <c r="A473" s="1"/>
      <c r="B473" s="1"/>
      <c r="D473" s="21"/>
      <c r="E473" s="1"/>
      <c r="F473" s="1"/>
      <c r="G473" s="1"/>
      <c r="H473" s="1"/>
      <c r="I473" s="1"/>
      <c r="J473" s="21"/>
      <c r="K473" s="1"/>
    </row>
    <row r="474">
      <c r="A474" s="1"/>
      <c r="B474" s="1"/>
      <c r="D474" s="21"/>
      <c r="E474" s="1"/>
      <c r="F474" s="1"/>
      <c r="G474" s="1"/>
      <c r="H474" s="1"/>
      <c r="I474" s="1"/>
      <c r="J474" s="21"/>
      <c r="K474" s="1"/>
    </row>
    <row r="475">
      <c r="A475" s="1"/>
      <c r="B475" s="1"/>
      <c r="D475" s="21"/>
      <c r="E475" s="1"/>
      <c r="F475" s="1"/>
      <c r="G475" s="1"/>
      <c r="H475" s="1"/>
      <c r="I475" s="1"/>
      <c r="J475" s="21"/>
      <c r="K475" s="1"/>
    </row>
    <row r="476">
      <c r="A476" s="1"/>
      <c r="B476" s="1"/>
      <c r="D476" s="21"/>
      <c r="E476" s="1"/>
      <c r="F476" s="1"/>
      <c r="G476" s="1"/>
      <c r="H476" s="1"/>
      <c r="I476" s="1"/>
      <c r="J476" s="21"/>
      <c r="K476" s="1"/>
    </row>
    <row r="477">
      <c r="A477" s="1"/>
      <c r="B477" s="1"/>
      <c r="D477" s="21"/>
      <c r="E477" s="1"/>
      <c r="F477" s="1"/>
      <c r="G477" s="1"/>
      <c r="H477" s="1"/>
      <c r="I477" s="1"/>
      <c r="J477" s="21"/>
      <c r="K477" s="1"/>
    </row>
    <row r="478">
      <c r="A478" s="1"/>
      <c r="B478" s="1"/>
      <c r="D478" s="21"/>
      <c r="E478" s="1"/>
      <c r="F478" s="1"/>
      <c r="G478" s="1"/>
      <c r="H478" s="1"/>
      <c r="I478" s="1"/>
      <c r="J478" s="21"/>
      <c r="K478" s="1"/>
    </row>
    <row r="479">
      <c r="A479" s="1"/>
      <c r="B479" s="1"/>
      <c r="D479" s="21"/>
      <c r="E479" s="1"/>
      <c r="F479" s="1"/>
      <c r="G479" s="1"/>
      <c r="H479" s="1"/>
      <c r="I479" s="1"/>
      <c r="J479" s="21"/>
      <c r="K479" s="1"/>
    </row>
    <row r="480">
      <c r="A480" s="1"/>
      <c r="B480" s="1"/>
      <c r="D480" s="21"/>
      <c r="E480" s="1"/>
      <c r="F480" s="1"/>
      <c r="G480" s="1"/>
      <c r="H480" s="1"/>
      <c r="I480" s="1"/>
      <c r="J480" s="21"/>
      <c r="K480" s="1"/>
    </row>
    <row r="481">
      <c r="A481" s="1"/>
      <c r="B481" s="1"/>
      <c r="D481" s="21"/>
      <c r="E481" s="1"/>
      <c r="F481" s="1"/>
      <c r="G481" s="1"/>
      <c r="H481" s="1"/>
      <c r="I481" s="1"/>
      <c r="J481" s="21"/>
      <c r="K481" s="1"/>
    </row>
    <row r="482">
      <c r="A482" s="1"/>
      <c r="B482" s="1"/>
      <c r="D482" s="21"/>
      <c r="E482" s="1"/>
      <c r="F482" s="1"/>
      <c r="G482" s="1"/>
      <c r="H482" s="1"/>
      <c r="I482" s="1"/>
      <c r="J482" s="21"/>
      <c r="K482" s="1"/>
    </row>
    <row r="483">
      <c r="A483" s="1"/>
      <c r="B483" s="1"/>
      <c r="D483" s="21"/>
      <c r="E483" s="1"/>
      <c r="F483" s="1"/>
      <c r="G483" s="1"/>
      <c r="H483" s="1"/>
      <c r="I483" s="1"/>
      <c r="J483" s="21"/>
      <c r="K483" s="1"/>
    </row>
    <row r="484">
      <c r="A484" s="1"/>
      <c r="B484" s="1"/>
      <c r="D484" s="21"/>
      <c r="E484" s="1"/>
      <c r="F484" s="1"/>
      <c r="G484" s="1"/>
      <c r="H484" s="1"/>
      <c r="I484" s="1"/>
      <c r="J484" s="21"/>
      <c r="K484" s="1"/>
    </row>
    <row r="485">
      <c r="A485" s="1"/>
      <c r="B485" s="1"/>
      <c r="D485" s="21"/>
      <c r="E485" s="1"/>
      <c r="F485" s="1"/>
      <c r="G485" s="1"/>
      <c r="H485" s="1"/>
      <c r="I485" s="1"/>
      <c r="J485" s="21"/>
      <c r="K485" s="1"/>
    </row>
    <row r="486">
      <c r="A486" s="1"/>
      <c r="B486" s="1"/>
      <c r="D486" s="21"/>
      <c r="E486" s="1"/>
      <c r="F486" s="1"/>
      <c r="G486" s="1"/>
      <c r="H486" s="1"/>
      <c r="I486" s="1"/>
      <c r="J486" s="21"/>
      <c r="K486" s="1"/>
    </row>
    <row r="487">
      <c r="A487" s="1"/>
      <c r="B487" s="1"/>
      <c r="D487" s="21"/>
      <c r="E487" s="1"/>
      <c r="F487" s="1"/>
      <c r="G487" s="1"/>
      <c r="H487" s="1"/>
      <c r="I487" s="1"/>
      <c r="J487" s="21"/>
      <c r="K487" s="1"/>
    </row>
    <row r="488">
      <c r="A488" s="1"/>
      <c r="B488" s="1"/>
      <c r="D488" s="21"/>
      <c r="E488" s="1"/>
      <c r="F488" s="1"/>
      <c r="G488" s="1"/>
      <c r="H488" s="1"/>
      <c r="I488" s="1"/>
      <c r="J488" s="21"/>
      <c r="K488" s="1"/>
    </row>
    <row r="489">
      <c r="A489" s="1"/>
      <c r="B489" s="1"/>
      <c r="D489" s="21"/>
      <c r="E489" s="1"/>
      <c r="F489" s="1"/>
      <c r="G489" s="1"/>
      <c r="H489" s="1"/>
      <c r="I489" s="1"/>
      <c r="J489" s="21"/>
      <c r="K489" s="1"/>
    </row>
    <row r="490">
      <c r="A490" s="1"/>
      <c r="B490" s="1"/>
      <c r="D490" s="21"/>
      <c r="E490" s="1"/>
      <c r="F490" s="1"/>
      <c r="G490" s="1"/>
      <c r="H490" s="1"/>
      <c r="I490" s="1"/>
      <c r="J490" s="21"/>
      <c r="K490" s="1"/>
    </row>
    <row r="491">
      <c r="A491" s="1"/>
      <c r="B491" s="1"/>
      <c r="D491" s="21"/>
      <c r="E491" s="1"/>
      <c r="F491" s="1"/>
      <c r="G491" s="1"/>
      <c r="H491" s="1"/>
      <c r="I491" s="1"/>
      <c r="J491" s="21"/>
      <c r="K491" s="1"/>
    </row>
    <row r="492">
      <c r="A492" s="1"/>
      <c r="B492" s="1"/>
      <c r="D492" s="21"/>
      <c r="E492" s="1"/>
      <c r="F492" s="1"/>
      <c r="G492" s="1"/>
      <c r="H492" s="1"/>
      <c r="I492" s="1"/>
      <c r="J492" s="21"/>
      <c r="K492" s="1"/>
    </row>
    <row r="493">
      <c r="A493" s="1"/>
      <c r="B493" s="1"/>
      <c r="D493" s="21"/>
      <c r="E493" s="1"/>
      <c r="F493" s="1"/>
      <c r="G493" s="1"/>
      <c r="H493" s="1"/>
      <c r="I493" s="1"/>
      <c r="J493" s="21"/>
      <c r="K493" s="1"/>
    </row>
    <row r="494">
      <c r="A494" s="1"/>
      <c r="B494" s="1"/>
      <c r="D494" s="21"/>
      <c r="E494" s="1"/>
      <c r="F494" s="1"/>
      <c r="G494" s="1"/>
      <c r="H494" s="1"/>
      <c r="I494" s="1"/>
      <c r="J494" s="21"/>
      <c r="K494" s="1"/>
    </row>
    <row r="495">
      <c r="A495" s="1"/>
      <c r="B495" s="1"/>
      <c r="D495" s="21"/>
      <c r="E495" s="1"/>
      <c r="F495" s="1"/>
      <c r="G495" s="1"/>
      <c r="H495" s="1"/>
      <c r="I495" s="1"/>
      <c r="J495" s="21"/>
      <c r="K495" s="1"/>
    </row>
    <row r="496">
      <c r="A496" s="1"/>
      <c r="B496" s="1"/>
      <c r="D496" s="21"/>
      <c r="E496" s="1"/>
      <c r="F496" s="1"/>
      <c r="G496" s="1"/>
      <c r="H496" s="1"/>
      <c r="I496" s="1"/>
      <c r="J496" s="21"/>
      <c r="K496" s="1"/>
    </row>
    <row r="497">
      <c r="A497" s="1"/>
      <c r="B497" s="1"/>
      <c r="D497" s="21"/>
      <c r="E497" s="1"/>
      <c r="F497" s="1"/>
      <c r="G497" s="1"/>
      <c r="H497" s="1"/>
      <c r="I497" s="1"/>
      <c r="J497" s="21"/>
      <c r="K497" s="1"/>
    </row>
    <row r="498">
      <c r="A498" s="1"/>
      <c r="B498" s="1"/>
      <c r="D498" s="21"/>
      <c r="E498" s="1"/>
      <c r="F498" s="1"/>
      <c r="G498" s="1"/>
      <c r="H498" s="1"/>
      <c r="I498" s="1"/>
      <c r="J498" s="21"/>
      <c r="K498" s="1"/>
    </row>
    <row r="499">
      <c r="A499" s="1"/>
      <c r="B499" s="1"/>
      <c r="D499" s="21"/>
      <c r="E499" s="1"/>
      <c r="F499" s="1"/>
      <c r="G499" s="1"/>
      <c r="H499" s="1"/>
      <c r="I499" s="1"/>
      <c r="J499" s="21"/>
      <c r="K499" s="1"/>
    </row>
    <row r="500">
      <c r="A500" s="1"/>
      <c r="B500" s="1"/>
      <c r="D500" s="21"/>
      <c r="E500" s="1"/>
      <c r="F500" s="1"/>
      <c r="G500" s="1"/>
      <c r="H500" s="1"/>
      <c r="I500" s="1"/>
      <c r="J500" s="21"/>
      <c r="K500" s="1"/>
    </row>
    <row r="501">
      <c r="A501" s="1"/>
      <c r="B501" s="1"/>
      <c r="D501" s="21"/>
      <c r="E501" s="1"/>
      <c r="F501" s="1"/>
      <c r="G501" s="1"/>
      <c r="H501" s="1"/>
      <c r="I501" s="1"/>
      <c r="J501" s="21"/>
      <c r="K501" s="1"/>
    </row>
    <row r="502">
      <c r="A502" s="1"/>
      <c r="B502" s="1"/>
      <c r="D502" s="21"/>
      <c r="E502" s="1"/>
      <c r="F502" s="1"/>
      <c r="G502" s="1"/>
      <c r="H502" s="1"/>
      <c r="I502" s="1"/>
      <c r="J502" s="21"/>
      <c r="K502" s="1"/>
    </row>
    <row r="503">
      <c r="A503" s="1"/>
      <c r="B503" s="1"/>
      <c r="D503" s="21"/>
      <c r="E503" s="1"/>
      <c r="F503" s="1"/>
      <c r="G503" s="1"/>
      <c r="H503" s="1"/>
      <c r="I503" s="1"/>
      <c r="J503" s="21"/>
      <c r="K503" s="1"/>
    </row>
    <row r="504">
      <c r="A504" s="1"/>
      <c r="B504" s="1"/>
      <c r="D504" s="21"/>
      <c r="E504" s="1"/>
      <c r="F504" s="1"/>
      <c r="G504" s="1"/>
      <c r="H504" s="1"/>
      <c r="I504" s="1"/>
      <c r="J504" s="21"/>
      <c r="K504" s="1"/>
    </row>
    <row r="505">
      <c r="A505" s="1"/>
      <c r="B505" s="1"/>
      <c r="D505" s="21"/>
      <c r="E505" s="1"/>
      <c r="F505" s="1"/>
      <c r="G505" s="1"/>
      <c r="H505" s="1"/>
      <c r="I505" s="1"/>
      <c r="J505" s="21"/>
      <c r="K505" s="1"/>
    </row>
    <row r="506">
      <c r="A506" s="1"/>
      <c r="B506" s="1"/>
      <c r="D506" s="21"/>
      <c r="E506" s="1"/>
      <c r="F506" s="1"/>
      <c r="G506" s="1"/>
      <c r="H506" s="1"/>
      <c r="I506" s="1"/>
      <c r="J506" s="21"/>
      <c r="K506" s="1"/>
    </row>
    <row r="507">
      <c r="A507" s="1"/>
      <c r="B507" s="1"/>
      <c r="D507" s="21"/>
      <c r="E507" s="1"/>
      <c r="F507" s="1"/>
      <c r="G507" s="1"/>
      <c r="H507" s="1"/>
      <c r="I507" s="1"/>
      <c r="J507" s="21"/>
      <c r="K507" s="1"/>
    </row>
    <row r="508">
      <c r="A508" s="1"/>
      <c r="B508" s="1"/>
      <c r="D508" s="21"/>
      <c r="E508" s="1"/>
      <c r="F508" s="1"/>
      <c r="G508" s="1"/>
      <c r="H508" s="1"/>
      <c r="I508" s="1"/>
      <c r="J508" s="21"/>
      <c r="K508" s="1"/>
    </row>
    <row r="509">
      <c r="A509" s="1"/>
      <c r="B509" s="1"/>
      <c r="D509" s="21"/>
      <c r="E509" s="1"/>
      <c r="F509" s="1"/>
      <c r="G509" s="1"/>
      <c r="H509" s="1"/>
      <c r="I509" s="1"/>
      <c r="J509" s="21"/>
      <c r="K509" s="1"/>
    </row>
    <row r="510">
      <c r="A510" s="1"/>
      <c r="B510" s="1"/>
      <c r="D510" s="21"/>
      <c r="E510" s="1"/>
      <c r="F510" s="1"/>
      <c r="G510" s="1"/>
      <c r="H510" s="1"/>
      <c r="I510" s="1"/>
      <c r="J510" s="21"/>
      <c r="K510" s="1"/>
    </row>
    <row r="511">
      <c r="A511" s="1"/>
      <c r="B511" s="1"/>
      <c r="D511" s="21"/>
      <c r="E511" s="1"/>
      <c r="F511" s="1"/>
      <c r="G511" s="1"/>
      <c r="H511" s="1"/>
      <c r="I511" s="1"/>
      <c r="J511" s="21"/>
      <c r="K511" s="1"/>
    </row>
    <row r="512">
      <c r="A512" s="1"/>
      <c r="B512" s="1"/>
      <c r="D512" s="21"/>
      <c r="E512" s="1"/>
      <c r="F512" s="1"/>
      <c r="G512" s="1"/>
      <c r="H512" s="1"/>
      <c r="I512" s="1"/>
      <c r="J512" s="21"/>
      <c r="K512" s="1"/>
    </row>
    <row r="513">
      <c r="A513" s="1"/>
      <c r="B513" s="1"/>
      <c r="D513" s="21"/>
      <c r="E513" s="1"/>
      <c r="F513" s="1"/>
      <c r="G513" s="1"/>
      <c r="H513" s="1"/>
      <c r="I513" s="1"/>
      <c r="J513" s="21"/>
      <c r="K513" s="1"/>
    </row>
    <row r="514">
      <c r="A514" s="1"/>
      <c r="B514" s="1"/>
      <c r="D514" s="21"/>
      <c r="E514" s="1"/>
      <c r="F514" s="1"/>
      <c r="G514" s="1"/>
      <c r="H514" s="1"/>
      <c r="I514" s="1"/>
      <c r="J514" s="21"/>
      <c r="K514" s="1"/>
    </row>
    <row r="515">
      <c r="A515" s="1"/>
      <c r="B515" s="1"/>
      <c r="D515" s="21"/>
      <c r="E515" s="1"/>
      <c r="F515" s="1"/>
      <c r="G515" s="1"/>
      <c r="H515" s="1"/>
      <c r="I515" s="1"/>
      <c r="J515" s="21"/>
      <c r="K515" s="1"/>
    </row>
    <row r="516">
      <c r="A516" s="1"/>
      <c r="B516" s="1"/>
      <c r="D516" s="21"/>
      <c r="E516" s="1"/>
      <c r="F516" s="1"/>
      <c r="G516" s="1"/>
      <c r="H516" s="1"/>
      <c r="I516" s="1"/>
      <c r="J516" s="21"/>
      <c r="K516" s="1"/>
    </row>
    <row r="517">
      <c r="A517" s="1"/>
      <c r="B517" s="1"/>
      <c r="D517" s="21"/>
      <c r="E517" s="1"/>
      <c r="F517" s="1"/>
      <c r="G517" s="1"/>
      <c r="H517" s="1"/>
      <c r="I517" s="1"/>
      <c r="J517" s="21"/>
      <c r="K517" s="1"/>
    </row>
    <row r="518">
      <c r="A518" s="1"/>
      <c r="B518" s="1"/>
      <c r="D518" s="21"/>
      <c r="E518" s="1"/>
      <c r="F518" s="1"/>
      <c r="G518" s="1"/>
      <c r="H518" s="1"/>
      <c r="I518" s="1"/>
      <c r="J518" s="21"/>
      <c r="K518" s="1"/>
    </row>
    <row r="519">
      <c r="A519" s="1"/>
      <c r="B519" s="1"/>
      <c r="D519" s="21"/>
      <c r="E519" s="1"/>
      <c r="F519" s="1"/>
      <c r="G519" s="1"/>
      <c r="H519" s="1"/>
      <c r="I519" s="1"/>
      <c r="J519" s="21"/>
      <c r="K519" s="1"/>
    </row>
    <row r="520">
      <c r="A520" s="1"/>
      <c r="B520" s="1"/>
      <c r="D520" s="21"/>
      <c r="E520" s="1"/>
      <c r="F520" s="1"/>
      <c r="G520" s="1"/>
      <c r="H520" s="1"/>
      <c r="I520" s="1"/>
      <c r="J520" s="21"/>
      <c r="K520" s="1"/>
    </row>
    <row r="521">
      <c r="A521" s="1"/>
      <c r="B521" s="1"/>
      <c r="D521" s="21"/>
      <c r="E521" s="1"/>
      <c r="F521" s="1"/>
      <c r="G521" s="1"/>
      <c r="H521" s="1"/>
      <c r="I521" s="1"/>
      <c r="J521" s="21"/>
      <c r="K521" s="1"/>
    </row>
    <row r="522">
      <c r="A522" s="1"/>
      <c r="B522" s="1"/>
      <c r="D522" s="21"/>
      <c r="E522" s="1"/>
      <c r="F522" s="1"/>
      <c r="G522" s="1"/>
      <c r="H522" s="1"/>
      <c r="I522" s="1"/>
      <c r="J522" s="21"/>
      <c r="K522" s="1"/>
    </row>
    <row r="523">
      <c r="A523" s="1"/>
      <c r="B523" s="1"/>
      <c r="D523" s="21"/>
      <c r="E523" s="1"/>
      <c r="F523" s="1"/>
      <c r="G523" s="1"/>
      <c r="H523" s="1"/>
      <c r="I523" s="1"/>
      <c r="J523" s="21"/>
      <c r="K523" s="1"/>
    </row>
    <row r="524">
      <c r="A524" s="1"/>
      <c r="B524" s="1"/>
      <c r="D524" s="21"/>
      <c r="E524" s="1"/>
      <c r="F524" s="1"/>
      <c r="G524" s="1"/>
      <c r="H524" s="1"/>
      <c r="I524" s="1"/>
      <c r="J524" s="21"/>
      <c r="K524" s="1"/>
    </row>
    <row r="525">
      <c r="A525" s="1"/>
      <c r="B525" s="1"/>
      <c r="D525" s="21"/>
      <c r="E525" s="1"/>
      <c r="F525" s="1"/>
      <c r="G525" s="1"/>
      <c r="H525" s="1"/>
      <c r="I525" s="1"/>
      <c r="J525" s="21"/>
      <c r="K525" s="1"/>
    </row>
    <row r="526">
      <c r="A526" s="1"/>
      <c r="B526" s="1"/>
      <c r="D526" s="21"/>
      <c r="E526" s="1"/>
      <c r="F526" s="1"/>
      <c r="G526" s="1"/>
      <c r="H526" s="1"/>
      <c r="I526" s="1"/>
      <c r="J526" s="21"/>
      <c r="K526" s="1"/>
    </row>
    <row r="527">
      <c r="A527" s="1"/>
      <c r="B527" s="1"/>
      <c r="D527" s="21"/>
      <c r="E527" s="1"/>
      <c r="F527" s="1"/>
      <c r="G527" s="1"/>
      <c r="H527" s="1"/>
      <c r="I527" s="1"/>
      <c r="J527" s="21"/>
      <c r="K527" s="1"/>
    </row>
    <row r="528">
      <c r="A528" s="1"/>
      <c r="B528" s="1"/>
      <c r="D528" s="21"/>
      <c r="E528" s="1"/>
      <c r="F528" s="1"/>
      <c r="G528" s="1"/>
      <c r="H528" s="1"/>
      <c r="I528" s="1"/>
      <c r="J528" s="21"/>
      <c r="K528" s="1"/>
    </row>
    <row r="529">
      <c r="A529" s="1"/>
      <c r="B529" s="1"/>
      <c r="D529" s="21"/>
      <c r="E529" s="1"/>
      <c r="F529" s="1"/>
      <c r="G529" s="1"/>
      <c r="H529" s="1"/>
      <c r="I529" s="1"/>
      <c r="J529" s="21"/>
      <c r="K529" s="1"/>
    </row>
    <row r="530">
      <c r="A530" s="1"/>
      <c r="B530" s="1"/>
      <c r="D530" s="21"/>
      <c r="E530" s="1"/>
      <c r="F530" s="1"/>
      <c r="G530" s="1"/>
      <c r="H530" s="1"/>
      <c r="I530" s="1"/>
      <c r="J530" s="21"/>
      <c r="K530" s="1"/>
    </row>
    <row r="531">
      <c r="A531" s="1"/>
      <c r="B531" s="1"/>
      <c r="D531" s="21"/>
      <c r="E531" s="1"/>
      <c r="F531" s="1"/>
      <c r="G531" s="1"/>
      <c r="H531" s="1"/>
      <c r="I531" s="1"/>
      <c r="J531" s="21"/>
      <c r="K531" s="1"/>
    </row>
    <row r="532">
      <c r="A532" s="1"/>
      <c r="B532" s="1"/>
      <c r="D532" s="21"/>
      <c r="E532" s="1"/>
      <c r="F532" s="1"/>
      <c r="G532" s="1"/>
      <c r="H532" s="1"/>
      <c r="I532" s="1"/>
      <c r="J532" s="21"/>
      <c r="K532" s="1"/>
    </row>
    <row r="533">
      <c r="A533" s="1"/>
      <c r="B533" s="1"/>
      <c r="D533" s="21"/>
      <c r="E533" s="1"/>
      <c r="F533" s="1"/>
      <c r="G533" s="1"/>
      <c r="H533" s="1"/>
      <c r="I533" s="1"/>
      <c r="J533" s="21"/>
      <c r="K533" s="1"/>
    </row>
    <row r="534">
      <c r="A534" s="1"/>
      <c r="B534" s="1"/>
      <c r="D534" s="21"/>
      <c r="E534" s="1"/>
      <c r="F534" s="1"/>
      <c r="G534" s="1"/>
      <c r="H534" s="1"/>
      <c r="I534" s="1"/>
      <c r="J534" s="21"/>
      <c r="K534" s="1"/>
    </row>
    <row r="535">
      <c r="A535" s="1"/>
      <c r="B535" s="1"/>
      <c r="D535" s="21"/>
      <c r="E535" s="1"/>
      <c r="F535" s="1"/>
      <c r="G535" s="1"/>
      <c r="H535" s="1"/>
      <c r="I535" s="1"/>
      <c r="J535" s="21"/>
      <c r="K535" s="1"/>
    </row>
    <row r="536">
      <c r="A536" s="1"/>
      <c r="B536" s="1"/>
      <c r="D536" s="21"/>
      <c r="E536" s="1"/>
      <c r="F536" s="1"/>
      <c r="G536" s="1"/>
      <c r="H536" s="1"/>
      <c r="I536" s="1"/>
      <c r="J536" s="21"/>
      <c r="K536" s="1"/>
    </row>
    <row r="537">
      <c r="A537" s="1"/>
      <c r="B537" s="1"/>
      <c r="D537" s="21"/>
      <c r="E537" s="1"/>
      <c r="F537" s="1"/>
      <c r="G537" s="1"/>
      <c r="H537" s="1"/>
      <c r="I537" s="1"/>
      <c r="J537" s="21"/>
      <c r="K537" s="1"/>
    </row>
    <row r="538">
      <c r="A538" s="1"/>
      <c r="B538" s="1"/>
      <c r="D538" s="21"/>
      <c r="E538" s="1"/>
      <c r="F538" s="1"/>
      <c r="G538" s="1"/>
      <c r="H538" s="1"/>
      <c r="I538" s="1"/>
      <c r="J538" s="21"/>
      <c r="K538" s="1"/>
    </row>
    <row r="539">
      <c r="A539" s="1"/>
      <c r="B539" s="1"/>
      <c r="D539" s="21"/>
      <c r="E539" s="1"/>
      <c r="F539" s="1"/>
      <c r="G539" s="1"/>
      <c r="H539" s="1"/>
      <c r="I539" s="1"/>
      <c r="J539" s="21"/>
      <c r="K539" s="1"/>
    </row>
    <row r="540">
      <c r="A540" s="1"/>
      <c r="B540" s="1"/>
      <c r="D540" s="21"/>
      <c r="E540" s="1"/>
      <c r="F540" s="1"/>
      <c r="G540" s="1"/>
      <c r="H540" s="1"/>
      <c r="I540" s="1"/>
      <c r="J540" s="21"/>
      <c r="K540" s="1"/>
    </row>
    <row r="541">
      <c r="A541" s="1"/>
      <c r="B541" s="1"/>
      <c r="D541" s="21"/>
      <c r="E541" s="1"/>
      <c r="F541" s="1"/>
      <c r="G541" s="1"/>
      <c r="H541" s="1"/>
      <c r="I541" s="1"/>
      <c r="J541" s="21"/>
      <c r="K541" s="1"/>
    </row>
    <row r="542">
      <c r="A542" s="1"/>
      <c r="B542" s="1"/>
      <c r="D542" s="21"/>
      <c r="E542" s="1"/>
      <c r="F542" s="1"/>
      <c r="G542" s="1"/>
      <c r="H542" s="1"/>
      <c r="I542" s="1"/>
      <c r="J542" s="21"/>
      <c r="K542" s="1"/>
    </row>
    <row r="543">
      <c r="A543" s="1"/>
      <c r="B543" s="1"/>
      <c r="D543" s="21"/>
      <c r="E543" s="1"/>
      <c r="F543" s="1"/>
      <c r="G543" s="1"/>
      <c r="H543" s="1"/>
      <c r="I543" s="1"/>
      <c r="J543" s="21"/>
      <c r="K543" s="1"/>
    </row>
    <row r="544">
      <c r="A544" s="1"/>
      <c r="B544" s="1"/>
      <c r="D544" s="21"/>
      <c r="E544" s="1"/>
      <c r="F544" s="1"/>
      <c r="G544" s="1"/>
      <c r="H544" s="1"/>
      <c r="I544" s="1"/>
      <c r="J544" s="21"/>
      <c r="K544" s="1"/>
    </row>
    <row r="545">
      <c r="A545" s="1"/>
      <c r="B545" s="1"/>
      <c r="D545" s="21"/>
      <c r="E545" s="1"/>
      <c r="F545" s="1"/>
      <c r="G545" s="1"/>
      <c r="H545" s="1"/>
      <c r="I545" s="1"/>
      <c r="J545" s="21"/>
      <c r="K545" s="1"/>
    </row>
    <row r="546">
      <c r="A546" s="1"/>
      <c r="B546" s="1"/>
      <c r="D546" s="21"/>
      <c r="E546" s="1"/>
      <c r="F546" s="1"/>
      <c r="G546" s="1"/>
      <c r="H546" s="1"/>
      <c r="I546" s="1"/>
      <c r="J546" s="21"/>
      <c r="K546" s="1"/>
    </row>
    <row r="547">
      <c r="A547" s="1"/>
      <c r="B547" s="1"/>
      <c r="D547" s="21"/>
      <c r="E547" s="1"/>
      <c r="F547" s="1"/>
      <c r="G547" s="1"/>
      <c r="H547" s="1"/>
      <c r="I547" s="1"/>
      <c r="J547" s="21"/>
      <c r="K547" s="1"/>
    </row>
    <row r="548">
      <c r="A548" s="1"/>
      <c r="B548" s="1"/>
      <c r="D548" s="21"/>
      <c r="E548" s="1"/>
      <c r="F548" s="1"/>
      <c r="G548" s="1"/>
      <c r="H548" s="1"/>
      <c r="I548" s="1"/>
      <c r="J548" s="21"/>
      <c r="K548" s="1"/>
    </row>
    <row r="549">
      <c r="A549" s="1"/>
      <c r="B549" s="1"/>
      <c r="D549" s="21"/>
      <c r="E549" s="1"/>
      <c r="F549" s="1"/>
      <c r="G549" s="1"/>
      <c r="H549" s="1"/>
      <c r="I549" s="1"/>
      <c r="J549" s="21"/>
      <c r="K549" s="1"/>
    </row>
    <row r="550">
      <c r="A550" s="1"/>
      <c r="B550" s="1"/>
      <c r="D550" s="21"/>
      <c r="E550" s="1"/>
      <c r="F550" s="1"/>
      <c r="G550" s="1"/>
      <c r="H550" s="1"/>
      <c r="I550" s="1"/>
      <c r="J550" s="21"/>
      <c r="K550" s="1"/>
    </row>
    <row r="551">
      <c r="A551" s="1"/>
      <c r="B551" s="1"/>
      <c r="D551" s="21"/>
      <c r="E551" s="1"/>
      <c r="F551" s="1"/>
      <c r="G551" s="1"/>
      <c r="H551" s="1"/>
      <c r="I551" s="1"/>
      <c r="J551" s="21"/>
      <c r="K551" s="1"/>
    </row>
    <row r="552">
      <c r="A552" s="1"/>
      <c r="B552" s="1"/>
      <c r="D552" s="21"/>
      <c r="E552" s="1"/>
      <c r="F552" s="1"/>
      <c r="G552" s="1"/>
      <c r="H552" s="1"/>
      <c r="I552" s="1"/>
      <c r="J552" s="21"/>
      <c r="K552" s="1"/>
    </row>
    <row r="553">
      <c r="A553" s="1"/>
      <c r="B553" s="1"/>
      <c r="D553" s="21"/>
      <c r="E553" s="1"/>
      <c r="F553" s="1"/>
      <c r="G553" s="1"/>
      <c r="H553" s="1"/>
      <c r="I553" s="1"/>
      <c r="J553" s="21"/>
      <c r="K553" s="1"/>
    </row>
    <row r="554">
      <c r="A554" s="1"/>
      <c r="B554" s="1"/>
      <c r="D554" s="21"/>
      <c r="E554" s="1"/>
      <c r="F554" s="1"/>
      <c r="G554" s="1"/>
      <c r="H554" s="1"/>
      <c r="I554" s="1"/>
      <c r="J554" s="21"/>
      <c r="K554" s="1"/>
    </row>
    <row r="555">
      <c r="A555" s="1"/>
      <c r="B555" s="1"/>
      <c r="D555" s="21"/>
      <c r="E555" s="1"/>
      <c r="F555" s="1"/>
      <c r="G555" s="1"/>
      <c r="H555" s="1"/>
      <c r="I555" s="1"/>
      <c r="J555" s="21"/>
      <c r="K555" s="1"/>
    </row>
    <row r="556">
      <c r="A556" s="1"/>
      <c r="B556" s="1"/>
      <c r="D556" s="21"/>
      <c r="E556" s="1"/>
      <c r="F556" s="1"/>
      <c r="G556" s="1"/>
      <c r="H556" s="1"/>
      <c r="I556" s="1"/>
      <c r="J556" s="21"/>
      <c r="K556" s="1"/>
    </row>
    <row r="557">
      <c r="A557" s="1"/>
      <c r="B557" s="1"/>
      <c r="D557" s="21"/>
      <c r="E557" s="1"/>
      <c r="F557" s="1"/>
      <c r="G557" s="1"/>
      <c r="H557" s="1"/>
      <c r="I557" s="1"/>
      <c r="J557" s="21"/>
      <c r="K557" s="1"/>
    </row>
    <row r="558">
      <c r="A558" s="1"/>
      <c r="B558" s="1"/>
      <c r="D558" s="21"/>
      <c r="E558" s="1"/>
      <c r="F558" s="1"/>
      <c r="G558" s="1"/>
      <c r="H558" s="1"/>
      <c r="I558" s="1"/>
      <c r="J558" s="21"/>
      <c r="K558" s="1"/>
    </row>
    <row r="559">
      <c r="A559" s="1"/>
      <c r="B559" s="1"/>
      <c r="D559" s="21"/>
      <c r="E559" s="1"/>
      <c r="F559" s="1"/>
      <c r="G559" s="1"/>
      <c r="H559" s="1"/>
      <c r="I559" s="1"/>
      <c r="J559" s="21"/>
      <c r="K559" s="1"/>
    </row>
    <row r="560">
      <c r="A560" s="1"/>
      <c r="B560" s="1"/>
      <c r="D560" s="21"/>
      <c r="E560" s="1"/>
      <c r="F560" s="1"/>
      <c r="G560" s="1"/>
      <c r="H560" s="1"/>
      <c r="I560" s="1"/>
      <c r="J560" s="21"/>
      <c r="K560" s="1"/>
    </row>
    <row r="561">
      <c r="A561" s="1"/>
      <c r="B561" s="1"/>
      <c r="D561" s="21"/>
      <c r="E561" s="1"/>
      <c r="F561" s="1"/>
      <c r="G561" s="1"/>
      <c r="H561" s="1"/>
      <c r="I561" s="1"/>
      <c r="J561" s="21"/>
      <c r="K561" s="1"/>
    </row>
    <row r="562">
      <c r="A562" s="1"/>
      <c r="B562" s="1"/>
      <c r="D562" s="21"/>
      <c r="E562" s="1"/>
      <c r="F562" s="1"/>
      <c r="G562" s="1"/>
      <c r="H562" s="1"/>
      <c r="I562" s="1"/>
      <c r="J562" s="21"/>
      <c r="K562" s="1"/>
    </row>
    <row r="563">
      <c r="A563" s="1"/>
      <c r="B563" s="1"/>
      <c r="D563" s="21"/>
      <c r="E563" s="1"/>
      <c r="F563" s="1"/>
      <c r="G563" s="1"/>
      <c r="H563" s="1"/>
      <c r="I563" s="1"/>
      <c r="J563" s="21"/>
      <c r="K563" s="1"/>
    </row>
    <row r="564">
      <c r="A564" s="1"/>
      <c r="B564" s="1"/>
      <c r="D564" s="21"/>
      <c r="E564" s="1"/>
      <c r="F564" s="1"/>
      <c r="G564" s="1"/>
      <c r="H564" s="1"/>
      <c r="I564" s="1"/>
      <c r="J564" s="21"/>
      <c r="K564" s="1"/>
    </row>
    <row r="565">
      <c r="A565" s="1"/>
      <c r="B565" s="1"/>
      <c r="D565" s="21"/>
      <c r="E565" s="1"/>
      <c r="F565" s="1"/>
      <c r="G565" s="1"/>
      <c r="H565" s="1"/>
      <c r="I565" s="1"/>
      <c r="J565" s="21"/>
      <c r="K565" s="1"/>
    </row>
    <row r="566">
      <c r="A566" s="1"/>
      <c r="B566" s="1"/>
      <c r="D566" s="21"/>
      <c r="E566" s="1"/>
      <c r="F566" s="1"/>
      <c r="G566" s="1"/>
      <c r="H566" s="1"/>
      <c r="I566" s="1"/>
      <c r="J566" s="21"/>
      <c r="K566" s="1"/>
    </row>
    <row r="567">
      <c r="A567" s="1"/>
      <c r="B567" s="1"/>
      <c r="D567" s="21"/>
      <c r="E567" s="1"/>
      <c r="F567" s="1"/>
      <c r="G567" s="1"/>
      <c r="H567" s="1"/>
      <c r="I567" s="1"/>
      <c r="J567" s="21"/>
      <c r="K567" s="1"/>
    </row>
    <row r="568">
      <c r="A568" s="1"/>
      <c r="B568" s="1"/>
      <c r="D568" s="21"/>
      <c r="E568" s="1"/>
      <c r="F568" s="1"/>
      <c r="G568" s="1"/>
      <c r="H568" s="1"/>
      <c r="I568" s="1"/>
      <c r="J568" s="21"/>
      <c r="K568" s="1"/>
    </row>
    <row r="569">
      <c r="A569" s="1"/>
      <c r="B569" s="1"/>
      <c r="D569" s="21"/>
      <c r="E569" s="1"/>
      <c r="F569" s="1"/>
      <c r="G569" s="1"/>
      <c r="H569" s="1"/>
      <c r="I569" s="1"/>
      <c r="J569" s="21"/>
      <c r="K569" s="1"/>
    </row>
    <row r="570">
      <c r="A570" s="1"/>
      <c r="B570" s="1"/>
      <c r="D570" s="21"/>
      <c r="E570" s="1"/>
      <c r="F570" s="1"/>
      <c r="G570" s="1"/>
      <c r="H570" s="1"/>
      <c r="I570" s="1"/>
      <c r="J570" s="21"/>
      <c r="K570" s="1"/>
    </row>
    <row r="571">
      <c r="A571" s="1"/>
      <c r="B571" s="1"/>
      <c r="D571" s="21"/>
      <c r="E571" s="1"/>
      <c r="F571" s="1"/>
      <c r="G571" s="1"/>
      <c r="H571" s="1"/>
      <c r="I571" s="1"/>
      <c r="J571" s="21"/>
      <c r="K571" s="1"/>
    </row>
    <row r="572">
      <c r="A572" s="1"/>
      <c r="B572" s="1"/>
      <c r="D572" s="21"/>
      <c r="E572" s="1"/>
      <c r="F572" s="1"/>
      <c r="G572" s="1"/>
      <c r="H572" s="1"/>
      <c r="I572" s="1"/>
      <c r="J572" s="21"/>
      <c r="K572" s="1"/>
    </row>
    <row r="573">
      <c r="A573" s="1"/>
      <c r="B573" s="1"/>
      <c r="D573" s="21"/>
      <c r="E573" s="1"/>
      <c r="F573" s="1"/>
      <c r="G573" s="1"/>
      <c r="H573" s="1"/>
      <c r="I573" s="1"/>
      <c r="J573" s="21"/>
      <c r="K573" s="1"/>
    </row>
    <row r="574">
      <c r="A574" s="1"/>
      <c r="B574" s="1"/>
      <c r="D574" s="21"/>
      <c r="E574" s="1"/>
      <c r="F574" s="1"/>
      <c r="G574" s="1"/>
      <c r="H574" s="1"/>
      <c r="I574" s="1"/>
      <c r="J574" s="21"/>
      <c r="K574" s="1"/>
    </row>
    <row r="575">
      <c r="A575" s="1"/>
      <c r="B575" s="1"/>
      <c r="D575" s="21"/>
      <c r="E575" s="1"/>
      <c r="F575" s="1"/>
      <c r="G575" s="1"/>
      <c r="H575" s="1"/>
      <c r="I575" s="1"/>
      <c r="J575" s="21"/>
      <c r="K575" s="1"/>
    </row>
    <row r="576">
      <c r="A576" s="1"/>
      <c r="B576" s="1"/>
      <c r="D576" s="21"/>
      <c r="E576" s="1"/>
      <c r="F576" s="1"/>
      <c r="G576" s="1"/>
      <c r="H576" s="1"/>
      <c r="I576" s="1"/>
      <c r="J576" s="21"/>
      <c r="K576" s="1"/>
    </row>
    <row r="577">
      <c r="A577" s="1"/>
      <c r="B577" s="1"/>
      <c r="D577" s="21"/>
      <c r="E577" s="1"/>
      <c r="F577" s="1"/>
      <c r="G577" s="1"/>
      <c r="H577" s="1"/>
      <c r="I577" s="1"/>
      <c r="J577" s="21"/>
      <c r="K577" s="1"/>
    </row>
    <row r="578">
      <c r="A578" s="1"/>
      <c r="B578" s="1"/>
      <c r="D578" s="21"/>
      <c r="E578" s="1"/>
      <c r="F578" s="1"/>
      <c r="G578" s="1"/>
      <c r="H578" s="1"/>
      <c r="I578" s="1"/>
      <c r="J578" s="21"/>
      <c r="K578" s="1"/>
    </row>
    <row r="579">
      <c r="A579" s="1"/>
      <c r="B579" s="1"/>
      <c r="D579" s="21"/>
      <c r="E579" s="1"/>
      <c r="F579" s="1"/>
      <c r="G579" s="1"/>
      <c r="H579" s="1"/>
      <c r="I579" s="1"/>
      <c r="J579" s="21"/>
      <c r="K579" s="1"/>
    </row>
    <row r="580">
      <c r="A580" s="1"/>
      <c r="B580" s="1"/>
      <c r="D580" s="21"/>
      <c r="E580" s="1"/>
      <c r="F580" s="1"/>
      <c r="G580" s="1"/>
      <c r="H580" s="1"/>
      <c r="I580" s="1"/>
      <c r="J580" s="21"/>
      <c r="K580" s="1"/>
    </row>
    <row r="581">
      <c r="A581" s="1"/>
      <c r="B581" s="1"/>
      <c r="D581" s="21"/>
      <c r="E581" s="1"/>
      <c r="F581" s="1"/>
      <c r="G581" s="1"/>
      <c r="H581" s="1"/>
      <c r="I581" s="1"/>
      <c r="J581" s="21"/>
      <c r="K581" s="1"/>
    </row>
    <row r="582">
      <c r="A582" s="1"/>
      <c r="B582" s="1"/>
      <c r="D582" s="21"/>
      <c r="E582" s="1"/>
      <c r="F582" s="1"/>
      <c r="G582" s="1"/>
      <c r="H582" s="1"/>
      <c r="I582" s="1"/>
      <c r="J582" s="21"/>
      <c r="K582" s="1"/>
    </row>
    <row r="583">
      <c r="A583" s="1"/>
      <c r="B583" s="1"/>
      <c r="D583" s="21"/>
      <c r="E583" s="1"/>
      <c r="F583" s="1"/>
      <c r="G583" s="1"/>
      <c r="H583" s="1"/>
      <c r="I583" s="1"/>
      <c r="J583" s="21"/>
      <c r="K583" s="1"/>
    </row>
    <row r="584">
      <c r="A584" s="1"/>
      <c r="B584" s="1"/>
      <c r="D584" s="21"/>
      <c r="E584" s="1"/>
      <c r="F584" s="1"/>
      <c r="G584" s="1"/>
      <c r="H584" s="1"/>
      <c r="I584" s="1"/>
      <c r="J584" s="21"/>
      <c r="K584" s="1"/>
    </row>
    <row r="585">
      <c r="A585" s="1"/>
      <c r="B585" s="1"/>
      <c r="D585" s="21"/>
      <c r="E585" s="1"/>
      <c r="F585" s="1"/>
      <c r="G585" s="1"/>
      <c r="H585" s="1"/>
      <c r="I585" s="1"/>
      <c r="J585" s="21"/>
      <c r="K585" s="1"/>
    </row>
    <row r="586">
      <c r="A586" s="1"/>
      <c r="B586" s="1"/>
      <c r="D586" s="21"/>
      <c r="E586" s="1"/>
      <c r="F586" s="1"/>
      <c r="G586" s="1"/>
      <c r="H586" s="1"/>
      <c r="I586" s="1"/>
      <c r="J586" s="21"/>
      <c r="K586" s="1"/>
    </row>
    <row r="587">
      <c r="A587" s="1"/>
      <c r="B587" s="1"/>
      <c r="D587" s="21"/>
      <c r="E587" s="1"/>
      <c r="F587" s="1"/>
      <c r="G587" s="1"/>
      <c r="H587" s="1"/>
      <c r="I587" s="1"/>
      <c r="J587" s="21"/>
      <c r="K587" s="1"/>
    </row>
    <row r="588">
      <c r="A588" s="1"/>
      <c r="B588" s="1"/>
      <c r="D588" s="21"/>
      <c r="E588" s="1"/>
      <c r="F588" s="1"/>
      <c r="G588" s="1"/>
      <c r="H588" s="1"/>
      <c r="I588" s="1"/>
      <c r="J588" s="21"/>
      <c r="K588" s="1"/>
    </row>
    <row r="589">
      <c r="A589" s="1"/>
      <c r="B589" s="1"/>
      <c r="D589" s="21"/>
      <c r="E589" s="1"/>
      <c r="F589" s="1"/>
      <c r="G589" s="1"/>
      <c r="H589" s="1"/>
      <c r="I589" s="1"/>
      <c r="J589" s="21"/>
      <c r="K589" s="1"/>
    </row>
    <row r="590">
      <c r="A590" s="1"/>
      <c r="B590" s="1"/>
      <c r="D590" s="21"/>
      <c r="E590" s="1"/>
      <c r="F590" s="1"/>
      <c r="G590" s="1"/>
      <c r="H590" s="1"/>
      <c r="I590" s="1"/>
      <c r="J590" s="21"/>
      <c r="K590" s="1"/>
    </row>
    <row r="591">
      <c r="A591" s="1"/>
      <c r="B591" s="1"/>
      <c r="D591" s="21"/>
      <c r="E591" s="1"/>
      <c r="F591" s="1"/>
      <c r="G591" s="1"/>
      <c r="H591" s="1"/>
      <c r="I591" s="1"/>
      <c r="J591" s="21"/>
      <c r="K591" s="1"/>
    </row>
    <row r="592">
      <c r="A592" s="1"/>
      <c r="B592" s="1"/>
      <c r="D592" s="21"/>
      <c r="E592" s="1"/>
      <c r="F592" s="1"/>
      <c r="G592" s="1"/>
      <c r="H592" s="1"/>
      <c r="I592" s="1"/>
      <c r="J592" s="21"/>
      <c r="K592" s="1"/>
    </row>
    <row r="593">
      <c r="A593" s="1"/>
      <c r="B593" s="1"/>
      <c r="D593" s="21"/>
      <c r="E593" s="1"/>
      <c r="F593" s="1"/>
      <c r="G593" s="1"/>
      <c r="H593" s="1"/>
      <c r="I593" s="1"/>
      <c r="J593" s="21"/>
      <c r="K593" s="1"/>
    </row>
    <row r="594">
      <c r="A594" s="1"/>
      <c r="B594" s="1"/>
      <c r="D594" s="21"/>
      <c r="E594" s="1"/>
      <c r="F594" s="1"/>
      <c r="G594" s="1"/>
      <c r="H594" s="1"/>
      <c r="I594" s="1"/>
      <c r="J594" s="21"/>
      <c r="K594" s="1"/>
    </row>
    <row r="595">
      <c r="A595" s="1"/>
      <c r="B595" s="1"/>
      <c r="D595" s="21"/>
      <c r="E595" s="1"/>
      <c r="F595" s="1"/>
      <c r="G595" s="1"/>
      <c r="H595" s="1"/>
      <c r="I595" s="1"/>
      <c r="J595" s="21"/>
      <c r="K595" s="1"/>
    </row>
    <row r="596">
      <c r="A596" s="1"/>
      <c r="B596" s="1"/>
      <c r="D596" s="21"/>
      <c r="E596" s="1"/>
      <c r="F596" s="1"/>
      <c r="G596" s="1"/>
      <c r="H596" s="1"/>
      <c r="I596" s="1"/>
      <c r="J596" s="21"/>
      <c r="K596" s="1"/>
    </row>
    <row r="597">
      <c r="A597" s="1"/>
      <c r="B597" s="1"/>
      <c r="D597" s="21"/>
      <c r="E597" s="1"/>
      <c r="F597" s="1"/>
      <c r="G597" s="1"/>
      <c r="H597" s="1"/>
      <c r="I597" s="1"/>
      <c r="J597" s="21"/>
      <c r="K597" s="1"/>
    </row>
    <row r="598">
      <c r="A598" s="1"/>
      <c r="B598" s="1"/>
      <c r="D598" s="21"/>
      <c r="E598" s="1"/>
      <c r="F598" s="1"/>
      <c r="G598" s="1"/>
      <c r="H598" s="1"/>
      <c r="I598" s="1"/>
      <c r="J598" s="21"/>
      <c r="K598" s="1"/>
    </row>
    <row r="599">
      <c r="A599" s="1"/>
      <c r="B599" s="1"/>
      <c r="D599" s="21"/>
      <c r="E599" s="1"/>
      <c r="F599" s="1"/>
      <c r="G599" s="1"/>
      <c r="H599" s="1"/>
      <c r="I599" s="1"/>
      <c r="J599" s="21"/>
      <c r="K599" s="1"/>
    </row>
    <row r="600">
      <c r="A600" s="1"/>
      <c r="B600" s="1"/>
      <c r="D600" s="21"/>
      <c r="E600" s="1"/>
      <c r="F600" s="1"/>
      <c r="G600" s="1"/>
      <c r="H600" s="1"/>
      <c r="I600" s="1"/>
      <c r="J600" s="21"/>
      <c r="K600" s="1"/>
    </row>
    <row r="601">
      <c r="A601" s="1"/>
      <c r="B601" s="1"/>
      <c r="D601" s="21"/>
      <c r="E601" s="1"/>
      <c r="F601" s="1"/>
      <c r="G601" s="1"/>
      <c r="H601" s="1"/>
      <c r="I601" s="1"/>
      <c r="J601" s="21"/>
      <c r="K601" s="1"/>
    </row>
    <row r="602">
      <c r="A602" s="1"/>
      <c r="B602" s="1"/>
      <c r="D602" s="21"/>
      <c r="E602" s="1"/>
      <c r="F602" s="1"/>
      <c r="G602" s="1"/>
      <c r="H602" s="1"/>
      <c r="I602" s="1"/>
      <c r="J602" s="21"/>
      <c r="K602" s="1"/>
    </row>
    <row r="603">
      <c r="A603" s="1"/>
      <c r="B603" s="1"/>
      <c r="D603" s="21"/>
      <c r="E603" s="1"/>
      <c r="F603" s="1"/>
      <c r="G603" s="1"/>
      <c r="H603" s="1"/>
      <c r="I603" s="1"/>
      <c r="J603" s="21"/>
      <c r="K603" s="1"/>
    </row>
    <row r="604">
      <c r="A604" s="1"/>
      <c r="B604" s="1"/>
      <c r="D604" s="21"/>
      <c r="E604" s="1"/>
      <c r="F604" s="1"/>
      <c r="G604" s="1"/>
      <c r="H604" s="1"/>
      <c r="I604" s="1"/>
      <c r="J604" s="21"/>
      <c r="K604" s="1"/>
    </row>
    <row r="605">
      <c r="A605" s="1"/>
      <c r="B605" s="1"/>
      <c r="D605" s="21"/>
      <c r="E605" s="1"/>
      <c r="F605" s="1"/>
      <c r="G605" s="1"/>
      <c r="H605" s="1"/>
      <c r="I605" s="1"/>
      <c r="J605" s="21"/>
      <c r="K605" s="1"/>
    </row>
    <row r="606">
      <c r="A606" s="1"/>
      <c r="B606" s="1"/>
      <c r="D606" s="21"/>
      <c r="E606" s="1"/>
      <c r="F606" s="1"/>
      <c r="G606" s="1"/>
      <c r="H606" s="1"/>
      <c r="I606" s="1"/>
      <c r="J606" s="21"/>
      <c r="K606" s="1"/>
    </row>
    <row r="607">
      <c r="A607" s="1"/>
      <c r="B607" s="1"/>
      <c r="D607" s="21"/>
      <c r="E607" s="1"/>
      <c r="F607" s="1"/>
      <c r="G607" s="1"/>
      <c r="H607" s="1"/>
      <c r="I607" s="1"/>
      <c r="J607" s="21"/>
      <c r="K607" s="1"/>
    </row>
    <row r="608">
      <c r="A608" s="1"/>
      <c r="B608" s="1"/>
      <c r="D608" s="21"/>
      <c r="E608" s="1"/>
      <c r="F608" s="1"/>
      <c r="G608" s="1"/>
      <c r="H608" s="1"/>
      <c r="I608" s="1"/>
      <c r="J608" s="21"/>
      <c r="K608" s="1"/>
    </row>
    <row r="609">
      <c r="A609" s="1"/>
      <c r="B609" s="1"/>
      <c r="D609" s="21"/>
      <c r="E609" s="1"/>
      <c r="F609" s="1"/>
      <c r="G609" s="1"/>
      <c r="H609" s="1"/>
      <c r="I609" s="1"/>
      <c r="J609" s="21"/>
      <c r="K609" s="1"/>
    </row>
    <row r="610">
      <c r="A610" s="1"/>
      <c r="B610" s="1"/>
      <c r="D610" s="21"/>
      <c r="E610" s="1"/>
      <c r="F610" s="1"/>
      <c r="G610" s="1"/>
      <c r="H610" s="1"/>
      <c r="I610" s="1"/>
      <c r="J610" s="21"/>
      <c r="K610" s="1"/>
    </row>
    <row r="611">
      <c r="A611" s="1"/>
      <c r="B611" s="1"/>
      <c r="D611" s="21"/>
      <c r="E611" s="1"/>
      <c r="F611" s="1"/>
      <c r="G611" s="1"/>
      <c r="H611" s="1"/>
      <c r="I611" s="1"/>
      <c r="J611" s="21"/>
      <c r="K611" s="1"/>
    </row>
    <row r="612">
      <c r="A612" s="1"/>
      <c r="B612" s="1"/>
      <c r="D612" s="21"/>
      <c r="E612" s="1"/>
      <c r="F612" s="1"/>
      <c r="G612" s="1"/>
      <c r="H612" s="1"/>
      <c r="I612" s="1"/>
      <c r="J612" s="21"/>
      <c r="K612" s="1"/>
    </row>
    <row r="613">
      <c r="A613" s="1"/>
      <c r="B613" s="1"/>
      <c r="D613" s="21"/>
      <c r="E613" s="1"/>
      <c r="F613" s="1"/>
      <c r="G613" s="1"/>
      <c r="H613" s="1"/>
      <c r="I613" s="1"/>
      <c r="J613" s="21"/>
      <c r="K613" s="1"/>
    </row>
    <row r="614">
      <c r="A614" s="1"/>
      <c r="B614" s="1"/>
      <c r="D614" s="21"/>
      <c r="E614" s="1"/>
      <c r="F614" s="1"/>
      <c r="G614" s="1"/>
      <c r="H614" s="1"/>
      <c r="I614" s="1"/>
      <c r="J614" s="21"/>
      <c r="K614" s="1"/>
    </row>
    <row r="615">
      <c r="A615" s="1"/>
      <c r="B615" s="1"/>
      <c r="D615" s="21"/>
      <c r="E615" s="1"/>
      <c r="F615" s="1"/>
      <c r="G615" s="1"/>
      <c r="H615" s="1"/>
      <c r="I615" s="1"/>
      <c r="J615" s="21"/>
      <c r="K615" s="1"/>
    </row>
    <row r="616">
      <c r="A616" s="1"/>
      <c r="B616" s="1"/>
      <c r="D616" s="21"/>
      <c r="E616" s="1"/>
      <c r="F616" s="1"/>
      <c r="G616" s="1"/>
      <c r="H616" s="1"/>
      <c r="I616" s="1"/>
      <c r="J616" s="21"/>
      <c r="K616" s="1"/>
    </row>
    <row r="617">
      <c r="A617" s="1"/>
      <c r="B617" s="1"/>
      <c r="D617" s="21"/>
      <c r="E617" s="1"/>
      <c r="F617" s="1"/>
      <c r="G617" s="1"/>
      <c r="H617" s="1"/>
      <c r="I617" s="1"/>
      <c r="J617" s="21"/>
      <c r="K617" s="1"/>
    </row>
    <row r="618">
      <c r="A618" s="1"/>
      <c r="B618" s="1"/>
      <c r="D618" s="21"/>
      <c r="E618" s="1"/>
      <c r="F618" s="1"/>
      <c r="G618" s="1"/>
      <c r="H618" s="1"/>
      <c r="I618" s="1"/>
      <c r="J618" s="21"/>
      <c r="K618" s="1"/>
    </row>
    <row r="619">
      <c r="A619" s="1"/>
      <c r="B619" s="1"/>
      <c r="D619" s="21"/>
      <c r="E619" s="1"/>
      <c r="F619" s="1"/>
      <c r="G619" s="1"/>
      <c r="H619" s="1"/>
      <c r="I619" s="1"/>
      <c r="J619" s="21"/>
      <c r="K619" s="1"/>
    </row>
    <row r="620">
      <c r="A620" s="1"/>
      <c r="B620" s="1"/>
      <c r="D620" s="21"/>
      <c r="E620" s="1"/>
      <c r="F620" s="1"/>
      <c r="G620" s="1"/>
      <c r="H620" s="1"/>
      <c r="I620" s="1"/>
      <c r="J620" s="21"/>
      <c r="K620" s="1"/>
    </row>
    <row r="621">
      <c r="A621" s="1"/>
      <c r="B621" s="1"/>
      <c r="D621" s="21"/>
      <c r="E621" s="1"/>
      <c r="F621" s="1"/>
      <c r="G621" s="1"/>
      <c r="H621" s="1"/>
      <c r="I621" s="1"/>
      <c r="J621" s="21"/>
      <c r="K621" s="1"/>
    </row>
    <row r="622">
      <c r="A622" s="1"/>
      <c r="B622" s="1"/>
      <c r="D622" s="21"/>
      <c r="E622" s="1"/>
      <c r="F622" s="1"/>
      <c r="G622" s="1"/>
      <c r="H622" s="1"/>
      <c r="I622" s="1"/>
      <c r="J622" s="21"/>
      <c r="K622" s="1"/>
    </row>
    <row r="623">
      <c r="A623" s="1"/>
      <c r="B623" s="1"/>
      <c r="D623" s="21"/>
      <c r="E623" s="1"/>
      <c r="F623" s="1"/>
      <c r="G623" s="1"/>
      <c r="H623" s="1"/>
      <c r="I623" s="1"/>
      <c r="J623" s="21"/>
      <c r="K623" s="1"/>
    </row>
    <row r="624">
      <c r="A624" s="1"/>
      <c r="B624" s="1"/>
      <c r="D624" s="21"/>
      <c r="E624" s="1"/>
      <c r="F624" s="1"/>
      <c r="G624" s="1"/>
      <c r="H624" s="1"/>
      <c r="I624" s="1"/>
      <c r="J624" s="21"/>
      <c r="K624" s="1"/>
    </row>
    <row r="625">
      <c r="A625" s="1"/>
      <c r="B625" s="1"/>
      <c r="D625" s="21"/>
      <c r="E625" s="1"/>
      <c r="F625" s="1"/>
      <c r="G625" s="1"/>
      <c r="H625" s="1"/>
      <c r="I625" s="1"/>
      <c r="J625" s="21"/>
      <c r="K625" s="1"/>
    </row>
    <row r="626">
      <c r="A626" s="1"/>
      <c r="B626" s="1"/>
      <c r="D626" s="21"/>
      <c r="E626" s="1"/>
      <c r="F626" s="1"/>
      <c r="G626" s="1"/>
      <c r="H626" s="1"/>
      <c r="I626" s="1"/>
      <c r="J626" s="21"/>
      <c r="K626" s="1"/>
    </row>
    <row r="627">
      <c r="A627" s="1"/>
      <c r="B627" s="1"/>
      <c r="D627" s="21"/>
      <c r="E627" s="1"/>
      <c r="F627" s="1"/>
      <c r="G627" s="1"/>
      <c r="H627" s="1"/>
      <c r="I627" s="1"/>
      <c r="J627" s="21"/>
      <c r="K627" s="1"/>
    </row>
    <row r="628">
      <c r="A628" s="1"/>
      <c r="B628" s="1"/>
      <c r="D628" s="21"/>
      <c r="E628" s="1"/>
      <c r="F628" s="1"/>
      <c r="G628" s="1"/>
      <c r="H628" s="1"/>
      <c r="I628" s="1"/>
      <c r="J628" s="21"/>
      <c r="K628" s="1"/>
    </row>
    <row r="629">
      <c r="A629" s="1"/>
      <c r="B629" s="1"/>
      <c r="D629" s="21"/>
      <c r="E629" s="1"/>
      <c r="F629" s="1"/>
      <c r="G629" s="1"/>
      <c r="H629" s="1"/>
      <c r="I629" s="1"/>
      <c r="J629" s="21"/>
      <c r="K629" s="1"/>
    </row>
    <row r="630">
      <c r="A630" s="1"/>
      <c r="B630" s="1"/>
      <c r="D630" s="21"/>
      <c r="E630" s="1"/>
      <c r="F630" s="1"/>
      <c r="G630" s="1"/>
      <c r="H630" s="1"/>
      <c r="I630" s="1"/>
      <c r="J630" s="21"/>
      <c r="K630" s="1"/>
    </row>
    <row r="631">
      <c r="A631" s="1"/>
      <c r="B631" s="1"/>
      <c r="D631" s="21"/>
      <c r="E631" s="1"/>
      <c r="F631" s="1"/>
      <c r="G631" s="1"/>
      <c r="H631" s="1"/>
      <c r="I631" s="1"/>
      <c r="J631" s="21"/>
      <c r="K631" s="1"/>
    </row>
    <row r="632">
      <c r="A632" s="1"/>
      <c r="B632" s="1"/>
      <c r="D632" s="21"/>
      <c r="E632" s="1"/>
      <c r="F632" s="1"/>
      <c r="G632" s="1"/>
      <c r="H632" s="1"/>
      <c r="I632" s="1"/>
      <c r="J632" s="21"/>
      <c r="K632" s="1"/>
    </row>
    <row r="633">
      <c r="A633" s="1"/>
      <c r="B633" s="1"/>
      <c r="D633" s="21"/>
      <c r="E633" s="1"/>
      <c r="F633" s="1"/>
      <c r="G633" s="1"/>
      <c r="H633" s="1"/>
      <c r="I633" s="1"/>
      <c r="J633" s="21"/>
      <c r="K633" s="1"/>
    </row>
    <row r="634">
      <c r="A634" s="1"/>
      <c r="B634" s="1"/>
      <c r="D634" s="21"/>
      <c r="E634" s="1"/>
      <c r="F634" s="1"/>
      <c r="G634" s="1"/>
      <c r="H634" s="1"/>
      <c r="I634" s="1"/>
      <c r="J634" s="21"/>
      <c r="K634" s="1"/>
    </row>
    <row r="635">
      <c r="A635" s="1"/>
      <c r="B635" s="1"/>
      <c r="D635" s="21"/>
      <c r="E635" s="1"/>
      <c r="F635" s="1"/>
      <c r="G635" s="1"/>
      <c r="H635" s="1"/>
      <c r="I635" s="1"/>
      <c r="J635" s="21"/>
      <c r="K635" s="1"/>
    </row>
    <row r="636">
      <c r="A636" s="1"/>
      <c r="B636" s="1"/>
      <c r="D636" s="21"/>
      <c r="E636" s="1"/>
      <c r="F636" s="1"/>
      <c r="G636" s="1"/>
      <c r="H636" s="1"/>
      <c r="I636" s="1"/>
      <c r="J636" s="21"/>
      <c r="K636" s="1"/>
    </row>
    <row r="637">
      <c r="A637" s="1"/>
      <c r="B637" s="1"/>
      <c r="D637" s="21"/>
      <c r="E637" s="1"/>
      <c r="F637" s="1"/>
      <c r="G637" s="1"/>
      <c r="H637" s="1"/>
      <c r="I637" s="1"/>
      <c r="J637" s="21"/>
      <c r="K637" s="1"/>
    </row>
    <row r="638">
      <c r="A638" s="1"/>
      <c r="B638" s="1"/>
      <c r="D638" s="21"/>
      <c r="E638" s="1"/>
      <c r="F638" s="1"/>
      <c r="G638" s="1"/>
      <c r="H638" s="1"/>
      <c r="I638" s="1"/>
      <c r="J638" s="21"/>
      <c r="K638" s="1"/>
    </row>
    <row r="639">
      <c r="A639" s="1"/>
      <c r="B639" s="1"/>
      <c r="D639" s="21"/>
      <c r="E639" s="1"/>
      <c r="F639" s="1"/>
      <c r="G639" s="1"/>
      <c r="H639" s="1"/>
      <c r="I639" s="1"/>
      <c r="J639" s="21"/>
      <c r="K639" s="1"/>
    </row>
    <row r="640">
      <c r="A640" s="1"/>
      <c r="B640" s="1"/>
      <c r="D640" s="21"/>
      <c r="E640" s="1"/>
      <c r="F640" s="1"/>
      <c r="G640" s="1"/>
      <c r="H640" s="1"/>
      <c r="I640" s="1"/>
      <c r="J640" s="21"/>
      <c r="K640" s="1"/>
    </row>
    <row r="641">
      <c r="A641" s="1"/>
      <c r="B641" s="1"/>
      <c r="D641" s="21"/>
      <c r="E641" s="1"/>
      <c r="F641" s="1"/>
      <c r="G641" s="1"/>
      <c r="H641" s="1"/>
      <c r="I641" s="1"/>
      <c r="J641" s="21"/>
      <c r="K641" s="1"/>
    </row>
    <row r="642">
      <c r="A642" s="1"/>
      <c r="B642" s="1"/>
      <c r="D642" s="21"/>
      <c r="E642" s="1"/>
      <c r="F642" s="1"/>
      <c r="G642" s="1"/>
      <c r="H642" s="1"/>
      <c r="I642" s="1"/>
      <c r="J642" s="21"/>
      <c r="K642" s="1"/>
    </row>
    <row r="643">
      <c r="A643" s="1"/>
      <c r="B643" s="1"/>
      <c r="D643" s="21"/>
      <c r="E643" s="1"/>
      <c r="F643" s="1"/>
      <c r="G643" s="1"/>
      <c r="H643" s="1"/>
      <c r="I643" s="1"/>
      <c r="J643" s="21"/>
      <c r="K643" s="1"/>
    </row>
    <row r="644">
      <c r="A644" s="1"/>
      <c r="B644" s="1"/>
      <c r="D644" s="21"/>
      <c r="E644" s="1"/>
      <c r="F644" s="1"/>
      <c r="G644" s="1"/>
      <c r="H644" s="1"/>
      <c r="I644" s="1"/>
      <c r="J644" s="21"/>
      <c r="K644" s="1"/>
    </row>
    <row r="645">
      <c r="A645" s="1"/>
      <c r="B645" s="1"/>
      <c r="D645" s="21"/>
      <c r="E645" s="1"/>
      <c r="F645" s="1"/>
      <c r="G645" s="1"/>
      <c r="H645" s="1"/>
      <c r="I645" s="1"/>
      <c r="J645" s="21"/>
      <c r="K645" s="1"/>
    </row>
    <row r="646">
      <c r="A646" s="1"/>
      <c r="B646" s="1"/>
      <c r="D646" s="21"/>
      <c r="E646" s="1"/>
      <c r="F646" s="1"/>
      <c r="G646" s="1"/>
      <c r="H646" s="1"/>
      <c r="I646" s="1"/>
      <c r="J646" s="21"/>
      <c r="K646" s="1"/>
    </row>
    <row r="647">
      <c r="A647" s="1"/>
      <c r="B647" s="1"/>
      <c r="D647" s="21"/>
      <c r="E647" s="1"/>
      <c r="F647" s="1"/>
      <c r="G647" s="1"/>
      <c r="H647" s="1"/>
      <c r="I647" s="1"/>
      <c r="J647" s="21"/>
      <c r="K647" s="1"/>
    </row>
    <row r="648">
      <c r="A648" s="1"/>
      <c r="B648" s="1"/>
      <c r="D648" s="21"/>
      <c r="E648" s="1"/>
      <c r="F648" s="1"/>
      <c r="G648" s="1"/>
      <c r="H648" s="1"/>
      <c r="I648" s="1"/>
      <c r="J648" s="21"/>
      <c r="K648" s="1"/>
    </row>
    <row r="649">
      <c r="A649" s="1"/>
      <c r="B649" s="1"/>
      <c r="D649" s="21"/>
      <c r="E649" s="1"/>
      <c r="F649" s="1"/>
      <c r="G649" s="1"/>
      <c r="H649" s="1"/>
      <c r="I649" s="1"/>
      <c r="J649" s="21"/>
      <c r="K649" s="1"/>
    </row>
    <row r="650">
      <c r="A650" s="1"/>
      <c r="B650" s="1"/>
      <c r="D650" s="21"/>
      <c r="E650" s="1"/>
      <c r="F650" s="1"/>
      <c r="G650" s="1"/>
      <c r="H650" s="1"/>
      <c r="I650" s="1"/>
      <c r="J650" s="21"/>
      <c r="K650" s="1"/>
    </row>
    <row r="651">
      <c r="A651" s="1"/>
      <c r="B651" s="1"/>
      <c r="D651" s="21"/>
      <c r="E651" s="1"/>
      <c r="F651" s="1"/>
      <c r="G651" s="1"/>
      <c r="H651" s="1"/>
      <c r="I651" s="1"/>
      <c r="J651" s="21"/>
      <c r="K651" s="1"/>
    </row>
    <row r="652">
      <c r="A652" s="1"/>
      <c r="B652" s="1"/>
      <c r="D652" s="21"/>
      <c r="E652" s="1"/>
      <c r="F652" s="1"/>
      <c r="G652" s="1"/>
      <c r="H652" s="1"/>
      <c r="I652" s="1"/>
      <c r="J652" s="21"/>
      <c r="K652" s="1"/>
    </row>
    <row r="653">
      <c r="A653" s="1"/>
      <c r="B653" s="1"/>
      <c r="D653" s="21"/>
      <c r="E653" s="1"/>
      <c r="F653" s="1"/>
      <c r="G653" s="1"/>
      <c r="H653" s="1"/>
      <c r="I653" s="1"/>
      <c r="J653" s="21"/>
      <c r="K653" s="1"/>
    </row>
    <row r="654">
      <c r="A654" s="1"/>
      <c r="B654" s="1"/>
      <c r="D654" s="21"/>
      <c r="E654" s="1"/>
      <c r="F654" s="1"/>
      <c r="G654" s="1"/>
      <c r="H654" s="1"/>
      <c r="I654" s="1"/>
      <c r="J654" s="21"/>
      <c r="K654" s="1"/>
    </row>
    <row r="655">
      <c r="A655" s="1"/>
      <c r="B655" s="1"/>
      <c r="D655" s="21"/>
      <c r="E655" s="1"/>
      <c r="F655" s="1"/>
      <c r="G655" s="1"/>
      <c r="H655" s="1"/>
      <c r="I655" s="1"/>
      <c r="J655" s="21"/>
      <c r="K655" s="1"/>
    </row>
    <row r="656">
      <c r="A656" s="1"/>
      <c r="B656" s="1"/>
      <c r="D656" s="21"/>
      <c r="E656" s="1"/>
      <c r="F656" s="1"/>
      <c r="G656" s="1"/>
      <c r="H656" s="1"/>
      <c r="I656" s="1"/>
      <c r="J656" s="21"/>
      <c r="K656" s="1"/>
    </row>
    <row r="657">
      <c r="A657" s="1"/>
      <c r="B657" s="1"/>
      <c r="D657" s="21"/>
      <c r="E657" s="1"/>
      <c r="F657" s="1"/>
      <c r="G657" s="1"/>
      <c r="H657" s="1"/>
      <c r="I657" s="1"/>
      <c r="J657" s="21"/>
      <c r="K657" s="1"/>
    </row>
    <row r="658">
      <c r="A658" s="1"/>
      <c r="B658" s="1"/>
      <c r="D658" s="21"/>
      <c r="E658" s="1"/>
      <c r="F658" s="1"/>
      <c r="G658" s="1"/>
      <c r="H658" s="1"/>
      <c r="I658" s="1"/>
      <c r="J658" s="21"/>
      <c r="K658" s="1"/>
    </row>
    <row r="659">
      <c r="A659" s="1"/>
      <c r="B659" s="1"/>
      <c r="D659" s="21"/>
      <c r="E659" s="1"/>
      <c r="F659" s="1"/>
      <c r="G659" s="1"/>
      <c r="H659" s="1"/>
      <c r="I659" s="1"/>
      <c r="J659" s="21"/>
      <c r="K659" s="1"/>
    </row>
    <row r="660">
      <c r="A660" s="1"/>
      <c r="B660" s="1"/>
      <c r="D660" s="21"/>
      <c r="E660" s="1"/>
      <c r="F660" s="1"/>
      <c r="G660" s="1"/>
      <c r="H660" s="1"/>
      <c r="I660" s="1"/>
      <c r="J660" s="21"/>
      <c r="K660" s="1"/>
    </row>
    <row r="661">
      <c r="A661" s="1"/>
      <c r="B661" s="1"/>
      <c r="D661" s="21"/>
      <c r="E661" s="1"/>
      <c r="F661" s="1"/>
      <c r="G661" s="1"/>
      <c r="H661" s="1"/>
      <c r="I661" s="1"/>
      <c r="J661" s="21"/>
      <c r="K661" s="1"/>
    </row>
    <row r="662">
      <c r="A662" s="1"/>
      <c r="B662" s="1"/>
      <c r="D662" s="21"/>
      <c r="E662" s="1"/>
      <c r="F662" s="1"/>
      <c r="G662" s="1"/>
      <c r="H662" s="1"/>
      <c r="I662" s="1"/>
      <c r="J662" s="21"/>
      <c r="K662" s="1"/>
    </row>
    <row r="663">
      <c r="A663" s="1"/>
      <c r="B663" s="1"/>
      <c r="D663" s="21"/>
      <c r="E663" s="1"/>
      <c r="F663" s="1"/>
      <c r="G663" s="1"/>
      <c r="H663" s="1"/>
      <c r="I663" s="1"/>
      <c r="J663" s="21"/>
      <c r="K663" s="1"/>
    </row>
    <row r="664">
      <c r="A664" s="1"/>
      <c r="B664" s="1"/>
      <c r="D664" s="21"/>
      <c r="E664" s="1"/>
      <c r="F664" s="1"/>
      <c r="G664" s="1"/>
      <c r="H664" s="1"/>
      <c r="I664" s="1"/>
      <c r="J664" s="21"/>
      <c r="K664" s="1"/>
    </row>
    <row r="665">
      <c r="A665" s="1"/>
      <c r="B665" s="1"/>
      <c r="D665" s="21"/>
      <c r="E665" s="1"/>
      <c r="F665" s="1"/>
      <c r="G665" s="1"/>
      <c r="H665" s="1"/>
      <c r="I665" s="1"/>
      <c r="J665" s="21"/>
      <c r="K665" s="1"/>
    </row>
    <row r="666">
      <c r="A666" s="1"/>
      <c r="B666" s="1"/>
      <c r="D666" s="21"/>
      <c r="E666" s="1"/>
      <c r="F666" s="1"/>
      <c r="G666" s="1"/>
      <c r="H666" s="1"/>
      <c r="I666" s="1"/>
      <c r="J666" s="21"/>
      <c r="K666" s="1"/>
    </row>
    <row r="667">
      <c r="A667" s="1"/>
      <c r="B667" s="1"/>
      <c r="D667" s="21"/>
      <c r="E667" s="1"/>
      <c r="F667" s="1"/>
      <c r="G667" s="1"/>
      <c r="H667" s="1"/>
      <c r="I667" s="1"/>
      <c r="J667" s="21"/>
      <c r="K667" s="1"/>
    </row>
    <row r="668">
      <c r="A668" s="1"/>
      <c r="B668" s="1"/>
      <c r="D668" s="21"/>
      <c r="E668" s="1"/>
      <c r="F668" s="1"/>
      <c r="G668" s="1"/>
      <c r="H668" s="1"/>
      <c r="I668" s="1"/>
      <c r="J668" s="21"/>
      <c r="K668" s="1"/>
    </row>
    <row r="669">
      <c r="A669" s="1"/>
      <c r="B669" s="1"/>
      <c r="D669" s="21"/>
      <c r="E669" s="1"/>
      <c r="F669" s="1"/>
      <c r="G669" s="1"/>
      <c r="H669" s="1"/>
      <c r="I669" s="1"/>
      <c r="J669" s="21"/>
      <c r="K669" s="1"/>
    </row>
    <row r="670">
      <c r="A670" s="1"/>
      <c r="B670" s="1"/>
      <c r="D670" s="21"/>
      <c r="E670" s="1"/>
      <c r="F670" s="1"/>
      <c r="G670" s="1"/>
      <c r="H670" s="1"/>
      <c r="I670" s="1"/>
      <c r="J670" s="21"/>
      <c r="K670" s="1"/>
    </row>
    <row r="671">
      <c r="A671" s="1"/>
      <c r="B671" s="1"/>
      <c r="D671" s="21"/>
      <c r="E671" s="1"/>
      <c r="F671" s="1"/>
      <c r="G671" s="1"/>
      <c r="H671" s="1"/>
      <c r="I671" s="1"/>
      <c r="J671" s="21"/>
      <c r="K671" s="1"/>
    </row>
    <row r="672">
      <c r="A672" s="1"/>
      <c r="B672" s="1"/>
      <c r="D672" s="21"/>
      <c r="E672" s="1"/>
      <c r="F672" s="1"/>
      <c r="G672" s="1"/>
      <c r="H672" s="1"/>
      <c r="I672" s="1"/>
      <c r="J672" s="21"/>
      <c r="K672" s="1"/>
    </row>
    <row r="673">
      <c r="A673" s="1"/>
      <c r="B673" s="1"/>
      <c r="D673" s="21"/>
      <c r="E673" s="1"/>
      <c r="F673" s="1"/>
      <c r="G673" s="1"/>
      <c r="H673" s="1"/>
      <c r="I673" s="1"/>
      <c r="J673" s="21"/>
      <c r="K673" s="1"/>
    </row>
    <row r="674">
      <c r="A674" s="1"/>
      <c r="B674" s="1"/>
      <c r="D674" s="21"/>
      <c r="E674" s="1"/>
      <c r="F674" s="1"/>
      <c r="G674" s="1"/>
      <c r="H674" s="1"/>
      <c r="I674" s="1"/>
      <c r="J674" s="21"/>
      <c r="K674" s="1"/>
    </row>
    <row r="675">
      <c r="A675" s="1"/>
      <c r="B675" s="1"/>
      <c r="D675" s="21"/>
      <c r="E675" s="1"/>
      <c r="F675" s="1"/>
      <c r="G675" s="1"/>
      <c r="H675" s="1"/>
      <c r="I675" s="1"/>
      <c r="J675" s="21"/>
      <c r="K675" s="1"/>
    </row>
    <row r="676">
      <c r="A676" s="1"/>
      <c r="B676" s="1"/>
      <c r="D676" s="21"/>
      <c r="E676" s="1"/>
      <c r="F676" s="1"/>
      <c r="G676" s="1"/>
      <c r="H676" s="1"/>
      <c r="I676" s="1"/>
      <c r="J676" s="21"/>
      <c r="K676" s="1"/>
    </row>
    <row r="677">
      <c r="A677" s="1"/>
      <c r="B677" s="1"/>
      <c r="D677" s="21"/>
      <c r="E677" s="1"/>
      <c r="F677" s="1"/>
      <c r="G677" s="1"/>
      <c r="H677" s="1"/>
      <c r="I677" s="1"/>
      <c r="J677" s="21"/>
      <c r="K677" s="1"/>
    </row>
    <row r="678">
      <c r="A678" s="1"/>
      <c r="B678" s="1"/>
      <c r="D678" s="21"/>
      <c r="E678" s="1"/>
      <c r="F678" s="1"/>
      <c r="G678" s="1"/>
      <c r="H678" s="1"/>
      <c r="I678" s="1"/>
      <c r="J678" s="21"/>
      <c r="K678" s="1"/>
    </row>
    <row r="679">
      <c r="A679" s="1"/>
      <c r="B679" s="1"/>
      <c r="D679" s="21"/>
      <c r="E679" s="1"/>
      <c r="F679" s="1"/>
      <c r="G679" s="1"/>
      <c r="H679" s="1"/>
      <c r="I679" s="1"/>
      <c r="J679" s="21"/>
      <c r="K679" s="1"/>
    </row>
    <row r="680">
      <c r="A680" s="1"/>
      <c r="B680" s="1"/>
      <c r="D680" s="21"/>
      <c r="E680" s="1"/>
      <c r="F680" s="1"/>
      <c r="G680" s="1"/>
      <c r="H680" s="1"/>
      <c r="I680" s="1"/>
      <c r="J680" s="21"/>
      <c r="K680" s="1"/>
    </row>
    <row r="681">
      <c r="A681" s="1"/>
      <c r="B681" s="1"/>
      <c r="D681" s="21"/>
      <c r="E681" s="1"/>
      <c r="F681" s="1"/>
      <c r="G681" s="1"/>
      <c r="H681" s="1"/>
      <c r="I681" s="1"/>
      <c r="J681" s="21"/>
      <c r="K681" s="1"/>
    </row>
    <row r="682">
      <c r="A682" s="1"/>
      <c r="B682" s="1"/>
      <c r="D682" s="21"/>
      <c r="E682" s="1"/>
      <c r="F682" s="1"/>
      <c r="G682" s="1"/>
      <c r="H682" s="1"/>
      <c r="I682" s="1"/>
      <c r="J682" s="21"/>
      <c r="K682" s="1"/>
    </row>
    <row r="683">
      <c r="A683" s="1"/>
      <c r="B683" s="1"/>
      <c r="D683" s="21"/>
      <c r="E683" s="1"/>
      <c r="F683" s="1"/>
      <c r="G683" s="1"/>
      <c r="H683" s="1"/>
      <c r="I683" s="1"/>
      <c r="J683" s="21"/>
      <c r="K683" s="1"/>
    </row>
    <row r="684">
      <c r="A684" s="1"/>
      <c r="B684" s="1"/>
      <c r="D684" s="21"/>
      <c r="E684" s="1"/>
      <c r="F684" s="1"/>
      <c r="G684" s="1"/>
      <c r="H684" s="1"/>
      <c r="I684" s="1"/>
      <c r="J684" s="21"/>
      <c r="K684" s="1"/>
    </row>
    <row r="685">
      <c r="A685" s="1"/>
      <c r="B685" s="1"/>
      <c r="D685" s="21"/>
      <c r="E685" s="1"/>
      <c r="F685" s="1"/>
      <c r="G685" s="1"/>
      <c r="H685" s="1"/>
      <c r="I685" s="1"/>
      <c r="J685" s="21"/>
      <c r="K685" s="1"/>
    </row>
    <row r="686">
      <c r="A686" s="1"/>
      <c r="B686" s="1"/>
      <c r="D686" s="21"/>
      <c r="E686" s="1"/>
      <c r="F686" s="1"/>
      <c r="G686" s="1"/>
      <c r="H686" s="1"/>
      <c r="I686" s="1"/>
      <c r="J686" s="21"/>
      <c r="K686" s="1"/>
    </row>
    <row r="687">
      <c r="A687" s="1"/>
      <c r="B687" s="1"/>
      <c r="D687" s="21"/>
      <c r="E687" s="1"/>
      <c r="F687" s="1"/>
      <c r="G687" s="1"/>
      <c r="H687" s="1"/>
      <c r="I687" s="1"/>
      <c r="J687" s="21"/>
      <c r="K687" s="1"/>
    </row>
    <row r="688">
      <c r="A688" s="1"/>
      <c r="B688" s="1"/>
      <c r="D688" s="21"/>
      <c r="E688" s="1"/>
      <c r="F688" s="1"/>
      <c r="G688" s="1"/>
      <c r="H688" s="1"/>
      <c r="I688" s="1"/>
      <c r="J688" s="21"/>
      <c r="K688" s="1"/>
    </row>
    <row r="689">
      <c r="A689" s="1"/>
      <c r="B689" s="1"/>
      <c r="D689" s="21"/>
      <c r="E689" s="1"/>
      <c r="F689" s="1"/>
      <c r="G689" s="1"/>
      <c r="H689" s="1"/>
      <c r="I689" s="1"/>
      <c r="J689" s="21"/>
      <c r="K689" s="1"/>
    </row>
    <row r="690">
      <c r="A690" s="1"/>
      <c r="B690" s="1"/>
      <c r="D690" s="21"/>
      <c r="E690" s="1"/>
      <c r="F690" s="1"/>
      <c r="G690" s="1"/>
      <c r="H690" s="1"/>
      <c r="I690" s="1"/>
      <c r="J690" s="21"/>
      <c r="K690" s="1"/>
    </row>
    <row r="691">
      <c r="A691" s="1"/>
      <c r="B691" s="1"/>
      <c r="D691" s="21"/>
      <c r="E691" s="1"/>
      <c r="F691" s="1"/>
      <c r="G691" s="1"/>
      <c r="H691" s="1"/>
      <c r="I691" s="1"/>
      <c r="J691" s="21"/>
      <c r="K691" s="1"/>
    </row>
    <row r="692">
      <c r="A692" s="1"/>
      <c r="B692" s="1"/>
      <c r="D692" s="21"/>
      <c r="E692" s="1"/>
      <c r="F692" s="1"/>
      <c r="G692" s="1"/>
      <c r="H692" s="1"/>
      <c r="I692" s="1"/>
      <c r="J692" s="21"/>
      <c r="K692" s="1"/>
    </row>
    <row r="693">
      <c r="A693" s="1"/>
      <c r="B693" s="1"/>
      <c r="D693" s="21"/>
      <c r="E693" s="1"/>
      <c r="F693" s="1"/>
      <c r="G693" s="1"/>
      <c r="H693" s="1"/>
      <c r="I693" s="1"/>
      <c r="J693" s="21"/>
      <c r="K693" s="1"/>
    </row>
    <row r="694">
      <c r="A694" s="1"/>
      <c r="B694" s="1"/>
      <c r="D694" s="21"/>
      <c r="E694" s="1"/>
      <c r="F694" s="1"/>
      <c r="G694" s="1"/>
      <c r="H694" s="1"/>
      <c r="I694" s="1"/>
      <c r="J694" s="21"/>
      <c r="K694" s="1"/>
    </row>
    <row r="695">
      <c r="A695" s="1"/>
      <c r="B695" s="1"/>
      <c r="D695" s="21"/>
      <c r="E695" s="1"/>
      <c r="F695" s="1"/>
      <c r="G695" s="1"/>
      <c r="H695" s="1"/>
      <c r="I695" s="1"/>
      <c r="J695" s="21"/>
      <c r="K695" s="1"/>
    </row>
    <row r="696">
      <c r="A696" s="1"/>
      <c r="B696" s="1"/>
      <c r="D696" s="21"/>
      <c r="E696" s="1"/>
      <c r="F696" s="1"/>
      <c r="G696" s="1"/>
      <c r="H696" s="1"/>
      <c r="I696" s="1"/>
      <c r="J696" s="21"/>
      <c r="K696" s="1"/>
    </row>
    <row r="697">
      <c r="A697" s="1"/>
      <c r="B697" s="1"/>
      <c r="D697" s="21"/>
      <c r="E697" s="1"/>
      <c r="F697" s="1"/>
      <c r="G697" s="1"/>
      <c r="H697" s="1"/>
      <c r="I697" s="1"/>
      <c r="J697" s="21"/>
      <c r="K697" s="1"/>
    </row>
    <row r="698">
      <c r="A698" s="1"/>
      <c r="B698" s="1"/>
      <c r="D698" s="21"/>
      <c r="E698" s="1"/>
      <c r="F698" s="1"/>
      <c r="G698" s="1"/>
      <c r="H698" s="1"/>
      <c r="I698" s="1"/>
      <c r="J698" s="21"/>
      <c r="K698" s="1"/>
    </row>
    <row r="699">
      <c r="A699" s="1"/>
      <c r="B699" s="1"/>
      <c r="D699" s="21"/>
      <c r="E699" s="1"/>
      <c r="F699" s="1"/>
      <c r="G699" s="1"/>
      <c r="H699" s="1"/>
      <c r="I699" s="1"/>
      <c r="J699" s="21"/>
      <c r="K699" s="1"/>
    </row>
    <row r="700">
      <c r="A700" s="1"/>
      <c r="B700" s="1"/>
      <c r="D700" s="21"/>
      <c r="E700" s="1"/>
      <c r="F700" s="1"/>
      <c r="G700" s="1"/>
      <c r="H700" s="1"/>
      <c r="I700" s="1"/>
      <c r="J700" s="21"/>
      <c r="K700" s="1"/>
    </row>
    <row r="701">
      <c r="A701" s="1"/>
      <c r="B701" s="1"/>
      <c r="D701" s="21"/>
      <c r="E701" s="1"/>
      <c r="F701" s="1"/>
      <c r="G701" s="1"/>
      <c r="H701" s="1"/>
      <c r="I701" s="1"/>
      <c r="J701" s="21"/>
      <c r="K701" s="1"/>
    </row>
    <row r="702">
      <c r="A702" s="1"/>
      <c r="B702" s="1"/>
      <c r="D702" s="21"/>
      <c r="E702" s="1"/>
      <c r="F702" s="1"/>
      <c r="G702" s="1"/>
      <c r="H702" s="1"/>
      <c r="I702" s="1"/>
      <c r="J702" s="21"/>
      <c r="K702" s="1"/>
    </row>
    <row r="703">
      <c r="A703" s="1"/>
      <c r="B703" s="1"/>
      <c r="D703" s="21"/>
      <c r="E703" s="1"/>
      <c r="F703" s="1"/>
      <c r="G703" s="1"/>
      <c r="H703" s="1"/>
      <c r="I703" s="1"/>
      <c r="J703" s="21"/>
      <c r="K703" s="1"/>
    </row>
    <row r="704">
      <c r="A704" s="1"/>
      <c r="B704" s="1"/>
      <c r="D704" s="21"/>
      <c r="E704" s="1"/>
      <c r="F704" s="1"/>
      <c r="G704" s="1"/>
      <c r="H704" s="1"/>
      <c r="I704" s="1"/>
      <c r="J704" s="21"/>
      <c r="K704" s="1"/>
    </row>
    <row r="705">
      <c r="A705" s="1"/>
      <c r="B705" s="1"/>
      <c r="D705" s="21"/>
      <c r="E705" s="1"/>
      <c r="F705" s="1"/>
      <c r="G705" s="1"/>
      <c r="H705" s="1"/>
      <c r="I705" s="1"/>
      <c r="J705" s="21"/>
      <c r="K705" s="1"/>
    </row>
    <row r="706">
      <c r="A706" s="1"/>
      <c r="B706" s="1"/>
      <c r="D706" s="21"/>
      <c r="E706" s="1"/>
      <c r="F706" s="1"/>
      <c r="G706" s="1"/>
      <c r="H706" s="1"/>
      <c r="I706" s="1"/>
      <c r="J706" s="21"/>
      <c r="K706" s="1"/>
    </row>
    <row r="707">
      <c r="A707" s="1"/>
      <c r="B707" s="1"/>
      <c r="D707" s="21"/>
      <c r="E707" s="1"/>
      <c r="F707" s="1"/>
      <c r="G707" s="1"/>
      <c r="H707" s="1"/>
      <c r="I707" s="1"/>
      <c r="J707" s="21"/>
      <c r="K707" s="1"/>
    </row>
    <row r="708">
      <c r="A708" s="1"/>
      <c r="B708" s="1"/>
      <c r="D708" s="21"/>
      <c r="E708" s="1"/>
      <c r="F708" s="1"/>
      <c r="G708" s="1"/>
      <c r="H708" s="1"/>
      <c r="I708" s="1"/>
      <c r="J708" s="21"/>
      <c r="K708" s="1"/>
    </row>
    <row r="709">
      <c r="A709" s="1"/>
      <c r="B709" s="1"/>
      <c r="D709" s="21"/>
      <c r="E709" s="1"/>
      <c r="F709" s="1"/>
      <c r="G709" s="1"/>
      <c r="H709" s="1"/>
      <c r="I709" s="1"/>
      <c r="J709" s="21"/>
      <c r="K709" s="1"/>
    </row>
    <row r="710">
      <c r="A710" s="1"/>
      <c r="B710" s="1"/>
      <c r="D710" s="21"/>
      <c r="E710" s="1"/>
      <c r="F710" s="1"/>
      <c r="G710" s="1"/>
      <c r="H710" s="1"/>
      <c r="I710" s="1"/>
      <c r="J710" s="21"/>
      <c r="K710" s="1"/>
    </row>
    <row r="711">
      <c r="A711" s="1"/>
      <c r="B711" s="1"/>
      <c r="D711" s="21"/>
      <c r="E711" s="1"/>
      <c r="F711" s="1"/>
      <c r="G711" s="1"/>
      <c r="H711" s="1"/>
      <c r="I711" s="1"/>
      <c r="J711" s="21"/>
      <c r="K711" s="1"/>
    </row>
    <row r="712">
      <c r="A712" s="1"/>
      <c r="B712" s="1"/>
      <c r="D712" s="21"/>
      <c r="E712" s="1"/>
      <c r="F712" s="1"/>
      <c r="G712" s="1"/>
      <c r="H712" s="1"/>
      <c r="I712" s="1"/>
      <c r="J712" s="21"/>
      <c r="K712" s="1"/>
    </row>
    <row r="713">
      <c r="A713" s="1"/>
      <c r="B713" s="1"/>
      <c r="D713" s="21"/>
      <c r="E713" s="1"/>
      <c r="F713" s="1"/>
      <c r="G713" s="1"/>
      <c r="H713" s="1"/>
      <c r="I713" s="1"/>
      <c r="J713" s="21"/>
      <c r="K713" s="1"/>
    </row>
    <row r="714">
      <c r="A714" s="1"/>
      <c r="B714" s="1"/>
      <c r="D714" s="21"/>
      <c r="E714" s="1"/>
      <c r="F714" s="1"/>
      <c r="G714" s="1"/>
      <c r="H714" s="1"/>
      <c r="I714" s="1"/>
      <c r="J714" s="21"/>
      <c r="K714" s="1"/>
    </row>
    <row r="715">
      <c r="A715" s="1"/>
      <c r="B715" s="1"/>
      <c r="D715" s="21"/>
      <c r="E715" s="1"/>
      <c r="F715" s="1"/>
      <c r="G715" s="1"/>
      <c r="H715" s="1"/>
      <c r="I715" s="1"/>
      <c r="J715" s="21"/>
      <c r="K715" s="1"/>
    </row>
    <row r="716">
      <c r="A716" s="1"/>
      <c r="B716" s="1"/>
      <c r="D716" s="21"/>
      <c r="E716" s="1"/>
      <c r="F716" s="1"/>
      <c r="G716" s="1"/>
      <c r="H716" s="1"/>
      <c r="I716" s="1"/>
      <c r="J716" s="21"/>
      <c r="K716" s="1"/>
    </row>
    <row r="717">
      <c r="A717" s="1"/>
      <c r="B717" s="1"/>
      <c r="D717" s="21"/>
      <c r="E717" s="1"/>
      <c r="F717" s="1"/>
      <c r="G717" s="1"/>
      <c r="H717" s="1"/>
      <c r="I717" s="1"/>
      <c r="J717" s="21"/>
      <c r="K717" s="1"/>
    </row>
    <row r="718">
      <c r="A718" s="1"/>
      <c r="B718" s="1"/>
      <c r="D718" s="21"/>
      <c r="E718" s="1"/>
      <c r="F718" s="1"/>
      <c r="G718" s="1"/>
      <c r="H718" s="1"/>
      <c r="I718" s="1"/>
      <c r="J718" s="21"/>
      <c r="K718" s="1"/>
    </row>
    <row r="719">
      <c r="A719" s="1"/>
      <c r="B719" s="1"/>
      <c r="D719" s="21"/>
      <c r="E719" s="1"/>
      <c r="F719" s="1"/>
      <c r="G719" s="1"/>
      <c r="H719" s="1"/>
      <c r="I719" s="1"/>
      <c r="J719" s="21"/>
      <c r="K719" s="1"/>
    </row>
    <row r="720">
      <c r="A720" s="1"/>
      <c r="B720" s="1"/>
      <c r="D720" s="21"/>
      <c r="E720" s="1"/>
      <c r="F720" s="1"/>
      <c r="G720" s="1"/>
      <c r="H720" s="1"/>
      <c r="I720" s="1"/>
      <c r="J720" s="21"/>
      <c r="K720" s="1"/>
    </row>
    <row r="721">
      <c r="A721" s="1"/>
      <c r="B721" s="1"/>
      <c r="D721" s="21"/>
      <c r="E721" s="1"/>
      <c r="F721" s="1"/>
      <c r="G721" s="1"/>
      <c r="H721" s="1"/>
      <c r="I721" s="1"/>
      <c r="J721" s="21"/>
      <c r="K721" s="1"/>
    </row>
    <row r="722">
      <c r="A722" s="1"/>
      <c r="B722" s="1"/>
      <c r="D722" s="21"/>
      <c r="E722" s="1"/>
      <c r="F722" s="1"/>
      <c r="G722" s="1"/>
      <c r="H722" s="1"/>
      <c r="I722" s="1"/>
      <c r="J722" s="21"/>
      <c r="K722" s="1"/>
    </row>
    <row r="723">
      <c r="A723" s="1"/>
      <c r="B723" s="1"/>
      <c r="D723" s="21"/>
      <c r="E723" s="1"/>
      <c r="F723" s="1"/>
      <c r="G723" s="1"/>
      <c r="H723" s="1"/>
      <c r="I723" s="1"/>
      <c r="J723" s="21"/>
      <c r="K723" s="1"/>
    </row>
    <row r="724">
      <c r="A724" s="1"/>
      <c r="B724" s="1"/>
      <c r="D724" s="21"/>
      <c r="E724" s="1"/>
      <c r="F724" s="1"/>
      <c r="G724" s="1"/>
      <c r="H724" s="1"/>
      <c r="I724" s="1"/>
      <c r="J724" s="21"/>
      <c r="K724" s="1"/>
    </row>
    <row r="725">
      <c r="A725" s="1"/>
      <c r="B725" s="1"/>
      <c r="D725" s="21"/>
      <c r="E725" s="1"/>
      <c r="F725" s="1"/>
      <c r="G725" s="1"/>
      <c r="H725" s="1"/>
      <c r="I725" s="1"/>
      <c r="J725" s="21"/>
      <c r="K725" s="1"/>
    </row>
    <row r="726">
      <c r="A726" s="1"/>
      <c r="B726" s="1"/>
      <c r="D726" s="21"/>
      <c r="E726" s="1"/>
      <c r="F726" s="1"/>
      <c r="G726" s="1"/>
      <c r="H726" s="1"/>
      <c r="I726" s="1"/>
      <c r="J726" s="21"/>
      <c r="K726" s="1"/>
    </row>
    <row r="727">
      <c r="A727" s="1"/>
      <c r="B727" s="1"/>
      <c r="D727" s="21"/>
      <c r="E727" s="1"/>
      <c r="F727" s="1"/>
      <c r="G727" s="1"/>
      <c r="H727" s="1"/>
      <c r="I727" s="1"/>
      <c r="J727" s="21"/>
      <c r="K727" s="1"/>
    </row>
    <row r="728">
      <c r="A728" s="1"/>
      <c r="B728" s="1"/>
      <c r="D728" s="21"/>
      <c r="E728" s="1"/>
      <c r="F728" s="1"/>
      <c r="G728" s="1"/>
      <c r="H728" s="1"/>
      <c r="I728" s="1"/>
      <c r="J728" s="21"/>
      <c r="K728" s="1"/>
    </row>
    <row r="729">
      <c r="A729" s="1"/>
      <c r="B729" s="1"/>
      <c r="D729" s="21"/>
      <c r="E729" s="1"/>
      <c r="F729" s="1"/>
      <c r="G729" s="1"/>
      <c r="H729" s="1"/>
      <c r="I729" s="1"/>
      <c r="J729" s="21"/>
      <c r="K729" s="1"/>
    </row>
    <row r="730">
      <c r="A730" s="1"/>
      <c r="B730" s="1"/>
      <c r="D730" s="21"/>
      <c r="E730" s="1"/>
      <c r="F730" s="1"/>
      <c r="G730" s="1"/>
      <c r="H730" s="1"/>
      <c r="I730" s="1"/>
      <c r="J730" s="21"/>
      <c r="K730" s="1"/>
    </row>
    <row r="731">
      <c r="A731" s="1"/>
      <c r="B731" s="1"/>
      <c r="D731" s="21"/>
      <c r="E731" s="1"/>
      <c r="F731" s="1"/>
      <c r="G731" s="1"/>
      <c r="H731" s="1"/>
      <c r="I731" s="1"/>
      <c r="J731" s="21"/>
      <c r="K731" s="1"/>
    </row>
    <row r="732">
      <c r="A732" s="1"/>
      <c r="B732" s="1"/>
      <c r="D732" s="21"/>
      <c r="E732" s="1"/>
      <c r="F732" s="1"/>
      <c r="G732" s="1"/>
      <c r="H732" s="1"/>
      <c r="I732" s="1"/>
      <c r="J732" s="21"/>
      <c r="K732" s="1"/>
    </row>
    <row r="733">
      <c r="A733" s="1"/>
      <c r="B733" s="1"/>
      <c r="D733" s="21"/>
      <c r="E733" s="1"/>
      <c r="F733" s="1"/>
      <c r="G733" s="1"/>
      <c r="H733" s="1"/>
      <c r="I733" s="1"/>
      <c r="J733" s="21"/>
      <c r="K733" s="1"/>
    </row>
    <row r="734">
      <c r="A734" s="1"/>
      <c r="B734" s="1"/>
      <c r="D734" s="21"/>
      <c r="E734" s="1"/>
      <c r="F734" s="1"/>
      <c r="G734" s="1"/>
      <c r="H734" s="1"/>
      <c r="I734" s="1"/>
      <c r="J734" s="21"/>
      <c r="K734" s="1"/>
    </row>
    <row r="735">
      <c r="A735" s="1"/>
      <c r="B735" s="1"/>
      <c r="D735" s="21"/>
      <c r="E735" s="1"/>
      <c r="F735" s="1"/>
      <c r="G735" s="1"/>
      <c r="H735" s="1"/>
      <c r="I735" s="1"/>
      <c r="J735" s="21"/>
      <c r="K735" s="1"/>
    </row>
    <row r="736">
      <c r="A736" s="1"/>
      <c r="B736" s="1"/>
      <c r="D736" s="21"/>
      <c r="E736" s="1"/>
      <c r="F736" s="1"/>
      <c r="G736" s="1"/>
      <c r="H736" s="1"/>
      <c r="I736" s="1"/>
      <c r="J736" s="21"/>
      <c r="K736" s="1"/>
    </row>
    <row r="737">
      <c r="A737" s="1"/>
      <c r="B737" s="1"/>
      <c r="D737" s="21"/>
      <c r="E737" s="1"/>
      <c r="F737" s="1"/>
      <c r="G737" s="1"/>
      <c r="H737" s="1"/>
      <c r="I737" s="1"/>
      <c r="J737" s="21"/>
      <c r="K737" s="1"/>
    </row>
    <row r="738">
      <c r="A738" s="1"/>
      <c r="B738" s="1"/>
      <c r="D738" s="21"/>
      <c r="E738" s="1"/>
      <c r="F738" s="1"/>
      <c r="G738" s="1"/>
      <c r="H738" s="1"/>
      <c r="I738" s="1"/>
      <c r="J738" s="21"/>
      <c r="K738" s="1"/>
    </row>
    <row r="739">
      <c r="A739" s="1"/>
      <c r="B739" s="1"/>
      <c r="D739" s="21"/>
      <c r="E739" s="1"/>
      <c r="F739" s="1"/>
      <c r="G739" s="1"/>
      <c r="H739" s="1"/>
      <c r="I739" s="1"/>
      <c r="J739" s="21"/>
      <c r="K739" s="1"/>
    </row>
    <row r="740">
      <c r="A740" s="1"/>
      <c r="B740" s="1"/>
      <c r="D740" s="21"/>
      <c r="E740" s="1"/>
      <c r="F740" s="1"/>
      <c r="G740" s="1"/>
      <c r="H740" s="1"/>
      <c r="I740" s="1"/>
      <c r="J740" s="21"/>
      <c r="K740" s="1"/>
    </row>
    <row r="741">
      <c r="A741" s="1"/>
      <c r="B741" s="1"/>
      <c r="D741" s="21"/>
      <c r="E741" s="1"/>
      <c r="F741" s="1"/>
      <c r="G741" s="1"/>
      <c r="H741" s="1"/>
      <c r="I741" s="1"/>
      <c r="J741" s="21"/>
      <c r="K741" s="1"/>
    </row>
    <row r="742">
      <c r="A742" s="1"/>
      <c r="B742" s="1"/>
      <c r="D742" s="21"/>
      <c r="E742" s="1"/>
      <c r="F742" s="1"/>
      <c r="G742" s="1"/>
      <c r="H742" s="1"/>
      <c r="I742" s="1"/>
      <c r="J742" s="21"/>
      <c r="K742" s="1"/>
    </row>
    <row r="743">
      <c r="A743" s="1"/>
      <c r="B743" s="1"/>
      <c r="D743" s="21"/>
      <c r="E743" s="1"/>
      <c r="F743" s="1"/>
      <c r="G743" s="1"/>
      <c r="H743" s="1"/>
      <c r="I743" s="1"/>
      <c r="J743" s="21"/>
      <c r="K743" s="1"/>
    </row>
    <row r="744">
      <c r="A744" s="1"/>
      <c r="B744" s="1"/>
      <c r="D744" s="21"/>
      <c r="E744" s="1"/>
      <c r="F744" s="1"/>
      <c r="G744" s="1"/>
      <c r="H744" s="1"/>
      <c r="I744" s="1"/>
      <c r="J744" s="21"/>
      <c r="K744" s="1"/>
    </row>
    <row r="745">
      <c r="A745" s="1"/>
      <c r="B745" s="1"/>
      <c r="D745" s="21"/>
      <c r="E745" s="1"/>
      <c r="F745" s="1"/>
      <c r="G745" s="1"/>
      <c r="H745" s="1"/>
      <c r="I745" s="1"/>
      <c r="J745" s="21"/>
      <c r="K745" s="1"/>
    </row>
    <row r="746">
      <c r="A746" s="1"/>
      <c r="B746" s="1"/>
      <c r="D746" s="21"/>
      <c r="E746" s="1"/>
      <c r="F746" s="1"/>
      <c r="G746" s="1"/>
      <c r="H746" s="1"/>
      <c r="I746" s="1"/>
      <c r="J746" s="21"/>
      <c r="K746" s="1"/>
    </row>
    <row r="747">
      <c r="A747" s="1"/>
      <c r="B747" s="1"/>
      <c r="D747" s="21"/>
      <c r="E747" s="1"/>
      <c r="F747" s="1"/>
      <c r="G747" s="1"/>
      <c r="H747" s="1"/>
      <c r="I747" s="1"/>
      <c r="J747" s="21"/>
      <c r="K747" s="1"/>
    </row>
    <row r="748">
      <c r="A748" s="1"/>
      <c r="B748" s="1"/>
      <c r="D748" s="21"/>
      <c r="E748" s="1"/>
      <c r="F748" s="1"/>
      <c r="G748" s="1"/>
      <c r="H748" s="1"/>
      <c r="I748" s="1"/>
      <c r="J748" s="21"/>
      <c r="K748" s="1"/>
    </row>
    <row r="749">
      <c r="A749" s="1"/>
      <c r="B749" s="1"/>
      <c r="D749" s="21"/>
      <c r="E749" s="1"/>
      <c r="F749" s="1"/>
      <c r="G749" s="1"/>
      <c r="H749" s="1"/>
      <c r="I749" s="1"/>
      <c r="J749" s="21"/>
      <c r="K749" s="1"/>
    </row>
    <row r="750">
      <c r="A750" s="1"/>
      <c r="B750" s="1"/>
      <c r="D750" s="21"/>
      <c r="E750" s="1"/>
      <c r="F750" s="1"/>
      <c r="G750" s="1"/>
      <c r="H750" s="1"/>
      <c r="I750" s="1"/>
      <c r="J750" s="21"/>
      <c r="K750" s="1"/>
    </row>
    <row r="751">
      <c r="A751" s="1"/>
      <c r="B751" s="1"/>
      <c r="D751" s="21"/>
      <c r="E751" s="1"/>
      <c r="F751" s="1"/>
      <c r="G751" s="1"/>
      <c r="H751" s="1"/>
      <c r="I751" s="1"/>
      <c r="J751" s="21"/>
      <c r="K751" s="1"/>
    </row>
    <row r="752">
      <c r="A752" s="1"/>
      <c r="B752" s="1"/>
      <c r="D752" s="21"/>
      <c r="E752" s="1"/>
      <c r="F752" s="1"/>
      <c r="G752" s="1"/>
      <c r="H752" s="1"/>
      <c r="I752" s="1"/>
      <c r="J752" s="21"/>
      <c r="K752" s="1"/>
    </row>
    <row r="753">
      <c r="A753" s="1"/>
      <c r="B753" s="1"/>
      <c r="D753" s="21"/>
      <c r="E753" s="1"/>
      <c r="F753" s="1"/>
      <c r="G753" s="1"/>
      <c r="H753" s="1"/>
      <c r="I753" s="1"/>
      <c r="J753" s="21"/>
      <c r="K753" s="1"/>
    </row>
    <row r="754">
      <c r="A754" s="1"/>
      <c r="B754" s="1"/>
      <c r="D754" s="21"/>
      <c r="E754" s="1"/>
      <c r="F754" s="1"/>
      <c r="G754" s="1"/>
      <c r="H754" s="1"/>
      <c r="I754" s="1"/>
      <c r="J754" s="21"/>
      <c r="K754" s="1"/>
    </row>
    <row r="755">
      <c r="A755" s="1"/>
      <c r="B755" s="1"/>
      <c r="D755" s="21"/>
      <c r="E755" s="1"/>
      <c r="F755" s="1"/>
      <c r="G755" s="1"/>
      <c r="H755" s="1"/>
      <c r="I755" s="1"/>
      <c r="J755" s="21"/>
      <c r="K755" s="1"/>
    </row>
    <row r="756">
      <c r="A756" s="1"/>
      <c r="B756" s="1"/>
      <c r="D756" s="21"/>
      <c r="E756" s="1"/>
      <c r="F756" s="1"/>
      <c r="G756" s="1"/>
      <c r="H756" s="1"/>
      <c r="I756" s="1"/>
      <c r="J756" s="21"/>
      <c r="K756" s="1"/>
    </row>
    <row r="757">
      <c r="A757" s="1"/>
      <c r="B757" s="1"/>
      <c r="D757" s="21"/>
      <c r="E757" s="1"/>
      <c r="F757" s="1"/>
      <c r="G757" s="1"/>
      <c r="H757" s="1"/>
      <c r="I757" s="1"/>
      <c r="J757" s="21"/>
      <c r="K757" s="1"/>
    </row>
    <row r="758">
      <c r="A758" s="1"/>
      <c r="B758" s="1"/>
      <c r="D758" s="21"/>
      <c r="E758" s="1"/>
      <c r="F758" s="1"/>
      <c r="G758" s="1"/>
      <c r="H758" s="1"/>
      <c r="I758" s="1"/>
      <c r="J758" s="21"/>
      <c r="K758" s="1"/>
    </row>
    <row r="759">
      <c r="A759" s="1"/>
      <c r="B759" s="1"/>
      <c r="D759" s="21"/>
      <c r="E759" s="1"/>
      <c r="F759" s="1"/>
      <c r="G759" s="1"/>
      <c r="H759" s="1"/>
      <c r="I759" s="1"/>
      <c r="J759" s="21"/>
      <c r="K759" s="1"/>
    </row>
    <row r="760">
      <c r="A760" s="1"/>
      <c r="B760" s="1"/>
      <c r="D760" s="21"/>
      <c r="E760" s="1"/>
      <c r="F760" s="1"/>
      <c r="G760" s="1"/>
      <c r="H760" s="1"/>
      <c r="I760" s="1"/>
      <c r="J760" s="21"/>
      <c r="K760" s="1"/>
    </row>
    <row r="761">
      <c r="A761" s="1"/>
      <c r="B761" s="1"/>
      <c r="D761" s="21"/>
      <c r="E761" s="1"/>
      <c r="F761" s="1"/>
      <c r="G761" s="1"/>
      <c r="H761" s="1"/>
      <c r="I761" s="1"/>
      <c r="J761" s="21"/>
      <c r="K761" s="1"/>
    </row>
    <row r="762">
      <c r="A762" s="1"/>
      <c r="B762" s="1"/>
      <c r="D762" s="21"/>
      <c r="E762" s="1"/>
      <c r="F762" s="1"/>
      <c r="G762" s="1"/>
      <c r="H762" s="1"/>
      <c r="I762" s="1"/>
      <c r="J762" s="21"/>
      <c r="K762" s="1"/>
    </row>
    <row r="763">
      <c r="A763" s="1"/>
      <c r="B763" s="1"/>
      <c r="D763" s="21"/>
      <c r="E763" s="1"/>
      <c r="F763" s="1"/>
      <c r="G763" s="1"/>
      <c r="H763" s="1"/>
      <c r="I763" s="1"/>
      <c r="J763" s="21"/>
      <c r="K763" s="1"/>
    </row>
    <row r="764">
      <c r="A764" s="1"/>
      <c r="B764" s="1"/>
      <c r="D764" s="21"/>
      <c r="E764" s="1"/>
      <c r="F764" s="1"/>
      <c r="G764" s="1"/>
      <c r="H764" s="1"/>
      <c r="I764" s="1"/>
      <c r="J764" s="21"/>
      <c r="K764" s="1"/>
    </row>
    <row r="765">
      <c r="A765" s="1"/>
      <c r="B765" s="1"/>
      <c r="D765" s="21"/>
      <c r="E765" s="1"/>
      <c r="F765" s="1"/>
      <c r="G765" s="1"/>
      <c r="H765" s="1"/>
      <c r="I765" s="1"/>
      <c r="J765" s="21"/>
      <c r="K765" s="1"/>
    </row>
    <row r="766">
      <c r="A766" s="1"/>
      <c r="B766" s="1"/>
      <c r="D766" s="21"/>
      <c r="E766" s="1"/>
      <c r="F766" s="1"/>
      <c r="G766" s="1"/>
      <c r="H766" s="1"/>
      <c r="I766" s="1"/>
      <c r="J766" s="21"/>
      <c r="K766" s="1"/>
    </row>
    <row r="767">
      <c r="A767" s="1"/>
      <c r="B767" s="1"/>
      <c r="D767" s="21"/>
      <c r="E767" s="1"/>
      <c r="F767" s="1"/>
      <c r="G767" s="1"/>
      <c r="H767" s="1"/>
      <c r="I767" s="1"/>
      <c r="J767" s="21"/>
      <c r="K767" s="1"/>
    </row>
    <row r="768">
      <c r="A768" s="1"/>
      <c r="B768" s="1"/>
      <c r="D768" s="21"/>
      <c r="E768" s="1"/>
      <c r="F768" s="1"/>
      <c r="G768" s="1"/>
      <c r="H768" s="1"/>
      <c r="I768" s="1"/>
      <c r="J768" s="21"/>
      <c r="K768" s="1"/>
    </row>
    <row r="769">
      <c r="A769" s="1"/>
      <c r="B769" s="1"/>
      <c r="D769" s="21"/>
      <c r="E769" s="1"/>
      <c r="F769" s="1"/>
      <c r="G769" s="1"/>
      <c r="H769" s="1"/>
      <c r="I769" s="1"/>
      <c r="J769" s="21"/>
      <c r="K769" s="1"/>
    </row>
    <row r="770">
      <c r="A770" s="1"/>
      <c r="B770" s="1"/>
      <c r="D770" s="21"/>
      <c r="E770" s="1"/>
      <c r="F770" s="1"/>
      <c r="G770" s="1"/>
      <c r="H770" s="1"/>
      <c r="I770" s="1"/>
      <c r="J770" s="21"/>
      <c r="K770" s="1"/>
    </row>
    <row r="771">
      <c r="A771" s="1"/>
      <c r="B771" s="1"/>
      <c r="D771" s="21"/>
      <c r="E771" s="1"/>
      <c r="F771" s="1"/>
      <c r="G771" s="1"/>
      <c r="H771" s="1"/>
      <c r="I771" s="1"/>
      <c r="J771" s="21"/>
      <c r="K771" s="1"/>
    </row>
    <row r="772">
      <c r="A772" s="1"/>
      <c r="B772" s="1"/>
      <c r="D772" s="21"/>
      <c r="E772" s="1"/>
      <c r="F772" s="1"/>
      <c r="G772" s="1"/>
      <c r="H772" s="1"/>
      <c r="I772" s="1"/>
      <c r="J772" s="21"/>
      <c r="K772" s="1"/>
    </row>
    <row r="773">
      <c r="A773" s="1"/>
      <c r="B773" s="1"/>
      <c r="D773" s="21"/>
      <c r="E773" s="1"/>
      <c r="F773" s="1"/>
      <c r="G773" s="1"/>
      <c r="H773" s="1"/>
      <c r="I773" s="1"/>
      <c r="J773" s="21"/>
      <c r="K773" s="1"/>
    </row>
    <row r="774">
      <c r="A774" s="1"/>
      <c r="B774" s="1"/>
      <c r="D774" s="21"/>
      <c r="E774" s="1"/>
      <c r="F774" s="1"/>
      <c r="G774" s="1"/>
      <c r="H774" s="1"/>
      <c r="I774" s="1"/>
      <c r="J774" s="21"/>
      <c r="K774" s="1"/>
    </row>
    <row r="775">
      <c r="A775" s="1"/>
      <c r="B775" s="1"/>
      <c r="D775" s="21"/>
      <c r="E775" s="1"/>
      <c r="F775" s="1"/>
      <c r="G775" s="1"/>
      <c r="H775" s="1"/>
      <c r="I775" s="1"/>
      <c r="J775" s="21"/>
      <c r="K775" s="1"/>
    </row>
    <row r="776">
      <c r="A776" s="1"/>
      <c r="B776" s="1"/>
      <c r="D776" s="21"/>
      <c r="E776" s="1"/>
      <c r="F776" s="1"/>
      <c r="G776" s="1"/>
      <c r="H776" s="1"/>
      <c r="I776" s="1"/>
      <c r="J776" s="21"/>
      <c r="K776" s="1"/>
    </row>
    <row r="777">
      <c r="A777" s="1"/>
      <c r="B777" s="1"/>
      <c r="D777" s="21"/>
      <c r="E777" s="1"/>
      <c r="F777" s="1"/>
      <c r="G777" s="1"/>
      <c r="H777" s="1"/>
      <c r="I777" s="1"/>
      <c r="J777" s="21"/>
      <c r="K777" s="1"/>
    </row>
    <row r="778">
      <c r="A778" s="1"/>
      <c r="B778" s="1"/>
      <c r="D778" s="21"/>
      <c r="E778" s="1"/>
      <c r="F778" s="1"/>
      <c r="G778" s="1"/>
      <c r="H778" s="1"/>
      <c r="I778" s="1"/>
      <c r="J778" s="21"/>
      <c r="K778" s="1"/>
    </row>
    <row r="779">
      <c r="A779" s="1"/>
      <c r="B779" s="1"/>
      <c r="D779" s="21"/>
      <c r="E779" s="1"/>
      <c r="F779" s="1"/>
      <c r="G779" s="1"/>
      <c r="H779" s="1"/>
      <c r="I779" s="1"/>
      <c r="J779" s="21"/>
      <c r="K779" s="1"/>
    </row>
    <row r="780">
      <c r="A780" s="1"/>
      <c r="B780" s="1"/>
      <c r="D780" s="21"/>
      <c r="E780" s="1"/>
      <c r="F780" s="1"/>
      <c r="G780" s="1"/>
      <c r="H780" s="1"/>
      <c r="I780" s="1"/>
      <c r="J780" s="21"/>
      <c r="K780" s="1"/>
    </row>
    <row r="781">
      <c r="A781" s="1"/>
      <c r="B781" s="1"/>
      <c r="D781" s="21"/>
      <c r="E781" s="1"/>
      <c r="F781" s="1"/>
      <c r="G781" s="1"/>
      <c r="H781" s="1"/>
      <c r="I781" s="1"/>
      <c r="J781" s="21"/>
      <c r="K781" s="1"/>
    </row>
    <row r="782">
      <c r="A782" s="1"/>
      <c r="B782" s="1"/>
      <c r="D782" s="21"/>
      <c r="E782" s="1"/>
      <c r="F782" s="1"/>
      <c r="G782" s="1"/>
      <c r="H782" s="1"/>
      <c r="I782" s="1"/>
      <c r="J782" s="21"/>
      <c r="K782" s="1"/>
    </row>
    <row r="783">
      <c r="A783" s="1"/>
      <c r="B783" s="1"/>
      <c r="D783" s="21"/>
      <c r="E783" s="1"/>
      <c r="F783" s="1"/>
      <c r="G783" s="1"/>
      <c r="H783" s="1"/>
      <c r="I783" s="1"/>
      <c r="J783" s="21"/>
      <c r="K783" s="1"/>
    </row>
    <row r="784">
      <c r="A784" s="1"/>
      <c r="B784" s="1"/>
      <c r="D784" s="21"/>
      <c r="E784" s="1"/>
      <c r="F784" s="1"/>
      <c r="G784" s="1"/>
      <c r="H784" s="1"/>
      <c r="I784" s="1"/>
      <c r="J784" s="21"/>
      <c r="K784" s="1"/>
    </row>
    <row r="785">
      <c r="A785" s="1"/>
      <c r="B785" s="1"/>
      <c r="D785" s="21"/>
      <c r="E785" s="1"/>
      <c r="F785" s="1"/>
      <c r="G785" s="1"/>
      <c r="H785" s="1"/>
      <c r="I785" s="1"/>
      <c r="J785" s="21"/>
      <c r="K785" s="1"/>
    </row>
    <row r="786">
      <c r="A786" s="1"/>
      <c r="B786" s="1"/>
      <c r="D786" s="21"/>
      <c r="E786" s="1"/>
      <c r="F786" s="1"/>
      <c r="G786" s="1"/>
      <c r="H786" s="1"/>
      <c r="I786" s="1"/>
      <c r="J786" s="21"/>
      <c r="K786" s="1"/>
    </row>
    <row r="787">
      <c r="A787" s="1"/>
      <c r="B787" s="1"/>
      <c r="D787" s="21"/>
      <c r="E787" s="1"/>
      <c r="F787" s="1"/>
      <c r="G787" s="1"/>
      <c r="H787" s="1"/>
      <c r="I787" s="1"/>
      <c r="J787" s="21"/>
      <c r="K787" s="1"/>
    </row>
    <row r="788">
      <c r="A788" s="1"/>
      <c r="B788" s="1"/>
      <c r="D788" s="21"/>
      <c r="E788" s="1"/>
      <c r="F788" s="1"/>
      <c r="G788" s="1"/>
      <c r="H788" s="1"/>
      <c r="I788" s="1"/>
      <c r="J788" s="21"/>
      <c r="K788" s="1"/>
    </row>
    <row r="789">
      <c r="A789" s="1"/>
      <c r="B789" s="1"/>
      <c r="D789" s="21"/>
      <c r="E789" s="1"/>
      <c r="F789" s="1"/>
      <c r="G789" s="1"/>
      <c r="H789" s="1"/>
      <c r="I789" s="1"/>
      <c r="J789" s="21"/>
      <c r="K789" s="1"/>
    </row>
    <row r="790">
      <c r="A790" s="1"/>
      <c r="B790" s="1"/>
      <c r="D790" s="21"/>
      <c r="E790" s="1"/>
      <c r="F790" s="1"/>
      <c r="G790" s="1"/>
      <c r="H790" s="1"/>
      <c r="I790" s="1"/>
      <c r="J790" s="21"/>
      <c r="K790" s="1"/>
    </row>
    <row r="791">
      <c r="A791" s="1"/>
      <c r="B791" s="1"/>
      <c r="D791" s="21"/>
      <c r="E791" s="1"/>
      <c r="F791" s="1"/>
      <c r="G791" s="1"/>
      <c r="H791" s="1"/>
      <c r="I791" s="1"/>
      <c r="J791" s="21"/>
      <c r="K791" s="1"/>
    </row>
    <row r="792">
      <c r="A792" s="1"/>
      <c r="B792" s="1"/>
      <c r="D792" s="21"/>
      <c r="E792" s="1"/>
      <c r="F792" s="1"/>
      <c r="G792" s="1"/>
      <c r="H792" s="1"/>
      <c r="I792" s="1"/>
      <c r="J792" s="21"/>
      <c r="K792" s="1"/>
    </row>
    <row r="793">
      <c r="A793" s="1"/>
      <c r="B793" s="1"/>
      <c r="D793" s="21"/>
      <c r="E793" s="1"/>
      <c r="F793" s="1"/>
      <c r="G793" s="1"/>
      <c r="H793" s="1"/>
      <c r="I793" s="1"/>
      <c r="J793" s="21"/>
      <c r="K793" s="1"/>
    </row>
    <row r="794">
      <c r="A794" s="1"/>
      <c r="B794" s="1"/>
      <c r="D794" s="21"/>
      <c r="E794" s="1"/>
      <c r="F794" s="1"/>
      <c r="G794" s="1"/>
      <c r="H794" s="1"/>
      <c r="I794" s="1"/>
      <c r="J794" s="21"/>
      <c r="K794" s="1"/>
    </row>
    <row r="795">
      <c r="A795" s="1"/>
      <c r="B795" s="1"/>
      <c r="D795" s="21"/>
      <c r="E795" s="1"/>
      <c r="F795" s="1"/>
      <c r="G795" s="1"/>
      <c r="H795" s="1"/>
      <c r="I795" s="1"/>
      <c r="J795" s="21"/>
      <c r="K795" s="1"/>
    </row>
    <row r="796">
      <c r="A796" s="1"/>
      <c r="B796" s="1"/>
      <c r="D796" s="21"/>
      <c r="E796" s="1"/>
      <c r="F796" s="1"/>
      <c r="G796" s="1"/>
      <c r="H796" s="1"/>
      <c r="I796" s="1"/>
      <c r="J796" s="21"/>
      <c r="K796" s="1"/>
    </row>
    <row r="797">
      <c r="A797" s="1"/>
      <c r="B797" s="1"/>
      <c r="D797" s="21"/>
      <c r="E797" s="1"/>
      <c r="F797" s="1"/>
      <c r="G797" s="1"/>
      <c r="H797" s="1"/>
      <c r="I797" s="1"/>
      <c r="J797" s="21"/>
      <c r="K797" s="1"/>
    </row>
    <row r="798">
      <c r="A798" s="1"/>
      <c r="B798" s="1"/>
      <c r="D798" s="21"/>
      <c r="E798" s="1"/>
      <c r="F798" s="1"/>
      <c r="G798" s="1"/>
      <c r="H798" s="1"/>
      <c r="I798" s="1"/>
      <c r="J798" s="21"/>
      <c r="K798" s="1"/>
    </row>
    <row r="799">
      <c r="A799" s="1"/>
      <c r="B799" s="1"/>
      <c r="D799" s="21"/>
      <c r="E799" s="1"/>
      <c r="F799" s="1"/>
      <c r="G799" s="1"/>
      <c r="H799" s="1"/>
      <c r="I799" s="1"/>
      <c r="J799" s="21"/>
      <c r="K799" s="1"/>
    </row>
    <row r="800">
      <c r="A800" s="1"/>
      <c r="B800" s="1"/>
      <c r="D800" s="21"/>
      <c r="E800" s="1"/>
      <c r="F800" s="1"/>
      <c r="G800" s="1"/>
      <c r="H800" s="1"/>
      <c r="I800" s="1"/>
      <c r="J800" s="21"/>
      <c r="K800" s="1"/>
    </row>
    <row r="801">
      <c r="A801" s="1"/>
      <c r="B801" s="1"/>
      <c r="D801" s="21"/>
      <c r="E801" s="1"/>
      <c r="F801" s="1"/>
      <c r="G801" s="1"/>
      <c r="H801" s="1"/>
      <c r="I801" s="1"/>
      <c r="J801" s="21"/>
      <c r="K801" s="1"/>
    </row>
    <row r="802">
      <c r="A802" s="1"/>
      <c r="B802" s="1"/>
      <c r="D802" s="21"/>
      <c r="E802" s="1"/>
      <c r="F802" s="1"/>
      <c r="G802" s="1"/>
      <c r="H802" s="1"/>
      <c r="I802" s="1"/>
      <c r="J802" s="21"/>
      <c r="K802" s="1"/>
    </row>
    <row r="803">
      <c r="A803" s="1"/>
      <c r="B803" s="1"/>
      <c r="D803" s="21"/>
      <c r="E803" s="1"/>
      <c r="F803" s="1"/>
      <c r="G803" s="1"/>
      <c r="H803" s="1"/>
      <c r="I803" s="1"/>
      <c r="J803" s="21"/>
      <c r="K803" s="1"/>
    </row>
    <row r="804">
      <c r="A804" s="1"/>
      <c r="B804" s="1"/>
      <c r="D804" s="21"/>
      <c r="E804" s="1"/>
      <c r="F804" s="1"/>
      <c r="G804" s="1"/>
      <c r="H804" s="1"/>
      <c r="I804" s="1"/>
      <c r="J804" s="21"/>
      <c r="K804" s="1"/>
    </row>
    <row r="805">
      <c r="A805" s="1"/>
      <c r="B805" s="1"/>
      <c r="D805" s="21"/>
      <c r="E805" s="1"/>
      <c r="F805" s="1"/>
      <c r="G805" s="1"/>
      <c r="H805" s="1"/>
      <c r="I805" s="1"/>
      <c r="J805" s="21"/>
      <c r="K805" s="1"/>
    </row>
    <row r="806">
      <c r="A806" s="1"/>
      <c r="B806" s="1"/>
      <c r="D806" s="21"/>
      <c r="E806" s="1"/>
      <c r="F806" s="1"/>
      <c r="G806" s="1"/>
      <c r="H806" s="1"/>
      <c r="I806" s="1"/>
      <c r="J806" s="21"/>
      <c r="K806" s="1"/>
    </row>
    <row r="807">
      <c r="A807" s="1"/>
      <c r="B807" s="1"/>
      <c r="D807" s="21"/>
      <c r="E807" s="1"/>
      <c r="F807" s="1"/>
      <c r="G807" s="1"/>
      <c r="H807" s="1"/>
      <c r="I807" s="1"/>
      <c r="J807" s="21"/>
      <c r="K807" s="1"/>
    </row>
    <row r="808">
      <c r="A808" s="1"/>
      <c r="B808" s="1"/>
      <c r="D808" s="21"/>
      <c r="E808" s="1"/>
      <c r="F808" s="1"/>
      <c r="G808" s="1"/>
      <c r="H808" s="1"/>
      <c r="I808" s="1"/>
      <c r="J808" s="21"/>
      <c r="K808" s="1"/>
    </row>
    <row r="809">
      <c r="A809" s="1"/>
      <c r="B809" s="1"/>
      <c r="D809" s="21"/>
      <c r="E809" s="1"/>
      <c r="F809" s="1"/>
      <c r="G809" s="1"/>
      <c r="H809" s="1"/>
      <c r="I809" s="1"/>
      <c r="J809" s="21"/>
      <c r="K809" s="1"/>
    </row>
    <row r="810">
      <c r="A810" s="1"/>
      <c r="B810" s="1"/>
      <c r="D810" s="21"/>
      <c r="E810" s="1"/>
      <c r="F810" s="1"/>
      <c r="G810" s="1"/>
      <c r="H810" s="1"/>
      <c r="I810" s="1"/>
      <c r="J810" s="21"/>
      <c r="K810" s="1"/>
    </row>
    <row r="811">
      <c r="A811" s="1"/>
      <c r="B811" s="1"/>
      <c r="D811" s="21"/>
      <c r="E811" s="1"/>
      <c r="F811" s="1"/>
      <c r="G811" s="1"/>
      <c r="H811" s="1"/>
      <c r="I811" s="1"/>
      <c r="J811" s="21"/>
      <c r="K811" s="1"/>
    </row>
    <row r="812">
      <c r="A812" s="1"/>
      <c r="B812" s="1"/>
      <c r="D812" s="21"/>
      <c r="E812" s="1"/>
      <c r="F812" s="1"/>
      <c r="G812" s="1"/>
      <c r="H812" s="1"/>
      <c r="I812" s="1"/>
      <c r="J812" s="21"/>
      <c r="K812" s="1"/>
    </row>
    <row r="813">
      <c r="A813" s="1"/>
      <c r="B813" s="1"/>
      <c r="D813" s="21"/>
      <c r="E813" s="1"/>
      <c r="F813" s="1"/>
      <c r="G813" s="1"/>
      <c r="H813" s="1"/>
      <c r="I813" s="1"/>
      <c r="J813" s="21"/>
      <c r="K813" s="1"/>
    </row>
    <row r="814">
      <c r="A814" s="1"/>
      <c r="B814" s="1"/>
      <c r="D814" s="21"/>
      <c r="E814" s="1"/>
      <c r="F814" s="1"/>
      <c r="G814" s="1"/>
      <c r="H814" s="1"/>
      <c r="I814" s="1"/>
      <c r="J814" s="21"/>
      <c r="K814" s="1"/>
    </row>
    <row r="815">
      <c r="A815" s="1"/>
      <c r="B815" s="1"/>
      <c r="D815" s="21"/>
      <c r="E815" s="1"/>
      <c r="F815" s="1"/>
      <c r="G815" s="1"/>
      <c r="H815" s="1"/>
      <c r="I815" s="1"/>
      <c r="J815" s="21"/>
      <c r="K815" s="1"/>
    </row>
    <row r="816">
      <c r="A816" s="1"/>
      <c r="B816" s="1"/>
      <c r="D816" s="21"/>
      <c r="E816" s="1"/>
      <c r="F816" s="1"/>
      <c r="G816" s="1"/>
      <c r="H816" s="1"/>
      <c r="I816" s="1"/>
      <c r="J816" s="21"/>
      <c r="K816" s="1"/>
    </row>
    <row r="817">
      <c r="A817" s="1"/>
      <c r="B817" s="1"/>
      <c r="D817" s="21"/>
      <c r="E817" s="1"/>
      <c r="F817" s="1"/>
      <c r="G817" s="1"/>
      <c r="H817" s="1"/>
      <c r="I817" s="1"/>
      <c r="J817" s="21"/>
      <c r="K817" s="1"/>
    </row>
    <row r="818">
      <c r="A818" s="1"/>
      <c r="B818" s="1"/>
      <c r="D818" s="21"/>
      <c r="E818" s="1"/>
      <c r="F818" s="1"/>
      <c r="G818" s="1"/>
      <c r="H818" s="1"/>
      <c r="I818" s="1"/>
      <c r="J818" s="21"/>
      <c r="K818" s="1"/>
    </row>
    <row r="819">
      <c r="A819" s="1"/>
      <c r="B819" s="1"/>
      <c r="D819" s="21"/>
      <c r="E819" s="1"/>
      <c r="F819" s="1"/>
      <c r="G819" s="1"/>
      <c r="H819" s="1"/>
      <c r="I819" s="1"/>
      <c r="J819" s="21"/>
      <c r="K819" s="1"/>
    </row>
    <row r="820">
      <c r="A820" s="1"/>
      <c r="B820" s="1"/>
      <c r="D820" s="21"/>
      <c r="E820" s="1"/>
      <c r="F820" s="1"/>
      <c r="G820" s="1"/>
      <c r="H820" s="1"/>
      <c r="I820" s="1"/>
      <c r="J820" s="21"/>
      <c r="K820" s="1"/>
    </row>
    <row r="821">
      <c r="A821" s="1"/>
      <c r="B821" s="1"/>
      <c r="D821" s="21"/>
      <c r="E821" s="1"/>
      <c r="F821" s="1"/>
      <c r="G821" s="1"/>
      <c r="H821" s="1"/>
      <c r="I821" s="1"/>
      <c r="J821" s="21"/>
      <c r="K821" s="1"/>
    </row>
    <row r="822">
      <c r="A822" s="1"/>
      <c r="B822" s="1"/>
      <c r="D822" s="21"/>
      <c r="E822" s="1"/>
      <c r="F822" s="1"/>
      <c r="G822" s="1"/>
      <c r="H822" s="1"/>
      <c r="I822" s="1"/>
      <c r="J822" s="21"/>
      <c r="K822" s="1"/>
    </row>
    <row r="823">
      <c r="A823" s="1"/>
      <c r="B823" s="1"/>
      <c r="D823" s="21"/>
      <c r="E823" s="1"/>
      <c r="F823" s="1"/>
      <c r="G823" s="1"/>
      <c r="H823" s="1"/>
      <c r="I823" s="1"/>
      <c r="J823" s="21"/>
      <c r="K823" s="1"/>
    </row>
    <row r="824">
      <c r="A824" s="1"/>
      <c r="B824" s="1"/>
      <c r="D824" s="21"/>
      <c r="E824" s="1"/>
      <c r="F824" s="1"/>
      <c r="G824" s="1"/>
      <c r="H824" s="1"/>
      <c r="I824" s="1"/>
      <c r="J824" s="21"/>
      <c r="K824" s="1"/>
    </row>
    <row r="825">
      <c r="A825" s="1"/>
      <c r="B825" s="1"/>
      <c r="D825" s="21"/>
      <c r="E825" s="1"/>
      <c r="F825" s="1"/>
      <c r="G825" s="1"/>
      <c r="H825" s="1"/>
      <c r="I825" s="1"/>
      <c r="J825" s="21"/>
      <c r="K825" s="1"/>
    </row>
    <row r="826">
      <c r="A826" s="1"/>
      <c r="B826" s="1"/>
      <c r="D826" s="21"/>
      <c r="E826" s="1"/>
      <c r="F826" s="1"/>
      <c r="G826" s="1"/>
      <c r="H826" s="1"/>
      <c r="I826" s="1"/>
      <c r="J826" s="21"/>
      <c r="K826" s="1"/>
    </row>
    <row r="827">
      <c r="A827" s="1"/>
      <c r="B827" s="1"/>
      <c r="D827" s="21"/>
      <c r="E827" s="1"/>
      <c r="F827" s="1"/>
      <c r="G827" s="1"/>
      <c r="H827" s="1"/>
      <c r="I827" s="1"/>
      <c r="J827" s="21"/>
      <c r="K827" s="1"/>
    </row>
    <row r="828">
      <c r="A828" s="1"/>
      <c r="B828" s="1"/>
      <c r="D828" s="21"/>
      <c r="E828" s="1"/>
      <c r="F828" s="1"/>
      <c r="G828" s="1"/>
      <c r="H828" s="1"/>
      <c r="I828" s="1"/>
      <c r="J828" s="21"/>
      <c r="K828" s="1"/>
    </row>
    <row r="829">
      <c r="A829" s="1"/>
      <c r="B829" s="1"/>
      <c r="D829" s="21"/>
      <c r="E829" s="1"/>
      <c r="F829" s="1"/>
      <c r="G829" s="1"/>
      <c r="H829" s="1"/>
      <c r="I829" s="1"/>
      <c r="J829" s="21"/>
      <c r="K829" s="1"/>
    </row>
    <row r="830">
      <c r="A830" s="1"/>
      <c r="B830" s="1"/>
      <c r="D830" s="21"/>
      <c r="E830" s="1"/>
      <c r="F830" s="1"/>
      <c r="G830" s="1"/>
      <c r="H830" s="1"/>
      <c r="I830" s="1"/>
      <c r="J830" s="21"/>
      <c r="K830" s="1"/>
    </row>
    <row r="831">
      <c r="A831" s="1"/>
      <c r="B831" s="1"/>
      <c r="D831" s="21"/>
      <c r="E831" s="1"/>
      <c r="F831" s="1"/>
      <c r="G831" s="1"/>
      <c r="H831" s="1"/>
      <c r="I831" s="1"/>
      <c r="J831" s="21"/>
      <c r="K831" s="1"/>
    </row>
    <row r="832">
      <c r="A832" s="1"/>
      <c r="B832" s="1"/>
      <c r="D832" s="21"/>
      <c r="E832" s="1"/>
      <c r="F832" s="1"/>
      <c r="G832" s="1"/>
      <c r="H832" s="1"/>
      <c r="I832" s="1"/>
      <c r="J832" s="21"/>
      <c r="K832" s="1"/>
    </row>
    <row r="833">
      <c r="A833" s="1"/>
      <c r="B833" s="1"/>
      <c r="D833" s="21"/>
      <c r="E833" s="1"/>
      <c r="F833" s="1"/>
      <c r="G833" s="1"/>
      <c r="H833" s="1"/>
      <c r="I833" s="1"/>
      <c r="J833" s="21"/>
      <c r="K833" s="1"/>
    </row>
    <row r="834">
      <c r="A834" s="1"/>
      <c r="B834" s="1"/>
      <c r="D834" s="21"/>
      <c r="E834" s="1"/>
      <c r="F834" s="1"/>
      <c r="G834" s="1"/>
      <c r="H834" s="1"/>
      <c r="I834" s="1"/>
      <c r="J834" s="21"/>
      <c r="K834" s="1"/>
    </row>
    <row r="835">
      <c r="A835" s="1"/>
      <c r="B835" s="1"/>
      <c r="D835" s="21"/>
      <c r="E835" s="1"/>
      <c r="F835" s="1"/>
      <c r="G835" s="1"/>
      <c r="H835" s="1"/>
      <c r="I835" s="1"/>
      <c r="J835" s="21"/>
      <c r="K835" s="1"/>
    </row>
    <row r="836">
      <c r="A836" s="1"/>
      <c r="B836" s="1"/>
      <c r="D836" s="21"/>
      <c r="E836" s="1"/>
      <c r="F836" s="1"/>
      <c r="G836" s="1"/>
      <c r="H836" s="1"/>
      <c r="I836" s="1"/>
      <c r="J836" s="21"/>
      <c r="K836" s="1"/>
    </row>
    <row r="837">
      <c r="A837" s="1"/>
      <c r="B837" s="1"/>
      <c r="D837" s="21"/>
      <c r="E837" s="1"/>
      <c r="F837" s="1"/>
      <c r="G837" s="1"/>
      <c r="H837" s="1"/>
      <c r="I837" s="1"/>
      <c r="J837" s="21"/>
      <c r="K837" s="1"/>
    </row>
    <row r="838">
      <c r="A838" s="1"/>
      <c r="B838" s="1"/>
      <c r="D838" s="21"/>
      <c r="E838" s="1"/>
      <c r="F838" s="1"/>
      <c r="G838" s="1"/>
      <c r="H838" s="1"/>
      <c r="I838" s="1"/>
      <c r="J838" s="21"/>
      <c r="K838" s="1"/>
    </row>
    <row r="839">
      <c r="A839" s="1"/>
      <c r="B839" s="1"/>
      <c r="D839" s="21"/>
      <c r="E839" s="1"/>
      <c r="F839" s="1"/>
      <c r="G839" s="1"/>
      <c r="H839" s="1"/>
      <c r="I839" s="1"/>
      <c r="J839" s="21"/>
      <c r="K839" s="1"/>
    </row>
    <row r="840">
      <c r="A840" s="1"/>
      <c r="B840" s="1"/>
      <c r="D840" s="21"/>
      <c r="E840" s="1"/>
      <c r="F840" s="1"/>
      <c r="G840" s="1"/>
      <c r="H840" s="1"/>
      <c r="I840" s="1"/>
      <c r="J840" s="21"/>
      <c r="K840" s="1"/>
    </row>
    <row r="841">
      <c r="A841" s="1"/>
      <c r="B841" s="1"/>
      <c r="D841" s="21"/>
      <c r="E841" s="1"/>
      <c r="F841" s="1"/>
      <c r="G841" s="1"/>
      <c r="H841" s="1"/>
      <c r="I841" s="1"/>
      <c r="J841" s="21"/>
      <c r="K841" s="1"/>
    </row>
    <row r="842">
      <c r="A842" s="1"/>
      <c r="B842" s="1"/>
      <c r="D842" s="21"/>
      <c r="E842" s="1"/>
      <c r="F842" s="1"/>
      <c r="G842" s="1"/>
      <c r="H842" s="1"/>
      <c r="I842" s="1"/>
      <c r="J842" s="21"/>
      <c r="K842" s="1"/>
    </row>
    <row r="843">
      <c r="A843" s="1"/>
      <c r="B843" s="1"/>
      <c r="D843" s="21"/>
      <c r="E843" s="1"/>
      <c r="F843" s="1"/>
      <c r="G843" s="1"/>
      <c r="H843" s="1"/>
      <c r="I843" s="1"/>
      <c r="J843" s="21"/>
      <c r="K843" s="1"/>
    </row>
    <row r="844">
      <c r="A844" s="1"/>
      <c r="B844" s="1"/>
      <c r="D844" s="21"/>
      <c r="E844" s="1"/>
      <c r="F844" s="1"/>
      <c r="G844" s="1"/>
      <c r="H844" s="1"/>
      <c r="I844" s="1"/>
      <c r="J844" s="21"/>
      <c r="K844" s="1"/>
    </row>
    <row r="845">
      <c r="A845" s="1"/>
      <c r="B845" s="1"/>
      <c r="D845" s="21"/>
      <c r="E845" s="1"/>
      <c r="F845" s="1"/>
      <c r="G845" s="1"/>
      <c r="H845" s="1"/>
      <c r="I845" s="1"/>
      <c r="J845" s="21"/>
      <c r="K845" s="1"/>
    </row>
    <row r="846">
      <c r="A846" s="1"/>
      <c r="B846" s="1"/>
      <c r="D846" s="21"/>
      <c r="E846" s="1"/>
      <c r="F846" s="1"/>
      <c r="G846" s="1"/>
      <c r="H846" s="1"/>
      <c r="I846" s="1"/>
      <c r="J846" s="21"/>
      <c r="K846" s="1"/>
    </row>
    <row r="847">
      <c r="A847" s="1"/>
      <c r="B847" s="1"/>
      <c r="D847" s="21"/>
      <c r="E847" s="1"/>
      <c r="F847" s="1"/>
      <c r="G847" s="1"/>
      <c r="H847" s="1"/>
      <c r="I847" s="1"/>
      <c r="J847" s="21"/>
      <c r="K847" s="1"/>
    </row>
    <row r="848">
      <c r="A848" s="1"/>
      <c r="B848" s="1"/>
      <c r="D848" s="21"/>
      <c r="E848" s="1"/>
      <c r="F848" s="1"/>
      <c r="G848" s="1"/>
      <c r="H848" s="1"/>
      <c r="I848" s="1"/>
      <c r="J848" s="21"/>
      <c r="K848" s="1"/>
    </row>
    <row r="849">
      <c r="A849" s="1"/>
      <c r="B849" s="1"/>
      <c r="D849" s="21"/>
      <c r="E849" s="1"/>
      <c r="F849" s="1"/>
      <c r="G849" s="1"/>
      <c r="H849" s="1"/>
      <c r="I849" s="1"/>
      <c r="J849" s="21"/>
      <c r="K849" s="1"/>
    </row>
    <row r="850">
      <c r="A850" s="1"/>
      <c r="B850" s="1"/>
      <c r="D850" s="21"/>
      <c r="E850" s="1"/>
      <c r="F850" s="1"/>
      <c r="G850" s="1"/>
      <c r="H850" s="1"/>
      <c r="I850" s="1"/>
      <c r="J850" s="21"/>
      <c r="K850" s="1"/>
    </row>
    <row r="851">
      <c r="A851" s="1"/>
      <c r="B851" s="1"/>
      <c r="D851" s="21"/>
      <c r="E851" s="1"/>
      <c r="F851" s="1"/>
      <c r="G851" s="1"/>
      <c r="H851" s="1"/>
      <c r="I851" s="1"/>
      <c r="J851" s="21"/>
      <c r="K851" s="1"/>
    </row>
    <row r="852">
      <c r="A852" s="1"/>
      <c r="B852" s="1"/>
      <c r="D852" s="21"/>
      <c r="E852" s="1"/>
      <c r="F852" s="1"/>
      <c r="G852" s="1"/>
      <c r="H852" s="1"/>
      <c r="I852" s="1"/>
      <c r="J852" s="21"/>
      <c r="K852" s="1"/>
    </row>
    <row r="853">
      <c r="A853" s="1"/>
      <c r="B853" s="1"/>
      <c r="D853" s="21"/>
      <c r="E853" s="1"/>
      <c r="F853" s="1"/>
      <c r="G853" s="1"/>
      <c r="H853" s="1"/>
      <c r="I853" s="1"/>
      <c r="J853" s="21"/>
      <c r="K853" s="1"/>
    </row>
    <row r="854">
      <c r="A854" s="1"/>
      <c r="B854" s="1"/>
      <c r="D854" s="21"/>
      <c r="E854" s="1"/>
      <c r="F854" s="1"/>
      <c r="G854" s="1"/>
      <c r="H854" s="1"/>
      <c r="I854" s="1"/>
      <c r="J854" s="21"/>
      <c r="K854" s="1"/>
    </row>
    <row r="855">
      <c r="A855" s="1"/>
      <c r="B855" s="1"/>
      <c r="D855" s="21"/>
      <c r="E855" s="1"/>
      <c r="F855" s="1"/>
      <c r="G855" s="1"/>
      <c r="H855" s="1"/>
      <c r="I855" s="1"/>
      <c r="J855" s="21"/>
      <c r="K855" s="1"/>
    </row>
    <row r="856">
      <c r="A856" s="1"/>
      <c r="B856" s="1"/>
      <c r="D856" s="21"/>
      <c r="E856" s="1"/>
      <c r="F856" s="1"/>
      <c r="G856" s="1"/>
      <c r="H856" s="1"/>
      <c r="I856" s="1"/>
      <c r="J856" s="21"/>
      <c r="K856" s="1"/>
    </row>
    <row r="857">
      <c r="A857" s="1"/>
      <c r="B857" s="1"/>
      <c r="D857" s="21"/>
      <c r="E857" s="1"/>
      <c r="F857" s="1"/>
      <c r="G857" s="1"/>
      <c r="H857" s="1"/>
      <c r="I857" s="1"/>
      <c r="J857" s="21"/>
      <c r="K857" s="1"/>
    </row>
    <row r="858">
      <c r="A858" s="1"/>
      <c r="B858" s="1"/>
      <c r="D858" s="21"/>
      <c r="E858" s="1"/>
      <c r="F858" s="1"/>
      <c r="G858" s="1"/>
      <c r="H858" s="1"/>
      <c r="I858" s="1"/>
      <c r="J858" s="21"/>
      <c r="K858" s="1"/>
    </row>
    <row r="859">
      <c r="A859" s="1"/>
      <c r="B859" s="1"/>
      <c r="D859" s="21"/>
      <c r="E859" s="1"/>
      <c r="F859" s="1"/>
      <c r="G859" s="1"/>
      <c r="H859" s="1"/>
      <c r="I859" s="1"/>
      <c r="J859" s="21"/>
      <c r="K859" s="1"/>
    </row>
    <row r="860">
      <c r="A860" s="1"/>
      <c r="B860" s="1"/>
      <c r="D860" s="21"/>
      <c r="E860" s="1"/>
      <c r="F860" s="1"/>
      <c r="G860" s="1"/>
      <c r="H860" s="1"/>
      <c r="I860" s="1"/>
      <c r="J860" s="21"/>
      <c r="K860" s="1"/>
    </row>
    <row r="861">
      <c r="A861" s="1"/>
      <c r="B861" s="1"/>
      <c r="D861" s="21"/>
      <c r="E861" s="1"/>
      <c r="F861" s="1"/>
      <c r="G861" s="1"/>
      <c r="H861" s="1"/>
      <c r="I861" s="1"/>
      <c r="J861" s="21"/>
      <c r="K861" s="1"/>
    </row>
    <row r="862">
      <c r="A862" s="1"/>
      <c r="B862" s="1"/>
      <c r="D862" s="21"/>
      <c r="E862" s="1"/>
      <c r="F862" s="1"/>
      <c r="G862" s="1"/>
      <c r="H862" s="1"/>
      <c r="I862" s="1"/>
      <c r="J862" s="21"/>
      <c r="K862" s="1"/>
    </row>
    <row r="863">
      <c r="A863" s="1"/>
      <c r="B863" s="1"/>
      <c r="D863" s="21"/>
      <c r="E863" s="1"/>
      <c r="F863" s="1"/>
      <c r="G863" s="1"/>
      <c r="H863" s="1"/>
      <c r="I863" s="1"/>
      <c r="J863" s="21"/>
      <c r="K863" s="1"/>
    </row>
    <row r="864">
      <c r="A864" s="1"/>
      <c r="B864" s="1"/>
      <c r="D864" s="21"/>
      <c r="E864" s="1"/>
      <c r="F864" s="1"/>
      <c r="G864" s="1"/>
      <c r="H864" s="1"/>
      <c r="I864" s="1"/>
      <c r="J864" s="21"/>
      <c r="K864" s="1"/>
    </row>
    <row r="865">
      <c r="A865" s="1"/>
      <c r="B865" s="1"/>
      <c r="D865" s="21"/>
      <c r="E865" s="1"/>
      <c r="F865" s="1"/>
      <c r="G865" s="1"/>
      <c r="H865" s="1"/>
      <c r="I865" s="1"/>
      <c r="J865" s="21"/>
      <c r="K865" s="1"/>
    </row>
    <row r="866">
      <c r="A866" s="1"/>
      <c r="B866" s="1"/>
      <c r="D866" s="21"/>
      <c r="E866" s="1"/>
      <c r="F866" s="1"/>
      <c r="G866" s="1"/>
      <c r="H866" s="1"/>
      <c r="I866" s="1"/>
      <c r="J866" s="21"/>
      <c r="K866" s="1"/>
    </row>
    <row r="867">
      <c r="A867" s="1"/>
      <c r="B867" s="1"/>
      <c r="D867" s="21"/>
      <c r="E867" s="1"/>
      <c r="F867" s="1"/>
      <c r="G867" s="1"/>
      <c r="H867" s="1"/>
      <c r="I867" s="1"/>
      <c r="J867" s="21"/>
      <c r="K867" s="1"/>
    </row>
    <row r="868">
      <c r="A868" s="1"/>
      <c r="B868" s="1"/>
      <c r="D868" s="21"/>
      <c r="E868" s="1"/>
      <c r="F868" s="1"/>
      <c r="G868" s="1"/>
      <c r="H868" s="1"/>
      <c r="I868" s="1"/>
      <c r="J868" s="21"/>
      <c r="K868" s="1"/>
    </row>
    <row r="869">
      <c r="A869" s="1"/>
      <c r="B869" s="1"/>
      <c r="D869" s="21"/>
      <c r="E869" s="1"/>
      <c r="F869" s="1"/>
      <c r="G869" s="1"/>
      <c r="H869" s="1"/>
      <c r="I869" s="1"/>
      <c r="J869" s="21"/>
      <c r="K869" s="1"/>
    </row>
    <row r="870">
      <c r="A870" s="1"/>
      <c r="B870" s="1"/>
      <c r="D870" s="21"/>
      <c r="E870" s="1"/>
      <c r="F870" s="1"/>
      <c r="G870" s="1"/>
      <c r="H870" s="1"/>
      <c r="I870" s="1"/>
      <c r="J870" s="21"/>
      <c r="K870" s="1"/>
    </row>
    <row r="871">
      <c r="A871" s="1"/>
      <c r="B871" s="1"/>
      <c r="D871" s="21"/>
      <c r="E871" s="1"/>
      <c r="F871" s="1"/>
      <c r="G871" s="1"/>
      <c r="H871" s="1"/>
      <c r="I871" s="1"/>
      <c r="J871" s="21"/>
      <c r="K871" s="1"/>
    </row>
    <row r="872">
      <c r="A872" s="1"/>
      <c r="B872" s="1"/>
      <c r="D872" s="21"/>
      <c r="E872" s="1"/>
      <c r="F872" s="1"/>
      <c r="G872" s="1"/>
      <c r="H872" s="1"/>
      <c r="I872" s="1"/>
      <c r="J872" s="21"/>
      <c r="K872" s="1"/>
    </row>
    <row r="873">
      <c r="A873" s="1"/>
      <c r="B873" s="1"/>
      <c r="D873" s="21"/>
      <c r="E873" s="1"/>
      <c r="F873" s="1"/>
      <c r="G873" s="1"/>
      <c r="H873" s="1"/>
      <c r="I873" s="1"/>
      <c r="J873" s="21"/>
      <c r="K873" s="1"/>
    </row>
    <row r="874">
      <c r="A874" s="1"/>
      <c r="B874" s="1"/>
      <c r="D874" s="21"/>
      <c r="E874" s="1"/>
      <c r="F874" s="1"/>
      <c r="G874" s="1"/>
      <c r="H874" s="1"/>
      <c r="I874" s="1"/>
      <c r="J874" s="21"/>
      <c r="K874" s="1"/>
    </row>
    <row r="875">
      <c r="A875" s="1"/>
      <c r="B875" s="1"/>
      <c r="D875" s="21"/>
      <c r="E875" s="1"/>
      <c r="F875" s="1"/>
      <c r="G875" s="1"/>
      <c r="H875" s="1"/>
      <c r="I875" s="1"/>
      <c r="J875" s="21"/>
      <c r="K875" s="1"/>
    </row>
    <row r="876">
      <c r="A876" s="1"/>
      <c r="B876" s="1"/>
      <c r="D876" s="21"/>
      <c r="E876" s="1"/>
      <c r="F876" s="1"/>
      <c r="G876" s="1"/>
      <c r="H876" s="1"/>
      <c r="I876" s="1"/>
      <c r="J876" s="21"/>
      <c r="K876" s="1"/>
    </row>
    <row r="877">
      <c r="A877" s="1"/>
      <c r="B877" s="1"/>
      <c r="D877" s="21"/>
      <c r="E877" s="1"/>
      <c r="F877" s="1"/>
      <c r="G877" s="1"/>
      <c r="H877" s="1"/>
      <c r="I877" s="1"/>
      <c r="J877" s="21"/>
      <c r="K877" s="1"/>
    </row>
    <row r="878">
      <c r="A878" s="1"/>
      <c r="B878" s="1"/>
      <c r="D878" s="21"/>
      <c r="E878" s="1"/>
      <c r="F878" s="1"/>
      <c r="G878" s="1"/>
      <c r="H878" s="1"/>
      <c r="I878" s="1"/>
      <c r="J878" s="21"/>
      <c r="K878" s="1"/>
    </row>
    <row r="879">
      <c r="A879" s="1"/>
      <c r="B879" s="1"/>
      <c r="D879" s="21"/>
      <c r="E879" s="1"/>
      <c r="F879" s="1"/>
      <c r="G879" s="1"/>
      <c r="H879" s="1"/>
      <c r="I879" s="1"/>
      <c r="J879" s="21"/>
      <c r="K879" s="1"/>
    </row>
    <row r="880">
      <c r="A880" s="1"/>
      <c r="B880" s="1"/>
      <c r="D880" s="21"/>
      <c r="E880" s="1"/>
      <c r="F880" s="1"/>
      <c r="G880" s="1"/>
      <c r="H880" s="1"/>
      <c r="I880" s="1"/>
      <c r="J880" s="21"/>
      <c r="K880" s="1"/>
    </row>
    <row r="881">
      <c r="A881" s="1"/>
      <c r="B881" s="1"/>
      <c r="D881" s="21"/>
      <c r="E881" s="1"/>
      <c r="F881" s="1"/>
      <c r="G881" s="1"/>
      <c r="H881" s="1"/>
      <c r="I881" s="1"/>
      <c r="J881" s="21"/>
      <c r="K881" s="1"/>
    </row>
    <row r="882">
      <c r="A882" s="1"/>
      <c r="B882" s="1"/>
      <c r="D882" s="21"/>
      <c r="E882" s="1"/>
      <c r="F882" s="1"/>
      <c r="G882" s="1"/>
      <c r="H882" s="1"/>
      <c r="I882" s="1"/>
      <c r="J882" s="21"/>
      <c r="K882" s="1"/>
    </row>
    <row r="883">
      <c r="A883" s="1"/>
      <c r="B883" s="1"/>
      <c r="D883" s="21"/>
      <c r="E883" s="1"/>
      <c r="F883" s="1"/>
      <c r="G883" s="1"/>
      <c r="H883" s="1"/>
      <c r="I883" s="1"/>
      <c r="J883" s="21"/>
      <c r="K883" s="1"/>
    </row>
    <row r="884">
      <c r="A884" s="1"/>
      <c r="B884" s="1"/>
      <c r="D884" s="21"/>
      <c r="E884" s="1"/>
      <c r="F884" s="1"/>
      <c r="G884" s="1"/>
      <c r="H884" s="1"/>
      <c r="I884" s="1"/>
      <c r="J884" s="21"/>
      <c r="K884" s="1"/>
    </row>
    <row r="885">
      <c r="A885" s="1"/>
      <c r="B885" s="1"/>
      <c r="D885" s="21"/>
      <c r="E885" s="1"/>
      <c r="F885" s="1"/>
      <c r="G885" s="1"/>
      <c r="H885" s="1"/>
      <c r="I885" s="1"/>
      <c r="J885" s="21"/>
      <c r="K885" s="1"/>
    </row>
    <row r="886">
      <c r="A886" s="1"/>
      <c r="B886" s="1"/>
      <c r="D886" s="21"/>
      <c r="E886" s="1"/>
      <c r="F886" s="1"/>
      <c r="G886" s="1"/>
      <c r="H886" s="1"/>
      <c r="I886" s="1"/>
      <c r="J886" s="21"/>
      <c r="K886" s="1"/>
    </row>
    <row r="887">
      <c r="A887" s="1"/>
      <c r="B887" s="1"/>
      <c r="D887" s="21"/>
      <c r="E887" s="1"/>
      <c r="F887" s="1"/>
      <c r="G887" s="1"/>
      <c r="H887" s="1"/>
      <c r="I887" s="1"/>
      <c r="J887" s="21"/>
      <c r="K887" s="1"/>
    </row>
    <row r="888">
      <c r="A888" s="1"/>
      <c r="B888" s="1"/>
      <c r="D888" s="21"/>
      <c r="E888" s="1"/>
      <c r="F888" s="1"/>
      <c r="G888" s="1"/>
      <c r="H888" s="1"/>
      <c r="I888" s="1"/>
      <c r="J888" s="21"/>
      <c r="K888" s="1"/>
    </row>
    <row r="889">
      <c r="A889" s="1"/>
      <c r="B889" s="1"/>
      <c r="D889" s="21"/>
      <c r="E889" s="1"/>
      <c r="F889" s="1"/>
      <c r="G889" s="1"/>
      <c r="H889" s="1"/>
      <c r="I889" s="1"/>
      <c r="J889" s="21"/>
      <c r="K889" s="1"/>
    </row>
    <row r="890">
      <c r="A890" s="1"/>
      <c r="B890" s="1"/>
      <c r="D890" s="21"/>
      <c r="E890" s="1"/>
      <c r="F890" s="1"/>
      <c r="G890" s="1"/>
      <c r="H890" s="1"/>
      <c r="I890" s="1"/>
      <c r="J890" s="21"/>
      <c r="K890" s="1"/>
    </row>
    <row r="891">
      <c r="A891" s="1"/>
      <c r="B891" s="1"/>
      <c r="D891" s="21"/>
      <c r="E891" s="1"/>
      <c r="F891" s="1"/>
      <c r="G891" s="1"/>
      <c r="H891" s="1"/>
      <c r="I891" s="1"/>
      <c r="J891" s="21"/>
      <c r="K891" s="1"/>
    </row>
    <row r="892">
      <c r="A892" s="1"/>
      <c r="B892" s="1"/>
      <c r="D892" s="21"/>
      <c r="E892" s="1"/>
      <c r="F892" s="1"/>
      <c r="G892" s="1"/>
      <c r="H892" s="1"/>
      <c r="I892" s="1"/>
      <c r="J892" s="21"/>
      <c r="K892" s="1"/>
    </row>
    <row r="893">
      <c r="A893" s="1"/>
      <c r="B893" s="1"/>
      <c r="D893" s="21"/>
      <c r="E893" s="1"/>
      <c r="F893" s="1"/>
      <c r="G893" s="1"/>
      <c r="H893" s="1"/>
      <c r="I893" s="1"/>
      <c r="J893" s="21"/>
      <c r="K893" s="1"/>
    </row>
    <row r="894">
      <c r="A894" s="1"/>
      <c r="B894" s="1"/>
      <c r="D894" s="21"/>
      <c r="E894" s="1"/>
      <c r="F894" s="1"/>
      <c r="G894" s="1"/>
      <c r="H894" s="1"/>
      <c r="I894" s="1"/>
      <c r="J894" s="21"/>
      <c r="K894" s="1"/>
    </row>
    <row r="895">
      <c r="A895" s="1"/>
      <c r="B895" s="1"/>
      <c r="D895" s="21"/>
      <c r="E895" s="1"/>
      <c r="F895" s="1"/>
      <c r="G895" s="1"/>
      <c r="H895" s="1"/>
      <c r="I895" s="1"/>
      <c r="J895" s="21"/>
      <c r="K895" s="1"/>
    </row>
    <row r="896">
      <c r="A896" s="1"/>
      <c r="B896" s="1"/>
      <c r="D896" s="21"/>
      <c r="E896" s="1"/>
      <c r="F896" s="1"/>
      <c r="G896" s="1"/>
      <c r="H896" s="1"/>
      <c r="I896" s="1"/>
      <c r="J896" s="21"/>
      <c r="K896" s="1"/>
    </row>
    <row r="897">
      <c r="A897" s="1"/>
      <c r="B897" s="1"/>
      <c r="D897" s="21"/>
      <c r="E897" s="1"/>
      <c r="F897" s="1"/>
      <c r="G897" s="1"/>
      <c r="H897" s="1"/>
      <c r="I897" s="1"/>
      <c r="J897" s="21"/>
      <c r="K897" s="1"/>
    </row>
    <row r="898">
      <c r="A898" s="1"/>
      <c r="B898" s="1"/>
      <c r="D898" s="21"/>
      <c r="E898" s="1"/>
      <c r="F898" s="1"/>
      <c r="G898" s="1"/>
      <c r="H898" s="1"/>
      <c r="I898" s="1"/>
      <c r="J898" s="21"/>
      <c r="K898" s="1"/>
    </row>
    <row r="899">
      <c r="A899" s="1"/>
      <c r="B899" s="1"/>
      <c r="D899" s="21"/>
      <c r="E899" s="1"/>
      <c r="F899" s="1"/>
      <c r="G899" s="1"/>
      <c r="H899" s="1"/>
      <c r="I899" s="1"/>
      <c r="J899" s="21"/>
      <c r="K899" s="1"/>
    </row>
    <row r="900">
      <c r="A900" s="1"/>
      <c r="B900" s="1"/>
      <c r="D900" s="21"/>
      <c r="E900" s="1"/>
      <c r="F900" s="1"/>
      <c r="G900" s="1"/>
      <c r="H900" s="1"/>
      <c r="I900" s="1"/>
      <c r="J900" s="21"/>
      <c r="K900" s="1"/>
    </row>
    <row r="901">
      <c r="A901" s="1"/>
      <c r="B901" s="1"/>
      <c r="D901" s="21"/>
      <c r="E901" s="1"/>
      <c r="F901" s="1"/>
      <c r="G901" s="1"/>
      <c r="H901" s="1"/>
      <c r="I901" s="1"/>
      <c r="J901" s="21"/>
      <c r="K901" s="1"/>
    </row>
    <row r="902">
      <c r="A902" s="1"/>
      <c r="B902" s="1"/>
      <c r="D902" s="21"/>
      <c r="E902" s="1"/>
      <c r="F902" s="1"/>
      <c r="G902" s="1"/>
      <c r="H902" s="1"/>
      <c r="I902" s="1"/>
      <c r="J902" s="21"/>
      <c r="K902" s="1"/>
    </row>
    <row r="903">
      <c r="A903" s="1"/>
      <c r="B903" s="1"/>
      <c r="D903" s="21"/>
      <c r="E903" s="1"/>
      <c r="F903" s="1"/>
      <c r="G903" s="1"/>
      <c r="H903" s="1"/>
      <c r="I903" s="1"/>
      <c r="J903" s="21"/>
      <c r="K903" s="1"/>
    </row>
    <row r="904">
      <c r="A904" s="1"/>
      <c r="B904" s="1"/>
      <c r="D904" s="21"/>
      <c r="E904" s="1"/>
      <c r="F904" s="1"/>
      <c r="G904" s="1"/>
      <c r="H904" s="1"/>
      <c r="I904" s="1"/>
      <c r="J904" s="21"/>
      <c r="K904" s="1"/>
    </row>
    <row r="905">
      <c r="A905" s="1"/>
      <c r="B905" s="1"/>
      <c r="D905" s="21"/>
      <c r="E905" s="1"/>
      <c r="F905" s="1"/>
      <c r="G905" s="1"/>
      <c r="H905" s="1"/>
      <c r="I905" s="1"/>
      <c r="J905" s="21"/>
      <c r="K905" s="1"/>
    </row>
    <row r="906">
      <c r="A906" s="1"/>
      <c r="B906" s="1"/>
      <c r="D906" s="21"/>
      <c r="E906" s="1"/>
      <c r="F906" s="1"/>
      <c r="G906" s="1"/>
      <c r="H906" s="1"/>
      <c r="I906" s="1"/>
      <c r="J906" s="21"/>
      <c r="K906" s="1"/>
    </row>
    <row r="907">
      <c r="A907" s="1"/>
      <c r="B907" s="1"/>
      <c r="D907" s="21"/>
      <c r="E907" s="1"/>
      <c r="F907" s="1"/>
      <c r="G907" s="1"/>
      <c r="H907" s="1"/>
      <c r="I907" s="1"/>
      <c r="J907" s="21"/>
      <c r="K907" s="1"/>
    </row>
    <row r="908">
      <c r="A908" s="1"/>
      <c r="B908" s="1"/>
      <c r="D908" s="21"/>
      <c r="E908" s="1"/>
      <c r="F908" s="1"/>
      <c r="G908" s="1"/>
      <c r="H908" s="1"/>
      <c r="I908" s="1"/>
      <c r="J908" s="21"/>
      <c r="K908" s="1"/>
    </row>
    <row r="909">
      <c r="A909" s="1"/>
      <c r="B909" s="1"/>
      <c r="D909" s="21"/>
      <c r="E909" s="1"/>
      <c r="F909" s="1"/>
      <c r="G909" s="1"/>
      <c r="H909" s="1"/>
      <c r="I909" s="1"/>
      <c r="J909" s="21"/>
      <c r="K909" s="1"/>
    </row>
    <row r="910">
      <c r="A910" s="1"/>
      <c r="B910" s="1"/>
      <c r="D910" s="21"/>
      <c r="E910" s="1"/>
      <c r="F910" s="1"/>
      <c r="G910" s="1"/>
      <c r="H910" s="1"/>
      <c r="I910" s="1"/>
      <c r="J910" s="21"/>
      <c r="K910" s="1"/>
    </row>
    <row r="911">
      <c r="A911" s="1"/>
      <c r="B911" s="1"/>
      <c r="D911" s="21"/>
      <c r="E911" s="1"/>
      <c r="F911" s="1"/>
      <c r="G911" s="1"/>
      <c r="H911" s="1"/>
      <c r="I911" s="1"/>
      <c r="J911" s="21"/>
      <c r="K911" s="1"/>
    </row>
    <row r="912">
      <c r="A912" s="1"/>
      <c r="B912" s="1"/>
      <c r="D912" s="21"/>
      <c r="E912" s="1"/>
      <c r="F912" s="1"/>
      <c r="G912" s="1"/>
      <c r="H912" s="1"/>
      <c r="I912" s="1"/>
      <c r="J912" s="21"/>
      <c r="K912" s="1"/>
    </row>
    <row r="913">
      <c r="A913" s="1"/>
      <c r="B913" s="1"/>
      <c r="D913" s="21"/>
      <c r="E913" s="1"/>
      <c r="F913" s="1"/>
      <c r="G913" s="1"/>
      <c r="H913" s="1"/>
      <c r="I913" s="1"/>
      <c r="J913" s="21"/>
      <c r="K913" s="1"/>
    </row>
    <row r="914">
      <c r="A914" s="1"/>
      <c r="B914" s="1"/>
      <c r="D914" s="21"/>
      <c r="E914" s="1"/>
      <c r="F914" s="1"/>
      <c r="G914" s="1"/>
      <c r="H914" s="1"/>
      <c r="I914" s="1"/>
      <c r="J914" s="21"/>
      <c r="K914" s="1"/>
    </row>
    <row r="915">
      <c r="A915" s="1"/>
      <c r="B915" s="1"/>
      <c r="D915" s="21"/>
      <c r="E915" s="1"/>
      <c r="F915" s="1"/>
      <c r="G915" s="1"/>
      <c r="H915" s="1"/>
      <c r="I915" s="1"/>
      <c r="J915" s="21"/>
      <c r="K915" s="1"/>
    </row>
    <row r="916">
      <c r="A916" s="1"/>
      <c r="B916" s="1"/>
      <c r="D916" s="21"/>
      <c r="E916" s="1"/>
      <c r="F916" s="1"/>
      <c r="G916" s="1"/>
      <c r="H916" s="1"/>
      <c r="I916" s="1"/>
      <c r="J916" s="21"/>
      <c r="K916" s="1"/>
    </row>
    <row r="917">
      <c r="A917" s="1"/>
      <c r="B917" s="1"/>
      <c r="D917" s="21"/>
      <c r="E917" s="1"/>
      <c r="F917" s="1"/>
      <c r="G917" s="1"/>
      <c r="H917" s="1"/>
      <c r="I917" s="1"/>
      <c r="J917" s="21"/>
      <c r="K917" s="1"/>
    </row>
    <row r="918">
      <c r="A918" s="1"/>
      <c r="B918" s="1"/>
      <c r="D918" s="21"/>
      <c r="E918" s="1"/>
      <c r="F918" s="1"/>
      <c r="G918" s="1"/>
      <c r="H918" s="1"/>
      <c r="I918" s="1"/>
      <c r="J918" s="21"/>
      <c r="K918" s="1"/>
    </row>
    <row r="919">
      <c r="A919" s="1"/>
      <c r="B919" s="1"/>
      <c r="D919" s="21"/>
      <c r="E919" s="1"/>
      <c r="F919" s="1"/>
      <c r="G919" s="1"/>
      <c r="H919" s="1"/>
      <c r="I919" s="1"/>
      <c r="J919" s="21"/>
      <c r="K919" s="1"/>
    </row>
    <row r="920">
      <c r="A920" s="1"/>
      <c r="B920" s="1"/>
      <c r="D920" s="21"/>
      <c r="E920" s="1"/>
      <c r="F920" s="1"/>
      <c r="G920" s="1"/>
      <c r="H920" s="1"/>
      <c r="I920" s="1"/>
      <c r="J920" s="21"/>
      <c r="K920" s="1"/>
    </row>
    <row r="921">
      <c r="A921" s="1"/>
      <c r="B921" s="1"/>
      <c r="D921" s="21"/>
      <c r="E921" s="1"/>
      <c r="F921" s="1"/>
      <c r="G921" s="1"/>
      <c r="H921" s="1"/>
      <c r="I921" s="1"/>
      <c r="J921" s="21"/>
      <c r="K921" s="1"/>
    </row>
    <row r="922">
      <c r="A922" s="1"/>
      <c r="B922" s="1"/>
      <c r="D922" s="21"/>
      <c r="E922" s="1"/>
      <c r="F922" s="1"/>
      <c r="G922" s="1"/>
      <c r="H922" s="1"/>
      <c r="I922" s="1"/>
      <c r="J922" s="21"/>
      <c r="K922" s="1"/>
    </row>
    <row r="923">
      <c r="A923" s="1"/>
      <c r="B923" s="1"/>
      <c r="D923" s="21"/>
      <c r="E923" s="1"/>
      <c r="F923" s="1"/>
      <c r="G923" s="1"/>
      <c r="H923" s="1"/>
      <c r="I923" s="1"/>
      <c r="J923" s="21"/>
      <c r="K923" s="1"/>
    </row>
    <row r="924">
      <c r="A924" s="1"/>
      <c r="B924" s="1"/>
      <c r="D924" s="21"/>
      <c r="E924" s="1"/>
      <c r="F924" s="1"/>
      <c r="G924" s="1"/>
      <c r="H924" s="1"/>
      <c r="I924" s="1"/>
      <c r="J924" s="21"/>
      <c r="K924" s="1"/>
    </row>
    <row r="925">
      <c r="A925" s="1"/>
      <c r="B925" s="1"/>
      <c r="D925" s="21"/>
      <c r="E925" s="1"/>
      <c r="F925" s="1"/>
      <c r="G925" s="1"/>
      <c r="H925" s="1"/>
      <c r="I925" s="1"/>
      <c r="J925" s="21"/>
      <c r="K925" s="1"/>
    </row>
    <row r="926">
      <c r="A926" s="1"/>
      <c r="B926" s="1"/>
      <c r="D926" s="21"/>
      <c r="E926" s="1"/>
      <c r="F926" s="1"/>
      <c r="G926" s="1"/>
      <c r="H926" s="1"/>
      <c r="I926" s="1"/>
      <c r="J926" s="21"/>
      <c r="K926" s="1"/>
    </row>
    <row r="927">
      <c r="A927" s="1"/>
      <c r="B927" s="1"/>
      <c r="D927" s="21"/>
      <c r="E927" s="1"/>
      <c r="F927" s="1"/>
      <c r="G927" s="1"/>
      <c r="H927" s="1"/>
      <c r="I927" s="1"/>
      <c r="J927" s="21"/>
      <c r="K927" s="1"/>
    </row>
    <row r="928">
      <c r="A928" s="1"/>
      <c r="B928" s="1"/>
      <c r="D928" s="21"/>
      <c r="E928" s="1"/>
      <c r="F928" s="1"/>
      <c r="G928" s="1"/>
      <c r="H928" s="1"/>
      <c r="I928" s="1"/>
      <c r="J928" s="21"/>
      <c r="K928" s="1"/>
    </row>
    <row r="929">
      <c r="A929" s="1"/>
      <c r="B929" s="1"/>
      <c r="D929" s="21"/>
      <c r="E929" s="1"/>
      <c r="F929" s="1"/>
      <c r="G929" s="1"/>
      <c r="H929" s="1"/>
      <c r="I929" s="1"/>
      <c r="J929" s="21"/>
      <c r="K929" s="1"/>
    </row>
    <row r="930">
      <c r="A930" s="1"/>
      <c r="B930" s="1"/>
      <c r="D930" s="21"/>
      <c r="E930" s="1"/>
      <c r="F930" s="1"/>
      <c r="G930" s="1"/>
      <c r="H930" s="1"/>
      <c r="I930" s="1"/>
      <c r="J930" s="21"/>
      <c r="K930" s="1"/>
    </row>
    <row r="931">
      <c r="A931" s="1"/>
      <c r="B931" s="1"/>
      <c r="D931" s="21"/>
      <c r="E931" s="1"/>
      <c r="F931" s="1"/>
      <c r="G931" s="1"/>
      <c r="H931" s="1"/>
      <c r="I931" s="1"/>
      <c r="J931" s="21"/>
      <c r="K931" s="1"/>
    </row>
    <row r="932">
      <c r="A932" s="1"/>
      <c r="B932" s="1"/>
      <c r="D932" s="21"/>
      <c r="E932" s="1"/>
      <c r="F932" s="1"/>
      <c r="G932" s="1"/>
      <c r="H932" s="1"/>
      <c r="I932" s="1"/>
      <c r="J932" s="21"/>
      <c r="K932" s="1"/>
    </row>
    <row r="933">
      <c r="A933" s="1"/>
      <c r="B933" s="1"/>
      <c r="D933" s="21"/>
      <c r="E933" s="1"/>
      <c r="F933" s="1"/>
      <c r="G933" s="1"/>
      <c r="H933" s="1"/>
      <c r="I933" s="1"/>
      <c r="J933" s="21"/>
      <c r="K933" s="1"/>
    </row>
    <row r="934">
      <c r="A934" s="1"/>
      <c r="B934" s="1"/>
      <c r="D934" s="21"/>
      <c r="E934" s="1"/>
      <c r="F934" s="1"/>
      <c r="G934" s="1"/>
      <c r="H934" s="1"/>
      <c r="I934" s="1"/>
      <c r="J934" s="21"/>
      <c r="K934" s="1"/>
    </row>
    <row r="935">
      <c r="A935" s="1"/>
      <c r="B935" s="1"/>
      <c r="D935" s="21"/>
      <c r="E935" s="1"/>
      <c r="F935" s="1"/>
      <c r="G935" s="1"/>
      <c r="H935" s="1"/>
      <c r="I935" s="1"/>
      <c r="J935" s="21"/>
      <c r="K935" s="1"/>
    </row>
    <row r="936">
      <c r="A936" s="1"/>
      <c r="B936" s="1"/>
      <c r="D936" s="21"/>
      <c r="E936" s="1"/>
      <c r="F936" s="1"/>
      <c r="G936" s="1"/>
      <c r="H936" s="1"/>
      <c r="I936" s="1"/>
      <c r="J936" s="21"/>
      <c r="K936" s="1"/>
    </row>
    <row r="937">
      <c r="A937" s="1"/>
      <c r="B937" s="1"/>
      <c r="D937" s="21"/>
      <c r="E937" s="1"/>
      <c r="F937" s="1"/>
      <c r="G937" s="1"/>
      <c r="H937" s="1"/>
      <c r="I937" s="1"/>
      <c r="J937" s="21"/>
      <c r="K937" s="1"/>
    </row>
    <row r="938">
      <c r="A938" s="1"/>
      <c r="B938" s="1"/>
      <c r="D938" s="21"/>
      <c r="E938" s="1"/>
      <c r="F938" s="1"/>
      <c r="G938" s="1"/>
      <c r="H938" s="1"/>
      <c r="I938" s="1"/>
      <c r="J938" s="21"/>
      <c r="K938" s="1"/>
    </row>
    <row r="939">
      <c r="A939" s="1"/>
      <c r="B939" s="1"/>
      <c r="D939" s="21"/>
      <c r="E939" s="1"/>
      <c r="F939" s="1"/>
      <c r="G939" s="1"/>
      <c r="H939" s="1"/>
      <c r="I939" s="1"/>
      <c r="J939" s="21"/>
      <c r="K939" s="1"/>
    </row>
    <row r="940">
      <c r="A940" s="1"/>
      <c r="B940" s="1"/>
      <c r="D940" s="21"/>
      <c r="E940" s="1"/>
      <c r="F940" s="1"/>
      <c r="G940" s="1"/>
      <c r="H940" s="1"/>
      <c r="I940" s="1"/>
      <c r="J940" s="21"/>
      <c r="K940" s="1"/>
    </row>
    <row r="941">
      <c r="A941" s="1"/>
      <c r="B941" s="1"/>
      <c r="D941" s="21"/>
      <c r="E941" s="1"/>
      <c r="F941" s="1"/>
      <c r="G941" s="1"/>
      <c r="H941" s="1"/>
      <c r="I941" s="1"/>
      <c r="J941" s="21"/>
      <c r="K941" s="1"/>
    </row>
    <row r="942">
      <c r="A942" s="1"/>
      <c r="B942" s="1"/>
      <c r="D942" s="21"/>
      <c r="E942" s="1"/>
      <c r="F942" s="1"/>
      <c r="G942" s="1"/>
      <c r="H942" s="1"/>
      <c r="I942" s="1"/>
      <c r="J942" s="21"/>
      <c r="K942" s="1"/>
    </row>
    <row r="943">
      <c r="A943" s="1"/>
      <c r="B943" s="1"/>
      <c r="D943" s="21"/>
      <c r="E943" s="1"/>
      <c r="F943" s="1"/>
      <c r="G943" s="1"/>
      <c r="H943" s="1"/>
      <c r="I943" s="1"/>
      <c r="J943" s="21"/>
      <c r="K943" s="1"/>
    </row>
    <row r="944">
      <c r="A944" s="1"/>
      <c r="B944" s="1"/>
      <c r="D944" s="21"/>
      <c r="E944" s="1"/>
      <c r="F944" s="1"/>
      <c r="G944" s="1"/>
      <c r="H944" s="1"/>
      <c r="I944" s="1"/>
      <c r="J944" s="21"/>
      <c r="K944" s="1"/>
    </row>
    <row r="945">
      <c r="A945" s="1"/>
      <c r="B945" s="1"/>
      <c r="D945" s="21"/>
      <c r="E945" s="1"/>
      <c r="F945" s="1"/>
      <c r="G945" s="1"/>
      <c r="H945" s="1"/>
      <c r="I945" s="1"/>
      <c r="J945" s="21"/>
      <c r="K945" s="1"/>
    </row>
    <row r="946">
      <c r="A946" s="1"/>
      <c r="B946" s="1"/>
      <c r="D946" s="21"/>
      <c r="E946" s="1"/>
      <c r="F946" s="1"/>
      <c r="G946" s="1"/>
      <c r="H946" s="1"/>
      <c r="I946" s="1"/>
      <c r="J946" s="21"/>
      <c r="K946" s="1"/>
    </row>
    <row r="947">
      <c r="A947" s="1"/>
      <c r="B947" s="1"/>
      <c r="D947" s="21"/>
      <c r="E947" s="1"/>
      <c r="F947" s="1"/>
      <c r="G947" s="1"/>
      <c r="H947" s="1"/>
      <c r="I947" s="1"/>
      <c r="J947" s="21"/>
      <c r="K947" s="1"/>
    </row>
    <row r="948">
      <c r="A948" s="1"/>
      <c r="B948" s="1"/>
      <c r="D948" s="21"/>
      <c r="E948" s="1"/>
      <c r="F948" s="1"/>
      <c r="G948" s="1"/>
      <c r="H948" s="1"/>
      <c r="I948" s="1"/>
      <c r="J948" s="21"/>
      <c r="K948" s="1"/>
    </row>
    <row r="949">
      <c r="A949" s="1"/>
      <c r="B949" s="1"/>
      <c r="D949" s="21"/>
      <c r="E949" s="1"/>
      <c r="F949" s="1"/>
      <c r="G949" s="1"/>
      <c r="H949" s="1"/>
      <c r="I949" s="1"/>
      <c r="J949" s="21"/>
      <c r="K949" s="1"/>
    </row>
    <row r="950">
      <c r="A950" s="1"/>
      <c r="B950" s="1"/>
      <c r="D950" s="21"/>
      <c r="E950" s="1"/>
      <c r="F950" s="1"/>
      <c r="G950" s="1"/>
      <c r="H950" s="1"/>
      <c r="I950" s="1"/>
      <c r="J950" s="21"/>
      <c r="K950" s="1"/>
    </row>
    <row r="951">
      <c r="A951" s="1"/>
      <c r="B951" s="1"/>
      <c r="D951" s="21"/>
      <c r="E951" s="1"/>
      <c r="F951" s="1"/>
      <c r="G951" s="1"/>
      <c r="H951" s="1"/>
      <c r="I951" s="1"/>
      <c r="J951" s="21"/>
      <c r="K951" s="1"/>
    </row>
    <row r="952">
      <c r="A952" s="1"/>
      <c r="B952" s="1"/>
      <c r="D952" s="21"/>
      <c r="E952" s="1"/>
      <c r="F952" s="1"/>
      <c r="G952" s="1"/>
      <c r="H952" s="1"/>
      <c r="I952" s="1"/>
      <c r="J952" s="21"/>
      <c r="K952" s="1"/>
    </row>
    <row r="953">
      <c r="A953" s="1"/>
      <c r="B953" s="1"/>
      <c r="D953" s="21"/>
      <c r="E953" s="1"/>
      <c r="F953" s="1"/>
      <c r="G953" s="1"/>
      <c r="H953" s="1"/>
      <c r="I953" s="1"/>
      <c r="J953" s="21"/>
      <c r="K953" s="1"/>
    </row>
    <row r="954">
      <c r="A954" s="1"/>
      <c r="B954" s="1"/>
      <c r="D954" s="21"/>
      <c r="E954" s="1"/>
      <c r="F954" s="1"/>
      <c r="G954" s="1"/>
      <c r="H954" s="1"/>
      <c r="I954" s="1"/>
      <c r="J954" s="21"/>
      <c r="K954" s="1"/>
    </row>
    <row r="955">
      <c r="A955" s="1"/>
      <c r="B955" s="1"/>
      <c r="D955" s="21"/>
      <c r="E955" s="1"/>
      <c r="F955" s="1"/>
      <c r="G955" s="1"/>
      <c r="H955" s="1"/>
      <c r="I955" s="1"/>
      <c r="J955" s="21"/>
      <c r="K955" s="1"/>
    </row>
    <row r="956">
      <c r="A956" s="1"/>
      <c r="B956" s="1"/>
      <c r="D956" s="21"/>
      <c r="E956" s="1"/>
      <c r="F956" s="1"/>
      <c r="G956" s="1"/>
      <c r="H956" s="1"/>
      <c r="I956" s="1"/>
      <c r="J956" s="21"/>
      <c r="K956" s="1"/>
    </row>
    <row r="957">
      <c r="A957" s="1"/>
      <c r="B957" s="1"/>
      <c r="D957" s="21"/>
      <c r="E957" s="1"/>
      <c r="F957" s="1"/>
      <c r="G957" s="1"/>
      <c r="H957" s="1"/>
      <c r="I957" s="1"/>
      <c r="J957" s="21"/>
      <c r="K957" s="1"/>
    </row>
    <row r="958">
      <c r="A958" s="1"/>
      <c r="B958" s="1"/>
      <c r="D958" s="21"/>
      <c r="E958" s="1"/>
      <c r="F958" s="1"/>
      <c r="G958" s="1"/>
      <c r="H958" s="1"/>
      <c r="I958" s="1"/>
      <c r="J958" s="21"/>
      <c r="K958" s="1"/>
    </row>
    <row r="959">
      <c r="A959" s="1"/>
      <c r="B959" s="1"/>
      <c r="D959" s="21"/>
      <c r="E959" s="1"/>
      <c r="F959" s="1"/>
      <c r="G959" s="1"/>
      <c r="H959" s="1"/>
      <c r="I959" s="1"/>
      <c r="J959" s="21"/>
      <c r="K959" s="1"/>
    </row>
    <row r="960">
      <c r="A960" s="1"/>
      <c r="B960" s="1"/>
      <c r="D960" s="21"/>
      <c r="E960" s="1"/>
      <c r="F960" s="1"/>
      <c r="G960" s="1"/>
      <c r="H960" s="1"/>
      <c r="I960" s="1"/>
      <c r="J960" s="21"/>
      <c r="K960" s="1"/>
    </row>
    <row r="961">
      <c r="A961" s="1"/>
      <c r="B961" s="1"/>
      <c r="D961" s="21"/>
      <c r="E961" s="1"/>
      <c r="F961" s="1"/>
      <c r="G961" s="1"/>
      <c r="H961" s="1"/>
      <c r="I961" s="1"/>
      <c r="J961" s="21"/>
      <c r="K961" s="1"/>
    </row>
    <row r="962">
      <c r="A962" s="1"/>
      <c r="B962" s="1"/>
      <c r="D962" s="21"/>
      <c r="E962" s="1"/>
      <c r="F962" s="1"/>
      <c r="G962" s="1"/>
      <c r="H962" s="1"/>
      <c r="I962" s="1"/>
      <c r="J962" s="21"/>
      <c r="K962" s="1"/>
    </row>
    <row r="963">
      <c r="A963" s="1"/>
      <c r="B963" s="1"/>
      <c r="D963" s="21"/>
      <c r="E963" s="1"/>
      <c r="F963" s="1"/>
      <c r="G963" s="1"/>
      <c r="H963" s="1"/>
      <c r="I963" s="1"/>
      <c r="J963" s="21"/>
      <c r="K963" s="1"/>
    </row>
    <row r="964">
      <c r="A964" s="1"/>
      <c r="B964" s="1"/>
      <c r="D964" s="21"/>
      <c r="E964" s="1"/>
      <c r="F964" s="1"/>
      <c r="G964" s="1"/>
      <c r="H964" s="1"/>
      <c r="I964" s="1"/>
      <c r="J964" s="21"/>
      <c r="K964" s="1"/>
    </row>
    <row r="965">
      <c r="A965" s="1"/>
      <c r="B965" s="1"/>
      <c r="D965" s="21"/>
      <c r="E965" s="1"/>
      <c r="F965" s="1"/>
      <c r="G965" s="1"/>
      <c r="H965" s="1"/>
      <c r="I965" s="1"/>
      <c r="J965" s="21"/>
      <c r="K965" s="1"/>
    </row>
    <row r="966">
      <c r="A966" s="1"/>
      <c r="B966" s="1"/>
      <c r="D966" s="21"/>
      <c r="E966" s="1"/>
      <c r="F966" s="1"/>
      <c r="G966" s="1"/>
      <c r="H966" s="1"/>
      <c r="I966" s="1"/>
      <c r="J966" s="21"/>
      <c r="K966" s="1"/>
    </row>
    <row r="967">
      <c r="A967" s="1"/>
      <c r="B967" s="1"/>
      <c r="D967" s="21"/>
      <c r="E967" s="1"/>
      <c r="F967" s="1"/>
      <c r="G967" s="1"/>
      <c r="H967" s="1"/>
      <c r="I967" s="1"/>
      <c r="J967" s="21"/>
      <c r="K967" s="1"/>
    </row>
    <row r="968">
      <c r="A968" s="1"/>
      <c r="B968" s="1"/>
      <c r="D968" s="21"/>
      <c r="E968" s="1"/>
      <c r="F968" s="1"/>
      <c r="G968" s="1"/>
      <c r="H968" s="1"/>
      <c r="I968" s="1"/>
      <c r="J968" s="21"/>
      <c r="K968" s="1"/>
    </row>
    <row r="969">
      <c r="A969" s="1"/>
      <c r="B969" s="1"/>
      <c r="D969" s="21"/>
      <c r="E969" s="1"/>
      <c r="F969" s="1"/>
      <c r="G969" s="1"/>
      <c r="H969" s="1"/>
      <c r="I969" s="1"/>
      <c r="J969" s="21"/>
      <c r="K969" s="1"/>
    </row>
    <row r="970">
      <c r="A970" s="1"/>
      <c r="B970" s="1"/>
      <c r="D970" s="21"/>
      <c r="E970" s="1"/>
      <c r="F970" s="1"/>
      <c r="G970" s="1"/>
      <c r="H970" s="1"/>
      <c r="I970" s="1"/>
      <c r="J970" s="21"/>
      <c r="K970" s="1"/>
    </row>
    <row r="971">
      <c r="A971" s="1"/>
      <c r="B971" s="1"/>
      <c r="D971" s="21"/>
      <c r="E971" s="1"/>
      <c r="F971" s="1"/>
      <c r="G971" s="1"/>
      <c r="H971" s="1"/>
      <c r="I971" s="1"/>
      <c r="J971" s="21"/>
      <c r="K971" s="1"/>
    </row>
    <row r="972">
      <c r="A972" s="1"/>
      <c r="B972" s="1"/>
      <c r="D972" s="21"/>
      <c r="E972" s="1"/>
      <c r="F972" s="1"/>
      <c r="G972" s="1"/>
      <c r="H972" s="1"/>
      <c r="I972" s="1"/>
      <c r="J972" s="21"/>
      <c r="K972" s="1"/>
    </row>
    <row r="973">
      <c r="A973" s="1"/>
      <c r="B973" s="1"/>
      <c r="D973" s="21"/>
      <c r="E973" s="1"/>
      <c r="F973" s="1"/>
      <c r="G973" s="1"/>
      <c r="H973" s="1"/>
      <c r="I973" s="1"/>
      <c r="J973" s="21"/>
      <c r="K973" s="1"/>
    </row>
    <row r="974">
      <c r="A974" s="1"/>
      <c r="B974" s="1"/>
      <c r="D974" s="21"/>
      <c r="E974" s="1"/>
      <c r="F974" s="1"/>
      <c r="G974" s="1"/>
      <c r="H974" s="1"/>
      <c r="I974" s="1"/>
      <c r="J974" s="21"/>
      <c r="K974" s="1"/>
    </row>
    <row r="975">
      <c r="A975" s="1"/>
      <c r="B975" s="1"/>
      <c r="D975" s="21"/>
      <c r="E975" s="1"/>
      <c r="F975" s="1"/>
      <c r="G975" s="1"/>
      <c r="H975" s="1"/>
      <c r="I975" s="1"/>
      <c r="J975" s="21"/>
      <c r="K975" s="1"/>
    </row>
    <row r="976">
      <c r="A976" s="1"/>
      <c r="B976" s="1"/>
      <c r="D976" s="21"/>
      <c r="E976" s="1"/>
      <c r="F976" s="1"/>
      <c r="G976" s="1"/>
      <c r="H976" s="1"/>
      <c r="I976" s="1"/>
      <c r="J976" s="21"/>
      <c r="K976" s="1"/>
    </row>
    <row r="977">
      <c r="A977" s="1"/>
      <c r="B977" s="1"/>
      <c r="D977" s="21"/>
      <c r="E977" s="1"/>
      <c r="F977" s="1"/>
      <c r="G977" s="1"/>
      <c r="H977" s="1"/>
      <c r="I977" s="1"/>
      <c r="J977" s="21"/>
      <c r="K977" s="1"/>
    </row>
    <row r="978">
      <c r="A978" s="1"/>
      <c r="B978" s="1"/>
      <c r="D978" s="21"/>
      <c r="E978" s="1"/>
      <c r="F978" s="1"/>
      <c r="G978" s="1"/>
      <c r="H978" s="1"/>
      <c r="I978" s="1"/>
      <c r="J978" s="21"/>
      <c r="K978" s="1"/>
    </row>
    <row r="979">
      <c r="A979" s="1"/>
      <c r="B979" s="1"/>
      <c r="D979" s="21"/>
      <c r="E979" s="1"/>
      <c r="F979" s="1"/>
      <c r="G979" s="1"/>
      <c r="H979" s="1"/>
      <c r="I979" s="1"/>
      <c r="J979" s="21"/>
      <c r="K979" s="1"/>
    </row>
    <row r="980">
      <c r="A980" s="1"/>
      <c r="B980" s="1"/>
      <c r="D980" s="21"/>
      <c r="E980" s="1"/>
      <c r="F980" s="1"/>
      <c r="G980" s="1"/>
      <c r="H980" s="1"/>
      <c r="I980" s="1"/>
      <c r="J980" s="21"/>
      <c r="K980" s="1"/>
    </row>
    <row r="981">
      <c r="A981" s="1"/>
      <c r="B981" s="1"/>
      <c r="D981" s="21"/>
      <c r="E981" s="1"/>
      <c r="F981" s="1"/>
      <c r="G981" s="1"/>
      <c r="H981" s="1"/>
      <c r="I981" s="1"/>
      <c r="J981" s="21"/>
      <c r="K981" s="1"/>
    </row>
    <row r="982">
      <c r="A982" s="1"/>
      <c r="B982" s="1"/>
      <c r="D982" s="21"/>
      <c r="E982" s="1"/>
      <c r="F982" s="1"/>
      <c r="G982" s="1"/>
      <c r="H982" s="1"/>
      <c r="I982" s="1"/>
      <c r="J982" s="21"/>
      <c r="K982" s="1"/>
    </row>
    <row r="983">
      <c r="A983" s="1"/>
      <c r="B983" s="1"/>
      <c r="D983" s="21"/>
      <c r="E983" s="1"/>
      <c r="F983" s="1"/>
      <c r="G983" s="1"/>
      <c r="H983" s="1"/>
      <c r="I983" s="1"/>
      <c r="J983" s="21"/>
      <c r="K983" s="1"/>
    </row>
    <row r="984">
      <c r="A984" s="1"/>
      <c r="B984" s="1"/>
      <c r="D984" s="21"/>
      <c r="E984" s="1"/>
      <c r="F984" s="1"/>
      <c r="G984" s="1"/>
      <c r="H984" s="1"/>
      <c r="I984" s="1"/>
      <c r="J984" s="21"/>
      <c r="K984" s="1"/>
    </row>
    <row r="985">
      <c r="A985" s="1"/>
      <c r="B985" s="1"/>
      <c r="D985" s="21"/>
      <c r="E985" s="1"/>
      <c r="F985" s="1"/>
      <c r="G985" s="1"/>
      <c r="H985" s="1"/>
      <c r="I985" s="1"/>
      <c r="J985" s="21"/>
      <c r="K985" s="1"/>
    </row>
    <row r="986">
      <c r="A986" s="1"/>
      <c r="B986" s="1"/>
      <c r="D986" s="21"/>
      <c r="E986" s="1"/>
      <c r="F986" s="1"/>
      <c r="G986" s="1"/>
      <c r="H986" s="1"/>
      <c r="I986" s="1"/>
      <c r="J986" s="21"/>
      <c r="K986" s="1"/>
    </row>
    <row r="987">
      <c r="A987" s="1"/>
      <c r="B987" s="1"/>
      <c r="D987" s="21"/>
      <c r="E987" s="1"/>
      <c r="F987" s="1"/>
      <c r="G987" s="1"/>
      <c r="H987" s="1"/>
      <c r="I987" s="1"/>
      <c r="J987" s="21"/>
      <c r="K987" s="1"/>
    </row>
    <row r="988">
      <c r="A988" s="1"/>
      <c r="B988" s="1"/>
      <c r="D988" s="21"/>
      <c r="E988" s="1"/>
      <c r="F988" s="1"/>
      <c r="G988" s="1"/>
      <c r="H988" s="1"/>
      <c r="I988" s="1"/>
      <c r="J988" s="21"/>
      <c r="K988" s="1"/>
    </row>
    <row r="989">
      <c r="A989" s="1"/>
      <c r="B989" s="1"/>
      <c r="D989" s="21"/>
      <c r="E989" s="1"/>
      <c r="F989" s="1"/>
      <c r="G989" s="1"/>
      <c r="H989" s="1"/>
      <c r="I989" s="1"/>
      <c r="J989" s="21"/>
      <c r="K989" s="1"/>
    </row>
    <row r="990">
      <c r="A990" s="1"/>
      <c r="B990" s="1"/>
      <c r="D990" s="21"/>
      <c r="E990" s="1"/>
      <c r="F990" s="1"/>
      <c r="G990" s="1"/>
      <c r="H990" s="1"/>
      <c r="I990" s="1"/>
      <c r="J990" s="21"/>
      <c r="K990" s="1"/>
    </row>
    <row r="991">
      <c r="A991" s="1"/>
      <c r="B991" s="1"/>
      <c r="D991" s="21"/>
      <c r="E991" s="1"/>
      <c r="F991" s="1"/>
      <c r="G991" s="1"/>
      <c r="H991" s="1"/>
      <c r="I991" s="1"/>
      <c r="J991" s="21"/>
      <c r="K991" s="1"/>
    </row>
    <row r="992">
      <c r="A992" s="1"/>
      <c r="B992" s="1"/>
      <c r="D992" s="21"/>
      <c r="E992" s="1"/>
      <c r="F992" s="1"/>
      <c r="G992" s="1"/>
      <c r="H992" s="1"/>
      <c r="I992" s="1"/>
      <c r="J992" s="21"/>
      <c r="K992" s="1"/>
    </row>
    <row r="993">
      <c r="A993" s="1"/>
      <c r="B993" s="1"/>
      <c r="D993" s="21"/>
      <c r="E993" s="1"/>
      <c r="F993" s="1"/>
      <c r="G993" s="1"/>
      <c r="H993" s="1"/>
      <c r="I993" s="1"/>
      <c r="J993" s="21"/>
      <c r="K993" s="1"/>
    </row>
    <row r="994">
      <c r="A994" s="1"/>
      <c r="B994" s="1"/>
      <c r="D994" s="21"/>
      <c r="E994" s="1"/>
      <c r="F994" s="1"/>
      <c r="G994" s="1"/>
      <c r="H994" s="1"/>
      <c r="I994" s="1"/>
      <c r="J994" s="21"/>
      <c r="K994" s="1"/>
    </row>
    <row r="995">
      <c r="A995" s="1"/>
      <c r="B995" s="1"/>
      <c r="D995" s="21"/>
      <c r="E995" s="1"/>
      <c r="F995" s="1"/>
      <c r="G995" s="1"/>
      <c r="H995" s="1"/>
      <c r="I995" s="1"/>
      <c r="J995" s="21"/>
      <c r="K995" s="1"/>
    </row>
    <row r="996">
      <c r="A996" s="1"/>
      <c r="B996" s="1"/>
      <c r="D996" s="21"/>
      <c r="E996" s="1"/>
      <c r="F996" s="1"/>
      <c r="G996" s="1"/>
      <c r="H996" s="1"/>
      <c r="I996" s="1"/>
      <c r="J996" s="21"/>
      <c r="K996" s="1"/>
    </row>
    <row r="997">
      <c r="A997" s="1"/>
      <c r="B997" s="1"/>
      <c r="D997" s="21"/>
      <c r="E997" s="1"/>
      <c r="F997" s="1"/>
      <c r="G997" s="1"/>
      <c r="H997" s="1"/>
      <c r="I997" s="1"/>
      <c r="J997" s="21"/>
      <c r="K997" s="1"/>
    </row>
    <row r="998">
      <c r="A998" s="1"/>
      <c r="B998" s="1"/>
      <c r="D998" s="21"/>
      <c r="E998" s="1"/>
      <c r="F998" s="1"/>
      <c r="G998" s="1"/>
      <c r="H998" s="1"/>
      <c r="I998" s="1"/>
      <c r="J998" s="21"/>
      <c r="K998" s="1"/>
    </row>
    <row r="999">
      <c r="A999" s="1"/>
      <c r="B999" s="1"/>
      <c r="D999" s="21"/>
      <c r="E999" s="1"/>
      <c r="F999" s="1"/>
      <c r="G999" s="1"/>
      <c r="H999" s="1"/>
      <c r="I999" s="1"/>
      <c r="J999" s="21"/>
      <c r="K999" s="1"/>
    </row>
    <row r="1000">
      <c r="A1000" s="1"/>
      <c r="B1000" s="1"/>
      <c r="D1000" s="21"/>
      <c r="E1000" s="1"/>
      <c r="F1000" s="1"/>
      <c r="G1000" s="1"/>
      <c r="H1000" s="1"/>
      <c r="I1000" s="1"/>
      <c r="J1000" s="21"/>
      <c r="K1000" s="1"/>
    </row>
    <row r="1001">
      <c r="A1001" s="1"/>
      <c r="B1001" s="1"/>
      <c r="D1001" s="21"/>
      <c r="E1001" s="1"/>
      <c r="F1001" s="1"/>
      <c r="G1001" s="1"/>
      <c r="H1001" s="1"/>
      <c r="I1001" s="1"/>
      <c r="J1001" s="21"/>
      <c r="K1001" s="1"/>
    </row>
    <row r="1002">
      <c r="A1002" s="1"/>
      <c r="B1002" s="1"/>
      <c r="D1002" s="21"/>
      <c r="E1002" s="1"/>
      <c r="F1002" s="1"/>
      <c r="G1002" s="1"/>
      <c r="H1002" s="1"/>
      <c r="I1002" s="1"/>
      <c r="J1002" s="21"/>
      <c r="K1002" s="1"/>
    </row>
    <row r="1003">
      <c r="A1003" s="1"/>
      <c r="B1003" s="1"/>
      <c r="D1003" s="21"/>
      <c r="E1003" s="1"/>
      <c r="F1003" s="1"/>
      <c r="G1003" s="1"/>
      <c r="H1003" s="1"/>
      <c r="I1003" s="1"/>
      <c r="J1003" s="21"/>
      <c r="K1003" s="1"/>
    </row>
    <row r="1004">
      <c r="A1004" s="1"/>
      <c r="B1004" s="1"/>
      <c r="D1004" s="21"/>
      <c r="E1004" s="1"/>
      <c r="F1004" s="1"/>
      <c r="G1004" s="1"/>
      <c r="H1004" s="1"/>
      <c r="I1004" s="1"/>
      <c r="J1004" s="21"/>
      <c r="K1004" s="1"/>
    </row>
    <row r="1005">
      <c r="A1005" s="1"/>
      <c r="B1005" s="1"/>
      <c r="D1005" s="21"/>
      <c r="E1005" s="1"/>
      <c r="F1005" s="1"/>
      <c r="G1005" s="1"/>
      <c r="H1005" s="1"/>
      <c r="I1005" s="1"/>
      <c r="J1005" s="21"/>
      <c r="K1005" s="1"/>
    </row>
    <row r="1006">
      <c r="A1006" s="1"/>
      <c r="B1006" s="1"/>
      <c r="D1006" s="21"/>
      <c r="E1006" s="1"/>
      <c r="F1006" s="1"/>
      <c r="G1006" s="1"/>
      <c r="H1006" s="1"/>
      <c r="I1006" s="1"/>
      <c r="J1006" s="21"/>
      <c r="K1006" s="1"/>
    </row>
    <row r="1007">
      <c r="A1007" s="1"/>
      <c r="B1007" s="1"/>
      <c r="D1007" s="21"/>
      <c r="E1007" s="1"/>
      <c r="F1007" s="1"/>
      <c r="G1007" s="1"/>
      <c r="H1007" s="1"/>
      <c r="I1007" s="1"/>
      <c r="J1007" s="21"/>
      <c r="K1007" s="1"/>
    </row>
    <row r="1008">
      <c r="A1008" s="1"/>
      <c r="B1008" s="1"/>
      <c r="D1008" s="21"/>
      <c r="E1008" s="1"/>
      <c r="F1008" s="1"/>
      <c r="G1008" s="1"/>
      <c r="H1008" s="1"/>
      <c r="I1008" s="1"/>
      <c r="J1008" s="21"/>
      <c r="K1008" s="1"/>
    </row>
    <row r="1009">
      <c r="A1009" s="1"/>
      <c r="B1009" s="1"/>
      <c r="D1009" s="21"/>
      <c r="E1009" s="1"/>
      <c r="F1009" s="1"/>
      <c r="G1009" s="1"/>
      <c r="H1009" s="1"/>
      <c r="I1009" s="1"/>
      <c r="J1009" s="21"/>
      <c r="K1009" s="1"/>
    </row>
    <row r="1010">
      <c r="A1010" s="1"/>
      <c r="B1010" s="1"/>
      <c r="D1010" s="21"/>
      <c r="E1010" s="1"/>
      <c r="F1010" s="1"/>
      <c r="G1010" s="1"/>
      <c r="H1010" s="1"/>
      <c r="I1010" s="1"/>
      <c r="J1010" s="21"/>
      <c r="K1010" s="1"/>
    </row>
    <row r="1011">
      <c r="A1011" s="1"/>
      <c r="B1011" s="1"/>
      <c r="D1011" s="21"/>
      <c r="E1011" s="1"/>
      <c r="F1011" s="1"/>
      <c r="G1011" s="1"/>
      <c r="H1011" s="1"/>
      <c r="I1011" s="1"/>
      <c r="J1011" s="21"/>
      <c r="K1011" s="1"/>
    </row>
    <row r="1012">
      <c r="A1012" s="1"/>
      <c r="B1012" s="1"/>
      <c r="D1012" s="21"/>
      <c r="E1012" s="1"/>
      <c r="F1012" s="1"/>
      <c r="G1012" s="1"/>
      <c r="H1012" s="1"/>
      <c r="I1012" s="1"/>
      <c r="J1012" s="21"/>
      <c r="K1012" s="1"/>
    </row>
    <row r="1013">
      <c r="A1013" s="1"/>
      <c r="B1013" s="1"/>
      <c r="D1013" s="21"/>
      <c r="E1013" s="1"/>
      <c r="F1013" s="1"/>
      <c r="G1013" s="1"/>
      <c r="H1013" s="1"/>
      <c r="I1013" s="1"/>
      <c r="J1013" s="21"/>
      <c r="K1013" s="1"/>
    </row>
    <row r="1014">
      <c r="A1014" s="1"/>
      <c r="B1014" s="1"/>
      <c r="D1014" s="21"/>
      <c r="E1014" s="1"/>
      <c r="F1014" s="1"/>
      <c r="G1014" s="1"/>
      <c r="H1014" s="1"/>
      <c r="I1014" s="1"/>
      <c r="J1014" s="21"/>
      <c r="K1014" s="1"/>
    </row>
    <row r="1015">
      <c r="A1015" s="1"/>
      <c r="B1015" s="1"/>
      <c r="D1015" s="21"/>
      <c r="E1015" s="1"/>
      <c r="F1015" s="1"/>
      <c r="G1015" s="1"/>
      <c r="H1015" s="1"/>
      <c r="I1015" s="1"/>
      <c r="J1015" s="21"/>
      <c r="K1015" s="1"/>
    </row>
    <row r="1016">
      <c r="A1016" s="1"/>
      <c r="B1016" s="1"/>
      <c r="D1016" s="21"/>
      <c r="E1016" s="1"/>
      <c r="F1016" s="1"/>
      <c r="G1016" s="1"/>
      <c r="H1016" s="1"/>
      <c r="I1016" s="1"/>
      <c r="J1016" s="21"/>
      <c r="K1016" s="1"/>
    </row>
    <row r="1017">
      <c r="A1017" s="1"/>
      <c r="B1017" s="1"/>
      <c r="D1017" s="21"/>
      <c r="E1017" s="1"/>
      <c r="F1017" s="1"/>
      <c r="G1017" s="1"/>
      <c r="H1017" s="1"/>
      <c r="I1017" s="1"/>
      <c r="J1017" s="21"/>
      <c r="K1017" s="1"/>
    </row>
    <row r="1018">
      <c r="A1018" s="1"/>
      <c r="B1018" s="1"/>
      <c r="D1018" s="21"/>
      <c r="E1018" s="1"/>
      <c r="F1018" s="1"/>
      <c r="G1018" s="1"/>
      <c r="H1018" s="1"/>
      <c r="I1018" s="1"/>
      <c r="J1018" s="21"/>
      <c r="K1018" s="1"/>
    </row>
    <row r="1019">
      <c r="A1019" s="1"/>
      <c r="B1019" s="1"/>
      <c r="D1019" s="21"/>
      <c r="E1019" s="1"/>
      <c r="F1019" s="1"/>
      <c r="G1019" s="1"/>
      <c r="H1019" s="1"/>
      <c r="I1019" s="1"/>
      <c r="J1019" s="21"/>
      <c r="K1019" s="1"/>
    </row>
    <row r="1020">
      <c r="A1020" s="1"/>
      <c r="B1020" s="1"/>
      <c r="D1020" s="21"/>
      <c r="E1020" s="1"/>
      <c r="F1020" s="1"/>
      <c r="G1020" s="1"/>
      <c r="H1020" s="1"/>
      <c r="I1020" s="1"/>
      <c r="J1020" s="21"/>
      <c r="K1020" s="1"/>
    </row>
    <row r="1021">
      <c r="A1021" s="1"/>
      <c r="B1021" s="1"/>
      <c r="D1021" s="21"/>
      <c r="E1021" s="1"/>
      <c r="F1021" s="1"/>
      <c r="G1021" s="1"/>
      <c r="H1021" s="1"/>
      <c r="I1021" s="1"/>
      <c r="J1021" s="21"/>
      <c r="K1021" s="1"/>
    </row>
    <row r="1022">
      <c r="A1022" s="1"/>
      <c r="B1022" s="1"/>
      <c r="D1022" s="21"/>
      <c r="E1022" s="1"/>
      <c r="F1022" s="1"/>
      <c r="G1022" s="1"/>
      <c r="H1022" s="1"/>
      <c r="I1022" s="1"/>
      <c r="J1022" s="21"/>
      <c r="K1022" s="1"/>
    </row>
    <row r="1023">
      <c r="A1023" s="1"/>
      <c r="B1023" s="1"/>
      <c r="D1023" s="21"/>
      <c r="E1023" s="1"/>
      <c r="F1023" s="1"/>
      <c r="G1023" s="1"/>
      <c r="H1023" s="1"/>
      <c r="I1023" s="1"/>
      <c r="J1023" s="21"/>
      <c r="K1023" s="1"/>
    </row>
    <row r="1024">
      <c r="A1024" s="1"/>
      <c r="B1024" s="1"/>
      <c r="D1024" s="21"/>
      <c r="E1024" s="1"/>
      <c r="F1024" s="1"/>
      <c r="G1024" s="1"/>
      <c r="H1024" s="1"/>
      <c r="I1024" s="1"/>
      <c r="J1024" s="21"/>
      <c r="K1024" s="1"/>
    </row>
    <row r="1025">
      <c r="A1025" s="1"/>
      <c r="B1025" s="1"/>
      <c r="D1025" s="21"/>
      <c r="E1025" s="1"/>
      <c r="F1025" s="1"/>
      <c r="G1025" s="1"/>
      <c r="H1025" s="1"/>
      <c r="I1025" s="1"/>
      <c r="J1025" s="21"/>
      <c r="K1025" s="1"/>
    </row>
    <row r="1026">
      <c r="A1026" s="1"/>
      <c r="B1026" s="1"/>
      <c r="D1026" s="21"/>
      <c r="E1026" s="1"/>
      <c r="F1026" s="1"/>
      <c r="G1026" s="1"/>
      <c r="H1026" s="1"/>
      <c r="I1026" s="1"/>
      <c r="J1026" s="21"/>
      <c r="K1026" s="1"/>
    </row>
    <row r="1027">
      <c r="A1027" s="1"/>
      <c r="B1027" s="1"/>
      <c r="D1027" s="21"/>
      <c r="E1027" s="1"/>
      <c r="F1027" s="1"/>
      <c r="G1027" s="1"/>
      <c r="H1027" s="1"/>
      <c r="I1027" s="1"/>
      <c r="J1027" s="21"/>
      <c r="K1027" s="1"/>
    </row>
    <row r="1028">
      <c r="A1028" s="1"/>
      <c r="B1028" s="1"/>
      <c r="D1028" s="21"/>
      <c r="E1028" s="1"/>
      <c r="F1028" s="1"/>
      <c r="G1028" s="1"/>
      <c r="H1028" s="1"/>
      <c r="I1028" s="1"/>
      <c r="J1028" s="21"/>
      <c r="K1028" s="1"/>
    </row>
    <row r="1029">
      <c r="A1029" s="1"/>
      <c r="B1029" s="1"/>
      <c r="D1029" s="21"/>
      <c r="E1029" s="1"/>
      <c r="F1029" s="1"/>
      <c r="G1029" s="1"/>
      <c r="H1029" s="1"/>
      <c r="I1029" s="1"/>
      <c r="J1029" s="21"/>
      <c r="K1029" s="1"/>
    </row>
    <row r="1030">
      <c r="A1030" s="1"/>
      <c r="B1030" s="1"/>
      <c r="D1030" s="21"/>
      <c r="E1030" s="1"/>
      <c r="F1030" s="1"/>
      <c r="G1030" s="1"/>
      <c r="H1030" s="1"/>
      <c r="I1030" s="1"/>
      <c r="J1030" s="21"/>
      <c r="K1030" s="1"/>
    </row>
    <row r="1031">
      <c r="A1031" s="1"/>
      <c r="B1031" s="1"/>
      <c r="D1031" s="21"/>
      <c r="E1031" s="1"/>
      <c r="F1031" s="1"/>
      <c r="G1031" s="1"/>
      <c r="H1031" s="1"/>
      <c r="I1031" s="1"/>
      <c r="J1031" s="21"/>
      <c r="K1031" s="1"/>
    </row>
    <row r="1032">
      <c r="A1032" s="1"/>
      <c r="B1032" s="1"/>
      <c r="D1032" s="21"/>
      <c r="E1032" s="1"/>
      <c r="F1032" s="1"/>
      <c r="G1032" s="1"/>
      <c r="H1032" s="1"/>
      <c r="I1032" s="1"/>
      <c r="J1032" s="21"/>
      <c r="K1032" s="1"/>
    </row>
    <row r="1033">
      <c r="A1033" s="1"/>
      <c r="B1033" s="1"/>
      <c r="D1033" s="21"/>
      <c r="E1033" s="1"/>
      <c r="F1033" s="1"/>
      <c r="G1033" s="1"/>
      <c r="H1033" s="1"/>
      <c r="I1033" s="1"/>
      <c r="J1033" s="21"/>
      <c r="K1033" s="1"/>
    </row>
    <row r="1034">
      <c r="A1034" s="1"/>
      <c r="B1034" s="1"/>
      <c r="D1034" s="21"/>
      <c r="E1034" s="1"/>
      <c r="F1034" s="1"/>
      <c r="G1034" s="1"/>
      <c r="H1034" s="1"/>
      <c r="I1034" s="1"/>
      <c r="J1034" s="21"/>
      <c r="K1034" s="1"/>
    </row>
    <row r="1035">
      <c r="A1035" s="1"/>
      <c r="B1035" s="1"/>
      <c r="D1035" s="21"/>
      <c r="E1035" s="1"/>
      <c r="F1035" s="1"/>
      <c r="G1035" s="1"/>
      <c r="H1035" s="1"/>
      <c r="I1035" s="1"/>
      <c r="J1035" s="21"/>
      <c r="K1035" s="1"/>
    </row>
    <row r="1036">
      <c r="A1036" s="1"/>
      <c r="B1036" s="1"/>
      <c r="D1036" s="21"/>
      <c r="E1036" s="1"/>
      <c r="F1036" s="1"/>
      <c r="G1036" s="1"/>
      <c r="H1036" s="1"/>
      <c r="I1036" s="1"/>
      <c r="J1036" s="21"/>
      <c r="K1036" s="1"/>
    </row>
    <row r="1037">
      <c r="A1037" s="1"/>
      <c r="B1037" s="1"/>
      <c r="D1037" s="21"/>
      <c r="E1037" s="1"/>
      <c r="F1037" s="1"/>
      <c r="G1037" s="1"/>
      <c r="H1037" s="1"/>
      <c r="I1037" s="1"/>
      <c r="J1037" s="21"/>
      <c r="K1037" s="1"/>
    </row>
    <row r="1038">
      <c r="A1038" s="1"/>
      <c r="B1038" s="1"/>
      <c r="D1038" s="21"/>
      <c r="E1038" s="1"/>
      <c r="F1038" s="1"/>
      <c r="G1038" s="1"/>
      <c r="H1038" s="1"/>
      <c r="I1038" s="1"/>
      <c r="J1038" s="21"/>
      <c r="K1038" s="1"/>
    </row>
    <row r="1039">
      <c r="A1039" s="1"/>
      <c r="B1039" s="1"/>
      <c r="D1039" s="21"/>
      <c r="E1039" s="1"/>
      <c r="F1039" s="1"/>
      <c r="G1039" s="1"/>
      <c r="H1039" s="1"/>
      <c r="I1039" s="1"/>
      <c r="J1039" s="21"/>
      <c r="K1039" s="1"/>
    </row>
    <row r="1040">
      <c r="A1040" s="1"/>
      <c r="B1040" s="1"/>
      <c r="D1040" s="21"/>
      <c r="E1040" s="1"/>
      <c r="F1040" s="1"/>
      <c r="G1040" s="1"/>
      <c r="H1040" s="1"/>
      <c r="I1040" s="1"/>
      <c r="J1040" s="21"/>
      <c r="K1040" s="1"/>
    </row>
    <row r="1041">
      <c r="A1041" s="1"/>
      <c r="B1041" s="1"/>
      <c r="D1041" s="21"/>
      <c r="E1041" s="1"/>
      <c r="F1041" s="1"/>
      <c r="G1041" s="1"/>
      <c r="H1041" s="1"/>
      <c r="I1041" s="1"/>
      <c r="J1041" s="21"/>
      <c r="K1041" s="1"/>
    </row>
    <row r="1042">
      <c r="A1042" s="1"/>
      <c r="B1042" s="1"/>
      <c r="D1042" s="21"/>
      <c r="E1042" s="1"/>
      <c r="F1042" s="1"/>
      <c r="G1042" s="1"/>
      <c r="H1042" s="1"/>
      <c r="I1042" s="1"/>
      <c r="J1042" s="21"/>
      <c r="K1042" s="1"/>
    </row>
    <row r="1043">
      <c r="A1043" s="1"/>
      <c r="B1043" s="1"/>
      <c r="D1043" s="21"/>
      <c r="E1043" s="1"/>
      <c r="F1043" s="1"/>
      <c r="G1043" s="1"/>
      <c r="H1043" s="1"/>
      <c r="I1043" s="1"/>
      <c r="J1043" s="21"/>
      <c r="K1043" s="1"/>
    </row>
    <row r="1044">
      <c r="A1044" s="1"/>
      <c r="B1044" s="1"/>
      <c r="D1044" s="21"/>
      <c r="E1044" s="1"/>
      <c r="F1044" s="1"/>
      <c r="G1044" s="1"/>
      <c r="H1044" s="1"/>
      <c r="I1044" s="1"/>
      <c r="J1044" s="21"/>
      <c r="K1044" s="1"/>
    </row>
    <row r="1045">
      <c r="A1045" s="1"/>
      <c r="B1045" s="1"/>
      <c r="D1045" s="21"/>
      <c r="E1045" s="1"/>
      <c r="F1045" s="1"/>
      <c r="G1045" s="1"/>
      <c r="H1045" s="1"/>
      <c r="I1045" s="1"/>
      <c r="J1045" s="21"/>
      <c r="K1045" s="1"/>
    </row>
    <row r="1046">
      <c r="A1046" s="1"/>
      <c r="B1046" s="1"/>
      <c r="D1046" s="21"/>
      <c r="E1046" s="1"/>
      <c r="F1046" s="1"/>
      <c r="G1046" s="1"/>
      <c r="H1046" s="1"/>
      <c r="I1046" s="1"/>
      <c r="J1046" s="21"/>
      <c r="K1046" s="1"/>
    </row>
    <row r="1047">
      <c r="A1047" s="1"/>
      <c r="B1047" s="1"/>
      <c r="D1047" s="21"/>
      <c r="E1047" s="1"/>
      <c r="F1047" s="1"/>
      <c r="G1047" s="1"/>
      <c r="H1047" s="1"/>
      <c r="I1047" s="1"/>
      <c r="J1047" s="21"/>
      <c r="K1047" s="1"/>
    </row>
    <row r="1048">
      <c r="A1048" s="1"/>
      <c r="B1048" s="1"/>
      <c r="D1048" s="21"/>
      <c r="E1048" s="1"/>
      <c r="F1048" s="1"/>
      <c r="G1048" s="1"/>
      <c r="H1048" s="1"/>
      <c r="I1048" s="1"/>
      <c r="J1048" s="21"/>
      <c r="K1048" s="1"/>
    </row>
    <row r="1049">
      <c r="A1049" s="1"/>
      <c r="B1049" s="1"/>
      <c r="D1049" s="21"/>
      <c r="E1049" s="1"/>
      <c r="F1049" s="1"/>
      <c r="G1049" s="1"/>
      <c r="H1049" s="1"/>
      <c r="I1049" s="1"/>
      <c r="J1049" s="21"/>
      <c r="K1049" s="1"/>
    </row>
    <row r="1050">
      <c r="A1050" s="1"/>
      <c r="B1050" s="1"/>
      <c r="D1050" s="21"/>
      <c r="E1050" s="1"/>
      <c r="F1050" s="1"/>
      <c r="G1050" s="1"/>
      <c r="H1050" s="1"/>
      <c r="I1050" s="1"/>
      <c r="J1050" s="21"/>
      <c r="K1050" s="1"/>
    </row>
    <row r="1051">
      <c r="A1051" s="1"/>
      <c r="B1051" s="1"/>
      <c r="D1051" s="21"/>
      <c r="E1051" s="1"/>
      <c r="F1051" s="1"/>
      <c r="G1051" s="1"/>
      <c r="H1051" s="1"/>
      <c r="I1051" s="1"/>
      <c r="J1051" s="21"/>
      <c r="K1051" s="1"/>
    </row>
    <row r="1052">
      <c r="A1052" s="1"/>
      <c r="B1052" s="1"/>
      <c r="D1052" s="21"/>
      <c r="E1052" s="1"/>
      <c r="F1052" s="1"/>
      <c r="G1052" s="1"/>
      <c r="H1052" s="1"/>
      <c r="I1052" s="1"/>
      <c r="J1052" s="21"/>
      <c r="K1052" s="1"/>
    </row>
    <row r="1053">
      <c r="A1053" s="1"/>
      <c r="B1053" s="1"/>
      <c r="D1053" s="21"/>
      <c r="E1053" s="1"/>
      <c r="F1053" s="1"/>
      <c r="G1053" s="1"/>
      <c r="H1053" s="1"/>
      <c r="I1053" s="1"/>
      <c r="J1053" s="21"/>
      <c r="K1053" s="1"/>
    </row>
    <row r="1054">
      <c r="A1054" s="1"/>
      <c r="B1054" s="1"/>
      <c r="D1054" s="21"/>
      <c r="E1054" s="1"/>
      <c r="F1054" s="1"/>
      <c r="G1054" s="1"/>
      <c r="H1054" s="1"/>
      <c r="I1054" s="1"/>
      <c r="J1054" s="21"/>
      <c r="K1054" s="1"/>
    </row>
    <row r="1055">
      <c r="A1055" s="1"/>
      <c r="B1055" s="1"/>
      <c r="D1055" s="21"/>
      <c r="E1055" s="1"/>
      <c r="F1055" s="1"/>
      <c r="G1055" s="1"/>
      <c r="H1055" s="1"/>
      <c r="I1055" s="1"/>
      <c r="J1055" s="21"/>
      <c r="K1055" s="1"/>
    </row>
    <row r="1056">
      <c r="A1056" s="1"/>
      <c r="B1056" s="1"/>
      <c r="D1056" s="21"/>
      <c r="E1056" s="1"/>
      <c r="F1056" s="1"/>
      <c r="G1056" s="1"/>
      <c r="H1056" s="1"/>
      <c r="I1056" s="1"/>
      <c r="J1056" s="21"/>
      <c r="K1056" s="1"/>
    </row>
    <row r="1057">
      <c r="A1057" s="1"/>
      <c r="B1057" s="1"/>
      <c r="D1057" s="21"/>
      <c r="E1057" s="1"/>
      <c r="F1057" s="1"/>
      <c r="G1057" s="1"/>
      <c r="H1057" s="1"/>
      <c r="I1057" s="1"/>
      <c r="J1057" s="21"/>
      <c r="K1057" s="1"/>
    </row>
    <row r="1058">
      <c r="A1058" s="1"/>
      <c r="B1058" s="1"/>
      <c r="D1058" s="21"/>
      <c r="E1058" s="1"/>
      <c r="F1058" s="1"/>
      <c r="G1058" s="1"/>
      <c r="H1058" s="1"/>
      <c r="I1058" s="1"/>
      <c r="J1058" s="21"/>
      <c r="K1058" s="1"/>
    </row>
    <row r="1059">
      <c r="A1059" s="1"/>
      <c r="B1059" s="1"/>
      <c r="D1059" s="21"/>
      <c r="E1059" s="1"/>
      <c r="F1059" s="1"/>
      <c r="G1059" s="1"/>
      <c r="H1059" s="1"/>
      <c r="I1059" s="1"/>
      <c r="J1059" s="21"/>
      <c r="K1059" s="1"/>
    </row>
    <row r="1060">
      <c r="A1060" s="1"/>
      <c r="B1060" s="1"/>
      <c r="D1060" s="21"/>
      <c r="E1060" s="1"/>
      <c r="F1060" s="1"/>
      <c r="G1060" s="1"/>
      <c r="H1060" s="1"/>
      <c r="I1060" s="1"/>
      <c r="J1060" s="21"/>
      <c r="K1060" s="1"/>
    </row>
    <row r="1061">
      <c r="A1061" s="1"/>
      <c r="B1061" s="1"/>
      <c r="D1061" s="21"/>
      <c r="E1061" s="1"/>
      <c r="F1061" s="1"/>
      <c r="G1061" s="1"/>
      <c r="H1061" s="1"/>
      <c r="I1061" s="1"/>
      <c r="J1061" s="21"/>
      <c r="K1061" s="1"/>
    </row>
    <row r="1062">
      <c r="A1062" s="1"/>
      <c r="B1062" s="1"/>
      <c r="D1062" s="21"/>
      <c r="E1062" s="1"/>
      <c r="F1062" s="1"/>
      <c r="G1062" s="1"/>
      <c r="H1062" s="1"/>
      <c r="I1062" s="1"/>
      <c r="J1062" s="21"/>
      <c r="K1062" s="1"/>
    </row>
    <row r="1063">
      <c r="A1063" s="1"/>
      <c r="B1063" s="1"/>
      <c r="D1063" s="21"/>
      <c r="E1063" s="1"/>
      <c r="F1063" s="1"/>
      <c r="G1063" s="1"/>
      <c r="H1063" s="1"/>
      <c r="I1063" s="1"/>
      <c r="J1063" s="21"/>
      <c r="K1063" s="1"/>
    </row>
    <row r="1064">
      <c r="A1064" s="1"/>
      <c r="B1064" s="1"/>
      <c r="D1064" s="21"/>
      <c r="E1064" s="1"/>
      <c r="F1064" s="1"/>
      <c r="G1064" s="1"/>
      <c r="H1064" s="1"/>
      <c r="I1064" s="1"/>
      <c r="J1064" s="21"/>
      <c r="K1064" s="1"/>
    </row>
    <row r="1065">
      <c r="A1065" s="1"/>
      <c r="B1065" s="1"/>
      <c r="D1065" s="21"/>
      <c r="E1065" s="1"/>
      <c r="F1065" s="1"/>
      <c r="G1065" s="1"/>
      <c r="H1065" s="1"/>
      <c r="I1065" s="1"/>
      <c r="J1065" s="21"/>
      <c r="K1065" s="1"/>
    </row>
    <row r="1066">
      <c r="A1066" s="1"/>
      <c r="B1066" s="1"/>
      <c r="D1066" s="21"/>
      <c r="E1066" s="1"/>
      <c r="F1066" s="1"/>
      <c r="G1066" s="1"/>
      <c r="H1066" s="1"/>
      <c r="I1066" s="1"/>
      <c r="J1066" s="21"/>
      <c r="K1066" s="1"/>
    </row>
    <row r="1067">
      <c r="A1067" s="1"/>
      <c r="B1067" s="1"/>
      <c r="D1067" s="21"/>
      <c r="E1067" s="1"/>
      <c r="F1067" s="1"/>
      <c r="G1067" s="1"/>
      <c r="H1067" s="1"/>
      <c r="I1067" s="1"/>
      <c r="J1067" s="21"/>
      <c r="K1067" s="1"/>
    </row>
    <row r="1068">
      <c r="A1068" s="1"/>
      <c r="B1068" s="1"/>
      <c r="D1068" s="21"/>
      <c r="E1068" s="1"/>
      <c r="F1068" s="1"/>
      <c r="G1068" s="1"/>
      <c r="H1068" s="1"/>
      <c r="I1068" s="1"/>
      <c r="J1068" s="21"/>
      <c r="K1068" s="1"/>
    </row>
    <row r="1069">
      <c r="A1069" s="1"/>
      <c r="B1069" s="1"/>
      <c r="D1069" s="21"/>
      <c r="E1069" s="1"/>
      <c r="F1069" s="1"/>
      <c r="G1069" s="1"/>
      <c r="H1069" s="1"/>
      <c r="I1069" s="1"/>
      <c r="J1069" s="21"/>
      <c r="K1069" s="1"/>
    </row>
    <row r="1070">
      <c r="A1070" s="1"/>
      <c r="B1070" s="1"/>
      <c r="D1070" s="21"/>
      <c r="E1070" s="1"/>
      <c r="F1070" s="1"/>
      <c r="G1070" s="1"/>
      <c r="H1070" s="1"/>
      <c r="I1070" s="1"/>
      <c r="J1070" s="21"/>
      <c r="K1070" s="1"/>
    </row>
    <row r="1071">
      <c r="A1071" s="1"/>
      <c r="B1071" s="1"/>
      <c r="D1071" s="21"/>
      <c r="E1071" s="1"/>
      <c r="F1071" s="1"/>
      <c r="G1071" s="1"/>
      <c r="H1071" s="1"/>
      <c r="I1071" s="1"/>
      <c r="J1071" s="21"/>
      <c r="K1071" s="1"/>
    </row>
    <row r="1072">
      <c r="A1072" s="1"/>
      <c r="B1072" s="1"/>
      <c r="D1072" s="21"/>
      <c r="E1072" s="1"/>
      <c r="F1072" s="1"/>
      <c r="G1072" s="1"/>
      <c r="H1072" s="1"/>
      <c r="I1072" s="1"/>
      <c r="J1072" s="21"/>
      <c r="K1072" s="1"/>
    </row>
    <row r="1073">
      <c r="A1073" s="1"/>
      <c r="B1073" s="1"/>
      <c r="D1073" s="21"/>
      <c r="E1073" s="1"/>
      <c r="F1073" s="1"/>
      <c r="G1073" s="1"/>
      <c r="H1073" s="1"/>
      <c r="I1073" s="1"/>
      <c r="J1073" s="21"/>
      <c r="K1073" s="1"/>
    </row>
    <row r="1074">
      <c r="A1074" s="1"/>
      <c r="B1074" s="1"/>
      <c r="D1074" s="21"/>
      <c r="E1074" s="1"/>
      <c r="F1074" s="1"/>
      <c r="G1074" s="1"/>
      <c r="H1074" s="1"/>
      <c r="I1074" s="1"/>
      <c r="J1074" s="21"/>
      <c r="K1074" s="1"/>
    </row>
    <row r="1075">
      <c r="A1075" s="1"/>
      <c r="B1075" s="1"/>
      <c r="D1075" s="21"/>
      <c r="E1075" s="1"/>
      <c r="F1075" s="1"/>
      <c r="G1075" s="1"/>
      <c r="H1075" s="1"/>
      <c r="I1075" s="1"/>
      <c r="J1075" s="21"/>
      <c r="K1075" s="1"/>
    </row>
    <row r="1076">
      <c r="A1076" s="1"/>
      <c r="B1076" s="1"/>
      <c r="D1076" s="21"/>
      <c r="E1076" s="1"/>
      <c r="F1076" s="1"/>
      <c r="G1076" s="1"/>
      <c r="H1076" s="1"/>
      <c r="I1076" s="1"/>
      <c r="J1076" s="21"/>
      <c r="K1076" s="1"/>
    </row>
    <row r="1077">
      <c r="A1077" s="1"/>
      <c r="B1077" s="1"/>
      <c r="D1077" s="21"/>
      <c r="E1077" s="1"/>
      <c r="F1077" s="1"/>
      <c r="G1077" s="1"/>
      <c r="H1077" s="1"/>
      <c r="I1077" s="1"/>
      <c r="J1077" s="21"/>
      <c r="K1077" s="1"/>
    </row>
    <row r="1078">
      <c r="A1078" s="1"/>
      <c r="B1078" s="1"/>
      <c r="D1078" s="21"/>
      <c r="E1078" s="1"/>
      <c r="F1078" s="1"/>
      <c r="G1078" s="1"/>
      <c r="H1078" s="1"/>
      <c r="I1078" s="1"/>
      <c r="J1078" s="21"/>
      <c r="K1078" s="1"/>
    </row>
    <row r="1079">
      <c r="A1079" s="1"/>
      <c r="B1079" s="1"/>
      <c r="D1079" s="21"/>
      <c r="E1079" s="1"/>
      <c r="F1079" s="1"/>
      <c r="G1079" s="1"/>
      <c r="H1079" s="1"/>
      <c r="I1079" s="1"/>
      <c r="J1079" s="21"/>
      <c r="K1079" s="1"/>
    </row>
    <row r="1080">
      <c r="A1080" s="1"/>
      <c r="B1080" s="1"/>
      <c r="D1080" s="21"/>
      <c r="E1080" s="1"/>
      <c r="F1080" s="1"/>
      <c r="G1080" s="1"/>
      <c r="H1080" s="1"/>
      <c r="I1080" s="1"/>
      <c r="J1080" s="21"/>
      <c r="K1080" s="1"/>
    </row>
    <row r="1081">
      <c r="A1081" s="1"/>
      <c r="B1081" s="1"/>
      <c r="D1081" s="21"/>
      <c r="E1081" s="1"/>
      <c r="F1081" s="1"/>
      <c r="G1081" s="1"/>
      <c r="H1081" s="1"/>
      <c r="I1081" s="1"/>
      <c r="J1081" s="21"/>
      <c r="K1081" s="1"/>
    </row>
    <row r="1082">
      <c r="A1082" s="1"/>
      <c r="B1082" s="1"/>
      <c r="D1082" s="21"/>
      <c r="E1082" s="1"/>
      <c r="F1082" s="1"/>
      <c r="G1082" s="1"/>
      <c r="H1082" s="1"/>
      <c r="I1082" s="1"/>
      <c r="J1082" s="21"/>
      <c r="K1082" s="1"/>
    </row>
    <row r="1083">
      <c r="A1083" s="1"/>
      <c r="B1083" s="1"/>
      <c r="D1083" s="21"/>
      <c r="E1083" s="1"/>
      <c r="F1083" s="1"/>
      <c r="G1083" s="1"/>
      <c r="H1083" s="1"/>
      <c r="I1083" s="1"/>
      <c r="J1083" s="21"/>
      <c r="K1083" s="1"/>
    </row>
    <row r="1084">
      <c r="A1084" s="1"/>
      <c r="B1084" s="1"/>
      <c r="D1084" s="21"/>
      <c r="E1084" s="1"/>
      <c r="F1084" s="1"/>
      <c r="G1084" s="1"/>
      <c r="H1084" s="1"/>
      <c r="I1084" s="1"/>
      <c r="J1084" s="21"/>
      <c r="K1084" s="1"/>
    </row>
    <row r="1085">
      <c r="A1085" s="1"/>
      <c r="B1085" s="1"/>
      <c r="D1085" s="21"/>
      <c r="E1085" s="1"/>
      <c r="F1085" s="1"/>
      <c r="G1085" s="1"/>
      <c r="H1085" s="1"/>
      <c r="I1085" s="1"/>
      <c r="J1085" s="21"/>
      <c r="K1085" s="1"/>
    </row>
    <row r="1086">
      <c r="A1086" s="1"/>
      <c r="B1086" s="1"/>
      <c r="D1086" s="21"/>
      <c r="E1086" s="1"/>
      <c r="F1086" s="1"/>
      <c r="G1086" s="1"/>
      <c r="H1086" s="1"/>
      <c r="I1086" s="1"/>
      <c r="J1086" s="21"/>
      <c r="K1086" s="1"/>
    </row>
    <row r="1087">
      <c r="A1087" s="1"/>
      <c r="B1087" s="1"/>
      <c r="D1087" s="21"/>
      <c r="E1087" s="1"/>
      <c r="F1087" s="1"/>
      <c r="G1087" s="1"/>
      <c r="H1087" s="1"/>
      <c r="I1087" s="1"/>
      <c r="J1087" s="21"/>
      <c r="K1087" s="1"/>
    </row>
    <row r="1088">
      <c r="A1088" s="1"/>
      <c r="B1088" s="1"/>
      <c r="D1088" s="21"/>
      <c r="E1088" s="1"/>
      <c r="F1088" s="1"/>
      <c r="G1088" s="1"/>
      <c r="H1088" s="1"/>
      <c r="I1088" s="1"/>
      <c r="J1088" s="21"/>
      <c r="K1088" s="1"/>
    </row>
    <row r="1089">
      <c r="A1089" s="1"/>
      <c r="B1089" s="1"/>
      <c r="D1089" s="21"/>
      <c r="E1089" s="1"/>
      <c r="F1089" s="1"/>
      <c r="G1089" s="1"/>
      <c r="H1089" s="1"/>
      <c r="I1089" s="1"/>
      <c r="J1089" s="21"/>
      <c r="K1089" s="1"/>
    </row>
    <row r="1090">
      <c r="A1090" s="1"/>
      <c r="B1090" s="1"/>
      <c r="D1090" s="21"/>
      <c r="E1090" s="1"/>
      <c r="F1090" s="1"/>
      <c r="G1090" s="1"/>
      <c r="H1090" s="1"/>
      <c r="I1090" s="1"/>
      <c r="J1090" s="21"/>
      <c r="K1090" s="1"/>
    </row>
    <row r="1091">
      <c r="A1091" s="1"/>
      <c r="B1091" s="1"/>
      <c r="D1091" s="21"/>
      <c r="E1091" s="1"/>
      <c r="F1091" s="1"/>
      <c r="G1091" s="1"/>
      <c r="H1091" s="1"/>
      <c r="I1091" s="1"/>
      <c r="J1091" s="21"/>
      <c r="K1091" s="1"/>
    </row>
    <row r="1092">
      <c r="A1092" s="1"/>
      <c r="B1092" s="1"/>
      <c r="D1092" s="21"/>
      <c r="E1092" s="1"/>
      <c r="F1092" s="1"/>
      <c r="G1092" s="1"/>
      <c r="H1092" s="1"/>
      <c r="I1092" s="1"/>
      <c r="J1092" s="21"/>
      <c r="K1092" s="1"/>
    </row>
    <row r="1093">
      <c r="A1093" s="1"/>
      <c r="B1093" s="1"/>
      <c r="D1093" s="21"/>
      <c r="E1093" s="1"/>
      <c r="F1093" s="1"/>
      <c r="G1093" s="1"/>
      <c r="H1093" s="1"/>
      <c r="I1093" s="1"/>
      <c r="J1093" s="21"/>
      <c r="K1093" s="1"/>
    </row>
    <row r="1094">
      <c r="A1094" s="1"/>
      <c r="B1094" s="1"/>
      <c r="D1094" s="21"/>
      <c r="E1094" s="1"/>
      <c r="F1094" s="1"/>
      <c r="G1094" s="1"/>
      <c r="H1094" s="1"/>
      <c r="I1094" s="1"/>
      <c r="J1094" s="21"/>
      <c r="K1094" s="1"/>
    </row>
    <row r="1095">
      <c r="A1095" s="1"/>
      <c r="B1095" s="1"/>
      <c r="D1095" s="21"/>
      <c r="E1095" s="1"/>
      <c r="F1095" s="1"/>
      <c r="G1095" s="1"/>
      <c r="H1095" s="1"/>
      <c r="I1095" s="1"/>
      <c r="J1095" s="21"/>
      <c r="K1095" s="1"/>
    </row>
    <row r="1096">
      <c r="A1096" s="1"/>
      <c r="B1096" s="1"/>
      <c r="D1096" s="21"/>
      <c r="E1096" s="1"/>
      <c r="F1096" s="1"/>
      <c r="G1096" s="1"/>
      <c r="H1096" s="1"/>
      <c r="I1096" s="1"/>
      <c r="J1096" s="21"/>
      <c r="K1096" s="1"/>
    </row>
    <row r="1097">
      <c r="A1097" s="1"/>
      <c r="B1097" s="1"/>
      <c r="D1097" s="21"/>
      <c r="E1097" s="1"/>
      <c r="F1097" s="1"/>
      <c r="G1097" s="1"/>
      <c r="H1097" s="1"/>
      <c r="I1097" s="1"/>
      <c r="J1097" s="21"/>
      <c r="K1097" s="1"/>
    </row>
    <row r="1098">
      <c r="A1098" s="1"/>
      <c r="B1098" s="1"/>
      <c r="D1098" s="21"/>
      <c r="E1098" s="1"/>
      <c r="F1098" s="1"/>
      <c r="G1098" s="1"/>
      <c r="H1098" s="1"/>
      <c r="I1098" s="1"/>
      <c r="J1098" s="21"/>
      <c r="K1098" s="1"/>
    </row>
    <row r="1099">
      <c r="A1099" s="1"/>
      <c r="B1099" s="1"/>
      <c r="D1099" s="21"/>
      <c r="E1099" s="1"/>
      <c r="F1099" s="1"/>
      <c r="G1099" s="1"/>
      <c r="H1099" s="1"/>
      <c r="I1099" s="1"/>
      <c r="J1099" s="21"/>
      <c r="K1099" s="1"/>
    </row>
    <row r="1100">
      <c r="A1100" s="1"/>
      <c r="B1100" s="1"/>
      <c r="D1100" s="21"/>
      <c r="E1100" s="1"/>
      <c r="F1100" s="1"/>
      <c r="G1100" s="1"/>
      <c r="H1100" s="1"/>
      <c r="I1100" s="1"/>
      <c r="J1100" s="21"/>
      <c r="K1100" s="1"/>
    </row>
    <row r="1101">
      <c r="A1101" s="1"/>
      <c r="B1101" s="1"/>
      <c r="D1101" s="21"/>
      <c r="E1101" s="1"/>
      <c r="F1101" s="1"/>
      <c r="G1101" s="1"/>
      <c r="H1101" s="1"/>
      <c r="I1101" s="1"/>
      <c r="J1101" s="21"/>
      <c r="K1101" s="1"/>
    </row>
    <row r="1102">
      <c r="A1102" s="1"/>
      <c r="B1102" s="1"/>
      <c r="D1102" s="21"/>
      <c r="E1102" s="1"/>
      <c r="F1102" s="1"/>
      <c r="G1102" s="1"/>
      <c r="H1102" s="1"/>
      <c r="I1102" s="1"/>
      <c r="J1102" s="21"/>
      <c r="K1102" s="1"/>
    </row>
    <row r="1103">
      <c r="A1103" s="1"/>
      <c r="B1103" s="1"/>
      <c r="D1103" s="21"/>
      <c r="E1103" s="1"/>
      <c r="F1103" s="1"/>
      <c r="G1103" s="1"/>
      <c r="H1103" s="1"/>
      <c r="I1103" s="1"/>
      <c r="J1103" s="21"/>
      <c r="K1103" s="1"/>
    </row>
    <row r="1104">
      <c r="A1104" s="1"/>
      <c r="B1104" s="1"/>
      <c r="D1104" s="21"/>
      <c r="E1104" s="1"/>
      <c r="F1104" s="1"/>
      <c r="G1104" s="1"/>
      <c r="H1104" s="1"/>
      <c r="I1104" s="1"/>
      <c r="J1104" s="21"/>
      <c r="K1104" s="1"/>
    </row>
    <row r="1105">
      <c r="A1105" s="1"/>
      <c r="B1105" s="1"/>
      <c r="D1105" s="21"/>
      <c r="E1105" s="1"/>
      <c r="F1105" s="1"/>
      <c r="G1105" s="1"/>
      <c r="H1105" s="1"/>
      <c r="I1105" s="1"/>
      <c r="J1105" s="21"/>
      <c r="K1105" s="1"/>
    </row>
    <row r="1106">
      <c r="A1106" s="1"/>
      <c r="B1106" s="1"/>
      <c r="D1106" s="21"/>
      <c r="E1106" s="1"/>
      <c r="F1106" s="1"/>
      <c r="G1106" s="1"/>
      <c r="H1106" s="1"/>
      <c r="I1106" s="1"/>
      <c r="J1106" s="21"/>
      <c r="K1106" s="1"/>
    </row>
    <row r="1107">
      <c r="A1107" s="1"/>
      <c r="B1107" s="1"/>
      <c r="D1107" s="21"/>
      <c r="E1107" s="1"/>
      <c r="F1107" s="1"/>
      <c r="G1107" s="1"/>
      <c r="H1107" s="1"/>
      <c r="I1107" s="1"/>
      <c r="J1107" s="21"/>
      <c r="K1107" s="1"/>
    </row>
    <row r="1108">
      <c r="A1108" s="1"/>
      <c r="B1108" s="1"/>
      <c r="D1108" s="21"/>
      <c r="E1108" s="1"/>
      <c r="F1108" s="1"/>
      <c r="G1108" s="1"/>
      <c r="H1108" s="1"/>
      <c r="I1108" s="1"/>
      <c r="J1108" s="21"/>
      <c r="K1108" s="1"/>
    </row>
    <row r="1109">
      <c r="A1109" s="1"/>
      <c r="B1109" s="1"/>
      <c r="D1109" s="21"/>
      <c r="E1109" s="1"/>
      <c r="F1109" s="1"/>
      <c r="G1109" s="1"/>
      <c r="H1109" s="1"/>
      <c r="I1109" s="1"/>
      <c r="J1109" s="21"/>
      <c r="K1109" s="1"/>
    </row>
    <row r="1110">
      <c r="A1110" s="1"/>
      <c r="B1110" s="1"/>
      <c r="D1110" s="21"/>
      <c r="E1110" s="1"/>
      <c r="F1110" s="1"/>
      <c r="G1110" s="1"/>
      <c r="H1110" s="1"/>
      <c r="I1110" s="1"/>
      <c r="J1110" s="21"/>
      <c r="K1110" s="1"/>
    </row>
    <row r="1111">
      <c r="A1111" s="1"/>
      <c r="B1111" s="1"/>
      <c r="D1111" s="21"/>
      <c r="E1111" s="1"/>
      <c r="F1111" s="1"/>
      <c r="G1111" s="1"/>
      <c r="H1111" s="1"/>
      <c r="I1111" s="1"/>
      <c r="J1111" s="21"/>
      <c r="K1111" s="1"/>
    </row>
    <row r="1112">
      <c r="A1112" s="1"/>
      <c r="B1112" s="1"/>
      <c r="D1112" s="21"/>
      <c r="E1112" s="1"/>
      <c r="F1112" s="1"/>
      <c r="G1112" s="1"/>
      <c r="H1112" s="1"/>
      <c r="I1112" s="1"/>
      <c r="J1112" s="21"/>
      <c r="K1112" s="1"/>
    </row>
    <row r="1113">
      <c r="A1113" s="1"/>
      <c r="B1113" s="1"/>
      <c r="D1113" s="21"/>
      <c r="E1113" s="1"/>
      <c r="F1113" s="1"/>
      <c r="G1113" s="1"/>
      <c r="H1113" s="1"/>
      <c r="I1113" s="1"/>
      <c r="J1113" s="21"/>
      <c r="K1113" s="1"/>
    </row>
    <row r="1114">
      <c r="A1114" s="1"/>
      <c r="B1114" s="1"/>
      <c r="D1114" s="21"/>
      <c r="E1114" s="1"/>
      <c r="F1114" s="1"/>
      <c r="G1114" s="1"/>
      <c r="H1114" s="1"/>
      <c r="I1114" s="1"/>
      <c r="J1114" s="21"/>
      <c r="K1114" s="1"/>
    </row>
    <row r="1115">
      <c r="A1115" s="1"/>
      <c r="B1115" s="1"/>
      <c r="D1115" s="21"/>
      <c r="E1115" s="1"/>
      <c r="F1115" s="1"/>
      <c r="G1115" s="1"/>
      <c r="H1115" s="1"/>
      <c r="I1115" s="1"/>
      <c r="J1115" s="21"/>
      <c r="K1115" s="1"/>
    </row>
    <row r="1116">
      <c r="A1116" s="1"/>
      <c r="B1116" s="1"/>
      <c r="D1116" s="21"/>
      <c r="E1116" s="1"/>
      <c r="F1116" s="1"/>
      <c r="G1116" s="1"/>
      <c r="H1116" s="1"/>
      <c r="I1116" s="1"/>
      <c r="J1116" s="21"/>
      <c r="K1116" s="1"/>
    </row>
    <row r="1117">
      <c r="A1117" s="1"/>
      <c r="B1117" s="1"/>
      <c r="D1117" s="21"/>
      <c r="E1117" s="1"/>
      <c r="F1117" s="1"/>
      <c r="G1117" s="1"/>
      <c r="H1117" s="1"/>
      <c r="I1117" s="1"/>
      <c r="J1117" s="21"/>
      <c r="K1117" s="1"/>
    </row>
    <row r="1118">
      <c r="A1118" s="1"/>
      <c r="B1118" s="1"/>
      <c r="D1118" s="21"/>
      <c r="E1118" s="1"/>
      <c r="F1118" s="1"/>
      <c r="G1118" s="1"/>
      <c r="H1118" s="1"/>
      <c r="I1118" s="1"/>
      <c r="J1118" s="21"/>
      <c r="K1118" s="1"/>
    </row>
    <row r="1119">
      <c r="A1119" s="1"/>
      <c r="B1119" s="1"/>
      <c r="D1119" s="21"/>
      <c r="E1119" s="1"/>
      <c r="F1119" s="1"/>
      <c r="G1119" s="1"/>
      <c r="H1119" s="1"/>
      <c r="I1119" s="1"/>
      <c r="J1119" s="21"/>
      <c r="K1119" s="1"/>
    </row>
    <row r="1120">
      <c r="A1120" s="1"/>
      <c r="B1120" s="1"/>
      <c r="D1120" s="21"/>
      <c r="E1120" s="1"/>
      <c r="F1120" s="1"/>
      <c r="G1120" s="1"/>
      <c r="H1120" s="1"/>
      <c r="I1120" s="1"/>
      <c r="J1120" s="21"/>
      <c r="K1120" s="1"/>
    </row>
    <row r="1121">
      <c r="A1121" s="1"/>
      <c r="B1121" s="1"/>
      <c r="D1121" s="21"/>
      <c r="E1121" s="1"/>
      <c r="F1121" s="1"/>
      <c r="G1121" s="1"/>
      <c r="H1121" s="1"/>
      <c r="I1121" s="1"/>
      <c r="J1121" s="21"/>
      <c r="K1121" s="1"/>
    </row>
    <row r="1122">
      <c r="A1122" s="1"/>
      <c r="B1122" s="1"/>
      <c r="D1122" s="21"/>
      <c r="E1122" s="1"/>
      <c r="F1122" s="1"/>
      <c r="G1122" s="1"/>
      <c r="H1122" s="1"/>
      <c r="I1122" s="1"/>
      <c r="J1122" s="21"/>
      <c r="K1122" s="1"/>
    </row>
    <row r="1123">
      <c r="A1123" s="1"/>
      <c r="B1123" s="1"/>
      <c r="D1123" s="21"/>
      <c r="E1123" s="1"/>
      <c r="F1123" s="1"/>
      <c r="G1123" s="1"/>
      <c r="H1123" s="1"/>
      <c r="I1123" s="1"/>
      <c r="J1123" s="21"/>
      <c r="K1123" s="1"/>
    </row>
    <row r="1124">
      <c r="A1124" s="1"/>
      <c r="B1124" s="1"/>
      <c r="D1124" s="21"/>
      <c r="E1124" s="1"/>
      <c r="F1124" s="1"/>
      <c r="G1124" s="1"/>
      <c r="H1124" s="1"/>
      <c r="I1124" s="1"/>
      <c r="J1124" s="21"/>
      <c r="K1124" s="1"/>
    </row>
    <row r="1125">
      <c r="A1125" s="1"/>
      <c r="B1125" s="1"/>
      <c r="D1125" s="21"/>
      <c r="E1125" s="1"/>
      <c r="F1125" s="1"/>
      <c r="G1125" s="1"/>
      <c r="H1125" s="1"/>
      <c r="I1125" s="1"/>
      <c r="J1125" s="21"/>
      <c r="K1125" s="1"/>
    </row>
    <row r="1126">
      <c r="A1126" s="1"/>
      <c r="B1126" s="1"/>
      <c r="D1126" s="21"/>
      <c r="E1126" s="1"/>
      <c r="F1126" s="1"/>
      <c r="G1126" s="1"/>
      <c r="H1126" s="1"/>
      <c r="I1126" s="1"/>
      <c r="J1126" s="21"/>
      <c r="K1126" s="1"/>
    </row>
    <row r="1127">
      <c r="A1127" s="1"/>
      <c r="B1127" s="1"/>
      <c r="D1127" s="21"/>
      <c r="E1127" s="1"/>
      <c r="F1127" s="1"/>
      <c r="G1127" s="1"/>
      <c r="H1127" s="1"/>
      <c r="I1127" s="1"/>
      <c r="J1127" s="21"/>
      <c r="K1127" s="1"/>
    </row>
    <row r="1128">
      <c r="A1128" s="1"/>
      <c r="B1128" s="1"/>
      <c r="D1128" s="21"/>
      <c r="E1128" s="1"/>
      <c r="F1128" s="1"/>
      <c r="G1128" s="1"/>
      <c r="H1128" s="1"/>
      <c r="I1128" s="1"/>
      <c r="J1128" s="21"/>
      <c r="K1128" s="1"/>
    </row>
    <row r="1129">
      <c r="A1129" s="1"/>
      <c r="B1129" s="1"/>
      <c r="D1129" s="21"/>
      <c r="E1129" s="1"/>
      <c r="F1129" s="1"/>
      <c r="G1129" s="1"/>
      <c r="H1129" s="1"/>
      <c r="I1129" s="1"/>
      <c r="J1129" s="21"/>
      <c r="K1129" s="1"/>
    </row>
    <row r="1130">
      <c r="A1130" s="1"/>
      <c r="B1130" s="1"/>
      <c r="D1130" s="21"/>
      <c r="E1130" s="1"/>
      <c r="F1130" s="1"/>
      <c r="G1130" s="1"/>
      <c r="H1130" s="1"/>
      <c r="I1130" s="1"/>
      <c r="J1130" s="21"/>
      <c r="K1130" s="1"/>
    </row>
    <row r="1131">
      <c r="A1131" s="1"/>
      <c r="B1131" s="1"/>
      <c r="D1131" s="21"/>
      <c r="E1131" s="1"/>
      <c r="F1131" s="1"/>
      <c r="G1131" s="1"/>
      <c r="H1131" s="1"/>
      <c r="I1131" s="1"/>
      <c r="J1131" s="21"/>
      <c r="K1131" s="1"/>
    </row>
    <row r="1132">
      <c r="A1132" s="1"/>
      <c r="B1132" s="1"/>
      <c r="D1132" s="21"/>
      <c r="E1132" s="1"/>
      <c r="F1132" s="1"/>
      <c r="G1132" s="1"/>
      <c r="H1132" s="1"/>
      <c r="I1132" s="1"/>
      <c r="J1132" s="21"/>
      <c r="K1132" s="1"/>
    </row>
    <row r="1133">
      <c r="A1133" s="1"/>
      <c r="B1133" s="1"/>
      <c r="D1133" s="21"/>
      <c r="E1133" s="1"/>
      <c r="F1133" s="1"/>
      <c r="G1133" s="1"/>
      <c r="H1133" s="1"/>
      <c r="I1133" s="1"/>
      <c r="J1133" s="21"/>
      <c r="K1133" s="1"/>
    </row>
    <row r="1134">
      <c r="A1134" s="1"/>
      <c r="B1134" s="1"/>
      <c r="D1134" s="21"/>
      <c r="E1134" s="1"/>
      <c r="F1134" s="1"/>
      <c r="G1134" s="1"/>
      <c r="H1134" s="1"/>
      <c r="I1134" s="1"/>
      <c r="J1134" s="21"/>
      <c r="K1134" s="1"/>
    </row>
    <row r="1135">
      <c r="A1135" s="1"/>
      <c r="B1135" s="1"/>
      <c r="D1135" s="21"/>
      <c r="E1135" s="1"/>
      <c r="F1135" s="1"/>
      <c r="G1135" s="1"/>
      <c r="H1135" s="1"/>
      <c r="I1135" s="1"/>
      <c r="J1135" s="21"/>
      <c r="K1135" s="1"/>
    </row>
    <row r="1136">
      <c r="A1136" s="1"/>
      <c r="B1136" s="1"/>
      <c r="D1136" s="21"/>
      <c r="E1136" s="1"/>
      <c r="F1136" s="1"/>
      <c r="G1136" s="1"/>
      <c r="H1136" s="1"/>
      <c r="I1136" s="1"/>
      <c r="J1136" s="21"/>
      <c r="K1136" s="1"/>
    </row>
    <row r="1137">
      <c r="A1137" s="1"/>
      <c r="B1137" s="1"/>
      <c r="D1137" s="21"/>
      <c r="E1137" s="1"/>
      <c r="F1137" s="1"/>
      <c r="G1137" s="1"/>
      <c r="H1137" s="1"/>
      <c r="I1137" s="1"/>
      <c r="J1137" s="21"/>
      <c r="K1137" s="1"/>
    </row>
    <row r="1138">
      <c r="A1138" s="1"/>
      <c r="B1138" s="1"/>
      <c r="D1138" s="21"/>
      <c r="E1138" s="1"/>
      <c r="F1138" s="1"/>
      <c r="G1138" s="1"/>
      <c r="H1138" s="1"/>
      <c r="I1138" s="1"/>
      <c r="J1138" s="21"/>
      <c r="K1138" s="1"/>
    </row>
    <row r="1139">
      <c r="A1139" s="1"/>
      <c r="B1139" s="1"/>
      <c r="D1139" s="21"/>
      <c r="E1139" s="1"/>
      <c r="F1139" s="1"/>
      <c r="G1139" s="1"/>
      <c r="H1139" s="1"/>
      <c r="I1139" s="1"/>
      <c r="J1139" s="21"/>
      <c r="K1139" s="1"/>
    </row>
    <row r="1140">
      <c r="A1140" s="1"/>
      <c r="B1140" s="1"/>
      <c r="D1140" s="21"/>
      <c r="E1140" s="1"/>
      <c r="F1140" s="1"/>
      <c r="G1140" s="1"/>
      <c r="H1140" s="1"/>
      <c r="I1140" s="1"/>
      <c r="J1140" s="21"/>
      <c r="K1140" s="1"/>
    </row>
    <row r="1141">
      <c r="A1141" s="1"/>
      <c r="B1141" s="1"/>
      <c r="D1141" s="21"/>
      <c r="E1141" s="1"/>
      <c r="F1141" s="1"/>
      <c r="G1141" s="1"/>
      <c r="H1141" s="1"/>
      <c r="I1141" s="1"/>
      <c r="J1141" s="21"/>
      <c r="K1141" s="1"/>
    </row>
    <row r="1142">
      <c r="A1142" s="1"/>
      <c r="B1142" s="1"/>
      <c r="D1142" s="21"/>
      <c r="E1142" s="1"/>
      <c r="F1142" s="1"/>
      <c r="G1142" s="1"/>
      <c r="H1142" s="1"/>
      <c r="I1142" s="1"/>
      <c r="J1142" s="21"/>
      <c r="K1142" s="1"/>
    </row>
    <row r="1143">
      <c r="A1143" s="1"/>
      <c r="B1143" s="1"/>
      <c r="D1143" s="21"/>
      <c r="E1143" s="1"/>
      <c r="F1143" s="1"/>
      <c r="G1143" s="1"/>
      <c r="H1143" s="1"/>
      <c r="I1143" s="1"/>
      <c r="J1143" s="21"/>
      <c r="K1143" s="1"/>
    </row>
    <row r="1144">
      <c r="A1144" s="1"/>
      <c r="B1144" s="1"/>
      <c r="D1144" s="21"/>
      <c r="E1144" s="1"/>
      <c r="F1144" s="1"/>
      <c r="G1144" s="1"/>
      <c r="H1144" s="1"/>
      <c r="I1144" s="1"/>
      <c r="J1144" s="21"/>
      <c r="K1144" s="1"/>
    </row>
    <row r="1145">
      <c r="A1145" s="1"/>
      <c r="B1145" s="1"/>
      <c r="D1145" s="21"/>
      <c r="E1145" s="1"/>
      <c r="F1145" s="1"/>
      <c r="G1145" s="1"/>
      <c r="H1145" s="1"/>
      <c r="I1145" s="1"/>
      <c r="J1145" s="21"/>
      <c r="K1145" s="1"/>
    </row>
    <row r="1146">
      <c r="A1146" s="1"/>
      <c r="B1146" s="1"/>
      <c r="D1146" s="21"/>
      <c r="E1146" s="1"/>
      <c r="F1146" s="1"/>
      <c r="G1146" s="1"/>
      <c r="H1146" s="1"/>
      <c r="I1146" s="1"/>
      <c r="J1146" s="21"/>
      <c r="K1146" s="1"/>
    </row>
    <row r="1147">
      <c r="A1147" s="1"/>
      <c r="B1147" s="1"/>
      <c r="D1147" s="21"/>
      <c r="E1147" s="1"/>
      <c r="F1147" s="1"/>
      <c r="G1147" s="1"/>
      <c r="H1147" s="1"/>
      <c r="I1147" s="1"/>
      <c r="J1147" s="21"/>
      <c r="K1147" s="1"/>
    </row>
    <row r="1148">
      <c r="A1148" s="1"/>
      <c r="B1148" s="1"/>
      <c r="D1148" s="21"/>
      <c r="E1148" s="1"/>
      <c r="F1148" s="1"/>
      <c r="G1148" s="1"/>
      <c r="H1148" s="1"/>
      <c r="I1148" s="1"/>
      <c r="J1148" s="21"/>
      <c r="K1148" s="1"/>
    </row>
    <row r="1149">
      <c r="A1149" s="1"/>
      <c r="B1149" s="1"/>
      <c r="D1149" s="21"/>
      <c r="E1149" s="1"/>
      <c r="F1149" s="1"/>
      <c r="G1149" s="1"/>
      <c r="H1149" s="1"/>
      <c r="I1149" s="1"/>
      <c r="J1149" s="21"/>
      <c r="K1149" s="1"/>
    </row>
    <row r="1150">
      <c r="A1150" s="1"/>
      <c r="B1150" s="1"/>
      <c r="D1150" s="21"/>
      <c r="E1150" s="1"/>
      <c r="F1150" s="1"/>
      <c r="G1150" s="1"/>
      <c r="H1150" s="1"/>
      <c r="I1150" s="1"/>
      <c r="J1150" s="21"/>
      <c r="K1150" s="1"/>
    </row>
    <row r="1151">
      <c r="A1151" s="1"/>
      <c r="B1151" s="1"/>
      <c r="D1151" s="21"/>
      <c r="E1151" s="1"/>
      <c r="F1151" s="1"/>
      <c r="G1151" s="1"/>
      <c r="H1151" s="1"/>
      <c r="I1151" s="1"/>
      <c r="J1151" s="21"/>
      <c r="K1151" s="1"/>
    </row>
    <row r="1152">
      <c r="A1152" s="1"/>
      <c r="B1152" s="1"/>
      <c r="D1152" s="21"/>
      <c r="E1152" s="1"/>
      <c r="F1152" s="1"/>
      <c r="G1152" s="1"/>
      <c r="H1152" s="1"/>
      <c r="I1152" s="1"/>
      <c r="J1152" s="21"/>
      <c r="K1152" s="1"/>
    </row>
    <row r="1153">
      <c r="A1153" s="1"/>
      <c r="B1153" s="1"/>
      <c r="D1153" s="21"/>
      <c r="E1153" s="1"/>
      <c r="F1153" s="1"/>
      <c r="G1153" s="1"/>
      <c r="H1153" s="1"/>
      <c r="I1153" s="1"/>
      <c r="J1153" s="21"/>
      <c r="K1153" s="1"/>
    </row>
    <row r="1154">
      <c r="A1154" s="1"/>
      <c r="B1154" s="1"/>
      <c r="D1154" s="21"/>
      <c r="E1154" s="1"/>
      <c r="F1154" s="1"/>
      <c r="G1154" s="1"/>
      <c r="H1154" s="1"/>
      <c r="I1154" s="1"/>
      <c r="J1154" s="21"/>
      <c r="K1154" s="1"/>
    </row>
    <row r="1155">
      <c r="A1155" s="1"/>
      <c r="B1155" s="1"/>
      <c r="D1155" s="21"/>
      <c r="E1155" s="1"/>
      <c r="F1155" s="1"/>
      <c r="G1155" s="1"/>
      <c r="H1155" s="1"/>
      <c r="I1155" s="1"/>
      <c r="J1155" s="21"/>
      <c r="K1155" s="1"/>
    </row>
    <row r="1156">
      <c r="A1156" s="1"/>
      <c r="B1156" s="1"/>
      <c r="D1156" s="21"/>
      <c r="E1156" s="1"/>
      <c r="F1156" s="1"/>
      <c r="G1156" s="1"/>
      <c r="H1156" s="1"/>
      <c r="I1156" s="1"/>
      <c r="J1156" s="21"/>
      <c r="K1156" s="1"/>
    </row>
    <row r="1157">
      <c r="A1157" s="1"/>
      <c r="B1157" s="1"/>
      <c r="D1157" s="21"/>
      <c r="E1157" s="1"/>
      <c r="F1157" s="1"/>
      <c r="G1157" s="1"/>
      <c r="H1157" s="1"/>
      <c r="I1157" s="1"/>
      <c r="J1157" s="21"/>
      <c r="K1157" s="1"/>
    </row>
    <row r="1158">
      <c r="A1158" s="1"/>
      <c r="B1158" s="1"/>
      <c r="D1158" s="21"/>
      <c r="E1158" s="1"/>
      <c r="F1158" s="1"/>
      <c r="G1158" s="1"/>
      <c r="H1158" s="1"/>
      <c r="I1158" s="1"/>
      <c r="J1158" s="21"/>
      <c r="K1158" s="1"/>
    </row>
    <row r="1159">
      <c r="A1159" s="1"/>
      <c r="B1159" s="1"/>
      <c r="D1159" s="21"/>
      <c r="E1159" s="1"/>
      <c r="F1159" s="1"/>
      <c r="G1159" s="1"/>
      <c r="H1159" s="1"/>
      <c r="I1159" s="1"/>
      <c r="J1159" s="21"/>
      <c r="K1159" s="1"/>
    </row>
    <row r="1160">
      <c r="A1160" s="1"/>
      <c r="B1160" s="1"/>
      <c r="D1160" s="21"/>
      <c r="E1160" s="1"/>
      <c r="F1160" s="1"/>
      <c r="G1160" s="1"/>
      <c r="H1160" s="1"/>
      <c r="I1160" s="1"/>
      <c r="J1160" s="21"/>
      <c r="K1160" s="1"/>
    </row>
    <row r="1161">
      <c r="A1161" s="1"/>
      <c r="B1161" s="1"/>
      <c r="D1161" s="21"/>
      <c r="E1161" s="1"/>
      <c r="F1161" s="1"/>
      <c r="G1161" s="1"/>
      <c r="H1161" s="1"/>
      <c r="I1161" s="1"/>
      <c r="J1161" s="21"/>
      <c r="K1161" s="1"/>
    </row>
    <row r="1162">
      <c r="A1162" s="1"/>
      <c r="B1162" s="1"/>
      <c r="D1162" s="21"/>
      <c r="E1162" s="1"/>
      <c r="F1162" s="1"/>
      <c r="G1162" s="1"/>
      <c r="H1162" s="1"/>
      <c r="I1162" s="1"/>
      <c r="J1162" s="21"/>
      <c r="K1162" s="1"/>
    </row>
    <row r="1163">
      <c r="A1163" s="1"/>
      <c r="B1163" s="1"/>
      <c r="D1163" s="21"/>
      <c r="E1163" s="1"/>
      <c r="F1163" s="1"/>
      <c r="G1163" s="1"/>
      <c r="H1163" s="1"/>
      <c r="I1163" s="1"/>
      <c r="J1163" s="21"/>
      <c r="K1163" s="1"/>
    </row>
    <row r="1164">
      <c r="A1164" s="1"/>
      <c r="B1164" s="1"/>
      <c r="D1164" s="21"/>
      <c r="E1164" s="1"/>
      <c r="F1164" s="1"/>
      <c r="G1164" s="1"/>
      <c r="H1164" s="1"/>
      <c r="I1164" s="1"/>
      <c r="J1164" s="21"/>
      <c r="K1164" s="1"/>
    </row>
    <row r="1165">
      <c r="A1165" s="1"/>
      <c r="B1165" s="1"/>
      <c r="D1165" s="21"/>
      <c r="E1165" s="1"/>
      <c r="F1165" s="1"/>
      <c r="G1165" s="1"/>
      <c r="H1165" s="1"/>
      <c r="I1165" s="1"/>
      <c r="J1165" s="21"/>
      <c r="K1165" s="1"/>
    </row>
    <row r="1166">
      <c r="A1166" s="1"/>
      <c r="B1166" s="1"/>
      <c r="D1166" s="21"/>
      <c r="E1166" s="1"/>
      <c r="F1166" s="1"/>
      <c r="G1166" s="1"/>
      <c r="H1166" s="1"/>
      <c r="I1166" s="1"/>
      <c r="J1166" s="21"/>
      <c r="K1166" s="1"/>
    </row>
    <row r="1167">
      <c r="A1167" s="1"/>
      <c r="B1167" s="1"/>
      <c r="D1167" s="21"/>
      <c r="E1167" s="1"/>
      <c r="F1167" s="1"/>
      <c r="G1167" s="1"/>
      <c r="H1167" s="1"/>
      <c r="I1167" s="1"/>
      <c r="J1167" s="21"/>
      <c r="K1167" s="1"/>
    </row>
    <row r="1168">
      <c r="A1168" s="1"/>
      <c r="B1168" s="1"/>
      <c r="D1168" s="21"/>
      <c r="E1168" s="1"/>
      <c r="F1168" s="1"/>
      <c r="G1168" s="1"/>
      <c r="H1168" s="1"/>
      <c r="I1168" s="1"/>
      <c r="J1168" s="21"/>
      <c r="K1168" s="1"/>
    </row>
    <row r="1169">
      <c r="A1169" s="1"/>
      <c r="B1169" s="1"/>
      <c r="D1169" s="21"/>
      <c r="E1169" s="1"/>
      <c r="F1169" s="1"/>
      <c r="G1169" s="1"/>
      <c r="H1169" s="1"/>
      <c r="I1169" s="1"/>
      <c r="J1169" s="21"/>
      <c r="K1169" s="1"/>
    </row>
    <row r="1170">
      <c r="A1170" s="1"/>
      <c r="B1170" s="1"/>
      <c r="D1170" s="21"/>
      <c r="E1170" s="1"/>
      <c r="F1170" s="1"/>
      <c r="G1170" s="1"/>
      <c r="H1170" s="1"/>
      <c r="I1170" s="1"/>
      <c r="J1170" s="21"/>
      <c r="K1170" s="1"/>
    </row>
    <row r="1171">
      <c r="A1171" s="1"/>
      <c r="B1171" s="1"/>
      <c r="D1171" s="21"/>
      <c r="E1171" s="1"/>
      <c r="F1171" s="1"/>
      <c r="G1171" s="1"/>
      <c r="H1171" s="1"/>
      <c r="I1171" s="1"/>
      <c r="J1171" s="21"/>
      <c r="K1171" s="1"/>
    </row>
    <row r="1172">
      <c r="A1172" s="1"/>
      <c r="B1172" s="1"/>
      <c r="D1172" s="21"/>
      <c r="E1172" s="1"/>
      <c r="F1172" s="1"/>
      <c r="G1172" s="1"/>
      <c r="H1172" s="1"/>
      <c r="I1172" s="1"/>
      <c r="J1172" s="21"/>
      <c r="K1172" s="1"/>
    </row>
    <row r="1173">
      <c r="A1173" s="1"/>
      <c r="B1173" s="1"/>
      <c r="D1173" s="21"/>
      <c r="E1173" s="1"/>
      <c r="F1173" s="1"/>
      <c r="G1173" s="1"/>
      <c r="H1173" s="1"/>
      <c r="I1173" s="1"/>
      <c r="J1173" s="21"/>
      <c r="K1173" s="1"/>
    </row>
    <row r="1174">
      <c r="A1174" s="1"/>
      <c r="B1174" s="1"/>
      <c r="D1174" s="21"/>
      <c r="E1174" s="1"/>
      <c r="F1174" s="1"/>
      <c r="G1174" s="1"/>
      <c r="H1174" s="1"/>
      <c r="I1174" s="1"/>
      <c r="J1174" s="21"/>
      <c r="K1174" s="1"/>
    </row>
    <row r="1175">
      <c r="A1175" s="1"/>
      <c r="B1175" s="1"/>
      <c r="D1175" s="21"/>
      <c r="E1175" s="1"/>
      <c r="F1175" s="1"/>
      <c r="G1175" s="1"/>
      <c r="H1175" s="1"/>
      <c r="I1175" s="1"/>
      <c r="J1175" s="21"/>
      <c r="K1175" s="1"/>
    </row>
    <row r="1176">
      <c r="A1176" s="1"/>
      <c r="B1176" s="1"/>
      <c r="D1176" s="21"/>
      <c r="E1176" s="1"/>
      <c r="F1176" s="1"/>
      <c r="G1176" s="1"/>
      <c r="H1176" s="1"/>
      <c r="I1176" s="1"/>
      <c r="J1176" s="21"/>
      <c r="K1176" s="1"/>
    </row>
    <row r="1177">
      <c r="A1177" s="1"/>
      <c r="B1177" s="1"/>
      <c r="D1177" s="21"/>
      <c r="E1177" s="1"/>
      <c r="F1177" s="1"/>
      <c r="G1177" s="1"/>
      <c r="H1177" s="1"/>
      <c r="I1177" s="1"/>
      <c r="J1177" s="21"/>
      <c r="K1177" s="1"/>
    </row>
    <row r="1178">
      <c r="A1178" s="1"/>
      <c r="B1178" s="1"/>
      <c r="D1178" s="21"/>
      <c r="E1178" s="1"/>
      <c r="F1178" s="1"/>
      <c r="G1178" s="1"/>
      <c r="H1178" s="1"/>
      <c r="I1178" s="1"/>
      <c r="J1178" s="21"/>
      <c r="K1178" s="1"/>
    </row>
    <row r="1179">
      <c r="A1179" s="1"/>
      <c r="B1179" s="1"/>
      <c r="D1179" s="21"/>
      <c r="E1179" s="1"/>
      <c r="F1179" s="1"/>
      <c r="G1179" s="1"/>
      <c r="H1179" s="1"/>
      <c r="I1179" s="1"/>
      <c r="J1179" s="21"/>
      <c r="K1179" s="1"/>
    </row>
    <row r="1180">
      <c r="A1180" s="1"/>
      <c r="B1180" s="1"/>
      <c r="D1180" s="21"/>
      <c r="E1180" s="1"/>
      <c r="F1180" s="1"/>
      <c r="G1180" s="1"/>
      <c r="H1180" s="1"/>
      <c r="I1180" s="1"/>
      <c r="J1180" s="21"/>
      <c r="K1180" s="1"/>
    </row>
    <row r="1181">
      <c r="A1181" s="1"/>
      <c r="B1181" s="1"/>
      <c r="D1181" s="21"/>
      <c r="E1181" s="1"/>
      <c r="F1181" s="1"/>
      <c r="G1181" s="1"/>
      <c r="H1181" s="1"/>
      <c r="I1181" s="1"/>
      <c r="J1181" s="21"/>
      <c r="K1181" s="1"/>
    </row>
    <row r="1182">
      <c r="A1182" s="1"/>
      <c r="B1182" s="1"/>
      <c r="D1182" s="21"/>
      <c r="E1182" s="1"/>
      <c r="F1182" s="1"/>
      <c r="G1182" s="1"/>
      <c r="H1182" s="1"/>
      <c r="I1182" s="1"/>
      <c r="J1182" s="21"/>
      <c r="K1182" s="1"/>
    </row>
    <row r="1183">
      <c r="A1183" s="1"/>
      <c r="B1183" s="1"/>
      <c r="D1183" s="21"/>
      <c r="E1183" s="1"/>
      <c r="F1183" s="1"/>
      <c r="G1183" s="1"/>
      <c r="H1183" s="1"/>
      <c r="I1183" s="1"/>
      <c r="J1183" s="21"/>
      <c r="K1183" s="1"/>
    </row>
    <row r="1184">
      <c r="A1184" s="1"/>
      <c r="B1184" s="1"/>
      <c r="D1184" s="21"/>
      <c r="E1184" s="1"/>
      <c r="F1184" s="1"/>
      <c r="G1184" s="1"/>
      <c r="H1184" s="1"/>
      <c r="I1184" s="1"/>
      <c r="J1184" s="21"/>
      <c r="K1184" s="1"/>
    </row>
    <row r="1185">
      <c r="A1185" s="1"/>
      <c r="B1185" s="1"/>
      <c r="D1185" s="21"/>
      <c r="E1185" s="1"/>
      <c r="F1185" s="1"/>
      <c r="G1185" s="1"/>
      <c r="H1185" s="1"/>
      <c r="I1185" s="1"/>
      <c r="J1185" s="21"/>
      <c r="K1185" s="1"/>
    </row>
    <row r="1186">
      <c r="A1186" s="1"/>
      <c r="B1186" s="1"/>
      <c r="D1186" s="21"/>
      <c r="E1186" s="1"/>
      <c r="F1186" s="1"/>
      <c r="G1186" s="1"/>
      <c r="H1186" s="1"/>
      <c r="I1186" s="1"/>
      <c r="J1186" s="21"/>
      <c r="K1186" s="1"/>
    </row>
    <row r="1187">
      <c r="A1187" s="1"/>
      <c r="B1187" s="1"/>
      <c r="D1187" s="21"/>
      <c r="E1187" s="1"/>
      <c r="F1187" s="1"/>
      <c r="G1187" s="1"/>
      <c r="H1187" s="1"/>
      <c r="I1187" s="1"/>
      <c r="J1187" s="21"/>
      <c r="K1187" s="1"/>
    </row>
    <row r="1188">
      <c r="A1188" s="1"/>
      <c r="B1188" s="1"/>
      <c r="D1188" s="21"/>
      <c r="E1188" s="1"/>
      <c r="F1188" s="1"/>
      <c r="G1188" s="1"/>
      <c r="H1188" s="1"/>
      <c r="I1188" s="1"/>
      <c r="J1188" s="21"/>
      <c r="K1188" s="1"/>
    </row>
    <row r="1189">
      <c r="A1189" s="1"/>
      <c r="B1189" s="1"/>
      <c r="D1189" s="21"/>
      <c r="E1189" s="1"/>
      <c r="F1189" s="1"/>
      <c r="G1189" s="1"/>
      <c r="H1189" s="1"/>
      <c r="I1189" s="1"/>
      <c r="J1189" s="21"/>
      <c r="K1189" s="1"/>
    </row>
    <row r="1190">
      <c r="A1190" s="1"/>
      <c r="B1190" s="1"/>
      <c r="D1190" s="21"/>
      <c r="E1190" s="1"/>
      <c r="F1190" s="1"/>
      <c r="G1190" s="1"/>
      <c r="H1190" s="1"/>
      <c r="I1190" s="1"/>
      <c r="J1190" s="21"/>
      <c r="K1190" s="1"/>
    </row>
    <row r="1191">
      <c r="A1191" s="1"/>
      <c r="B1191" s="1"/>
      <c r="D1191" s="21"/>
      <c r="E1191" s="1"/>
      <c r="F1191" s="1"/>
      <c r="G1191" s="1"/>
      <c r="H1191" s="1"/>
      <c r="I1191" s="1"/>
      <c r="J1191" s="21"/>
      <c r="K1191" s="1"/>
    </row>
    <row r="1192">
      <c r="A1192" s="1"/>
      <c r="B1192" s="1"/>
      <c r="D1192" s="21"/>
      <c r="E1192" s="1"/>
      <c r="F1192" s="1"/>
      <c r="G1192" s="1"/>
      <c r="H1192" s="1"/>
      <c r="I1192" s="1"/>
      <c r="J1192" s="21"/>
      <c r="K1192" s="1"/>
    </row>
    <row r="1193">
      <c r="A1193" s="1"/>
      <c r="B1193" s="1"/>
      <c r="D1193" s="21"/>
      <c r="E1193" s="1"/>
      <c r="F1193" s="1"/>
      <c r="G1193" s="1"/>
      <c r="H1193" s="1"/>
      <c r="I1193" s="1"/>
      <c r="J1193" s="21"/>
      <c r="K1193" s="1"/>
    </row>
    <row r="1194">
      <c r="A1194" s="1"/>
      <c r="B1194" s="1"/>
      <c r="D1194" s="21"/>
      <c r="E1194" s="1"/>
      <c r="F1194" s="1"/>
      <c r="G1194" s="1"/>
      <c r="H1194" s="1"/>
      <c r="I1194" s="1"/>
      <c r="J1194" s="21"/>
      <c r="K1194" s="1"/>
    </row>
    <row r="1195">
      <c r="A1195" s="1"/>
      <c r="B1195" s="1"/>
      <c r="D1195" s="21"/>
      <c r="E1195" s="1"/>
      <c r="F1195" s="1"/>
      <c r="G1195" s="1"/>
      <c r="H1195" s="1"/>
      <c r="I1195" s="1"/>
      <c r="J1195" s="21"/>
      <c r="K1195" s="1"/>
    </row>
    <row r="1196">
      <c r="A1196" s="1"/>
      <c r="B1196" s="1"/>
      <c r="D1196" s="21"/>
      <c r="E1196" s="1"/>
      <c r="F1196" s="1"/>
      <c r="G1196" s="1"/>
      <c r="H1196" s="1"/>
      <c r="I1196" s="1"/>
      <c r="J1196" s="21"/>
      <c r="K1196" s="1"/>
    </row>
    <row r="1197">
      <c r="A1197" s="1"/>
      <c r="B1197" s="1"/>
      <c r="D1197" s="21"/>
      <c r="E1197" s="1"/>
      <c r="F1197" s="1"/>
      <c r="G1197" s="1"/>
      <c r="H1197" s="1"/>
      <c r="I1197" s="1"/>
      <c r="J1197" s="21"/>
      <c r="K1197" s="1"/>
    </row>
    <row r="1198">
      <c r="A1198" s="1"/>
      <c r="B1198" s="1"/>
      <c r="D1198" s="21"/>
      <c r="E1198" s="1"/>
      <c r="F1198" s="1"/>
      <c r="G1198" s="1"/>
      <c r="H1198" s="1"/>
      <c r="I1198" s="1"/>
      <c r="J1198" s="21"/>
      <c r="K1198" s="1"/>
    </row>
    <row r="1199">
      <c r="A1199" s="1"/>
      <c r="B1199" s="1"/>
      <c r="D1199" s="21"/>
      <c r="E1199" s="1"/>
      <c r="F1199" s="1"/>
      <c r="G1199" s="1"/>
      <c r="H1199" s="1"/>
      <c r="I1199" s="1"/>
      <c r="J1199" s="21"/>
      <c r="K1199" s="1"/>
    </row>
    <row r="1200">
      <c r="A1200" s="1"/>
      <c r="B1200" s="1"/>
      <c r="D1200" s="21"/>
      <c r="E1200" s="1"/>
      <c r="F1200" s="1"/>
      <c r="G1200" s="1"/>
      <c r="H1200" s="1"/>
      <c r="I1200" s="1"/>
      <c r="J1200" s="21"/>
      <c r="K1200" s="1"/>
    </row>
    <row r="1201">
      <c r="A1201" s="1"/>
      <c r="B1201" s="1"/>
      <c r="D1201" s="21"/>
      <c r="E1201" s="1"/>
      <c r="F1201" s="1"/>
      <c r="G1201" s="1"/>
      <c r="H1201" s="1"/>
      <c r="I1201" s="1"/>
      <c r="J1201" s="21"/>
      <c r="K1201" s="1"/>
    </row>
    <row r="1202">
      <c r="A1202" s="1"/>
      <c r="B1202" s="1"/>
      <c r="D1202" s="21"/>
      <c r="E1202" s="1"/>
      <c r="F1202" s="1"/>
      <c r="G1202" s="1"/>
      <c r="H1202" s="1"/>
      <c r="I1202" s="1"/>
      <c r="J1202" s="21"/>
      <c r="K1202" s="1"/>
    </row>
    <row r="1203">
      <c r="A1203" s="1"/>
      <c r="B1203" s="1"/>
      <c r="D1203" s="21"/>
      <c r="E1203" s="1"/>
      <c r="F1203" s="1"/>
      <c r="G1203" s="1"/>
      <c r="H1203" s="1"/>
      <c r="I1203" s="1"/>
      <c r="J1203" s="21"/>
      <c r="K1203" s="1"/>
    </row>
    <row r="1204">
      <c r="A1204" s="1"/>
      <c r="B1204" s="1"/>
      <c r="D1204" s="21"/>
      <c r="E1204" s="1"/>
      <c r="F1204" s="1"/>
      <c r="G1204" s="1"/>
      <c r="H1204" s="1"/>
      <c r="I1204" s="1"/>
      <c r="J1204" s="21"/>
      <c r="K1204" s="1"/>
    </row>
    <row r="1205">
      <c r="A1205" s="1"/>
      <c r="B1205" s="1"/>
      <c r="D1205" s="21"/>
      <c r="E1205" s="1"/>
      <c r="F1205" s="1"/>
      <c r="G1205" s="1"/>
      <c r="H1205" s="1"/>
      <c r="I1205" s="1"/>
      <c r="J1205" s="21"/>
      <c r="K1205" s="1"/>
    </row>
    <row r="1206">
      <c r="A1206" s="1"/>
      <c r="B1206" s="1"/>
      <c r="D1206" s="21"/>
      <c r="E1206" s="1"/>
      <c r="F1206" s="1"/>
      <c r="G1206" s="1"/>
      <c r="H1206" s="1"/>
      <c r="I1206" s="1"/>
      <c r="J1206" s="21"/>
      <c r="K1206" s="1"/>
    </row>
    <row r="1207">
      <c r="A1207" s="1"/>
      <c r="B1207" s="1"/>
      <c r="D1207" s="21"/>
      <c r="E1207" s="1"/>
      <c r="F1207" s="1"/>
      <c r="G1207" s="1"/>
      <c r="H1207" s="1"/>
      <c r="I1207" s="1"/>
      <c r="J1207" s="21"/>
      <c r="K1207" s="1"/>
    </row>
    <row r="1208">
      <c r="A1208" s="1"/>
      <c r="B1208" s="1"/>
      <c r="D1208" s="21"/>
      <c r="E1208" s="1"/>
      <c r="F1208" s="1"/>
      <c r="G1208" s="1"/>
      <c r="H1208" s="1"/>
      <c r="I1208" s="1"/>
      <c r="J1208" s="21"/>
      <c r="K1208" s="1"/>
    </row>
    <row r="1209">
      <c r="A1209" s="1"/>
      <c r="B1209" s="1"/>
      <c r="D1209" s="21"/>
      <c r="E1209" s="1"/>
      <c r="F1209" s="1"/>
      <c r="G1209" s="1"/>
      <c r="H1209" s="1"/>
      <c r="I1209" s="1"/>
      <c r="J1209" s="21"/>
      <c r="K1209" s="1"/>
    </row>
    <row r="1210">
      <c r="A1210" s="1"/>
      <c r="B1210" s="1"/>
      <c r="D1210" s="21"/>
      <c r="E1210" s="1"/>
      <c r="F1210" s="1"/>
      <c r="G1210" s="1"/>
      <c r="H1210" s="1"/>
      <c r="I1210" s="1"/>
      <c r="J1210" s="21"/>
      <c r="K1210" s="1"/>
    </row>
    <row r="1211">
      <c r="A1211" s="1"/>
      <c r="B1211" s="1"/>
      <c r="D1211" s="21"/>
      <c r="E1211" s="1"/>
      <c r="F1211" s="1"/>
      <c r="G1211" s="1"/>
      <c r="H1211" s="1"/>
      <c r="I1211" s="1"/>
      <c r="J1211" s="21"/>
      <c r="K1211" s="1"/>
    </row>
    <row r="1212">
      <c r="A1212" s="1"/>
      <c r="B1212" s="1"/>
      <c r="D1212" s="21"/>
      <c r="E1212" s="1"/>
      <c r="F1212" s="1"/>
      <c r="G1212" s="1"/>
      <c r="H1212" s="1"/>
      <c r="I1212" s="1"/>
      <c r="J1212" s="21"/>
      <c r="K1212" s="1"/>
    </row>
    <row r="1213">
      <c r="A1213" s="1"/>
      <c r="B1213" s="1"/>
      <c r="D1213" s="21"/>
      <c r="E1213" s="1"/>
      <c r="F1213" s="1"/>
      <c r="G1213" s="1"/>
      <c r="H1213" s="1"/>
      <c r="I1213" s="1"/>
      <c r="J1213" s="21"/>
      <c r="K1213" s="1"/>
    </row>
    <row r="1214">
      <c r="A1214" s="1"/>
      <c r="B1214" s="1"/>
      <c r="D1214" s="21"/>
      <c r="E1214" s="1"/>
      <c r="F1214" s="1"/>
      <c r="G1214" s="1"/>
      <c r="H1214" s="1"/>
      <c r="I1214" s="1"/>
      <c r="J1214" s="21"/>
      <c r="K1214" s="1"/>
    </row>
    <row r="1215">
      <c r="A1215" s="1"/>
      <c r="B1215" s="1"/>
      <c r="D1215" s="21"/>
      <c r="E1215" s="1"/>
      <c r="F1215" s="1"/>
      <c r="G1215" s="1"/>
      <c r="H1215" s="1"/>
      <c r="I1215" s="1"/>
      <c r="J1215" s="21"/>
      <c r="K1215" s="1"/>
    </row>
    <row r="1216">
      <c r="A1216" s="1"/>
      <c r="B1216" s="1"/>
      <c r="D1216" s="21"/>
      <c r="E1216" s="1"/>
      <c r="F1216" s="1"/>
      <c r="G1216" s="1"/>
      <c r="H1216" s="1"/>
      <c r="I1216" s="1"/>
      <c r="J1216" s="21"/>
      <c r="K1216" s="1"/>
    </row>
    <row r="1217">
      <c r="A1217" s="1"/>
      <c r="B1217" s="1"/>
      <c r="D1217" s="21"/>
      <c r="E1217" s="1"/>
      <c r="F1217" s="1"/>
      <c r="G1217" s="1"/>
      <c r="H1217" s="1"/>
      <c r="I1217" s="1"/>
      <c r="J1217" s="21"/>
      <c r="K1217" s="1"/>
    </row>
    <row r="1218">
      <c r="A1218" s="1"/>
      <c r="B1218" s="1"/>
      <c r="D1218" s="21"/>
      <c r="E1218" s="1"/>
      <c r="F1218" s="1"/>
      <c r="G1218" s="1"/>
      <c r="H1218" s="1"/>
      <c r="I1218" s="1"/>
      <c r="J1218" s="21"/>
      <c r="K1218" s="1"/>
    </row>
    <row r="1219">
      <c r="A1219" s="1"/>
      <c r="B1219" s="1"/>
      <c r="D1219" s="21"/>
      <c r="E1219" s="1"/>
      <c r="F1219" s="1"/>
      <c r="G1219" s="1"/>
      <c r="H1219" s="1"/>
      <c r="I1219" s="1"/>
      <c r="J1219" s="21"/>
      <c r="K1219" s="1"/>
    </row>
    <row r="1220">
      <c r="A1220" s="1"/>
      <c r="B1220" s="1"/>
      <c r="D1220" s="21"/>
      <c r="E1220" s="1"/>
      <c r="F1220" s="1"/>
      <c r="G1220" s="1"/>
      <c r="H1220" s="1"/>
      <c r="I1220" s="1"/>
      <c r="J1220" s="21"/>
      <c r="K1220" s="1"/>
    </row>
    <row r="1221">
      <c r="A1221" s="1"/>
      <c r="B1221" s="1"/>
      <c r="D1221" s="21"/>
      <c r="E1221" s="1"/>
      <c r="F1221" s="1"/>
      <c r="G1221" s="1"/>
      <c r="H1221" s="1"/>
      <c r="I1221" s="1"/>
      <c r="J1221" s="21"/>
      <c r="K1221" s="1"/>
    </row>
    <row r="1222">
      <c r="A1222" s="1"/>
      <c r="B1222" s="1"/>
      <c r="D1222" s="21"/>
      <c r="E1222" s="1"/>
      <c r="F1222" s="1"/>
      <c r="G1222" s="1"/>
      <c r="H1222" s="1"/>
      <c r="I1222" s="1"/>
      <c r="J1222" s="21"/>
      <c r="K1222" s="1"/>
    </row>
    <row r="1223">
      <c r="A1223" s="1"/>
      <c r="B1223" s="1"/>
      <c r="D1223" s="21"/>
      <c r="E1223" s="1"/>
      <c r="F1223" s="1"/>
      <c r="G1223" s="1"/>
      <c r="H1223" s="1"/>
      <c r="I1223" s="1"/>
      <c r="J1223" s="21"/>
      <c r="K1223" s="1"/>
    </row>
    <row r="1224">
      <c r="A1224" s="1"/>
      <c r="B1224" s="1"/>
      <c r="D1224" s="21"/>
      <c r="E1224" s="1"/>
      <c r="F1224" s="1"/>
      <c r="G1224" s="1"/>
      <c r="H1224" s="1"/>
      <c r="I1224" s="1"/>
      <c r="J1224" s="21"/>
      <c r="K1224" s="1"/>
    </row>
    <row r="1225">
      <c r="A1225" s="1"/>
      <c r="B1225" s="1"/>
      <c r="D1225" s="21"/>
      <c r="E1225" s="1"/>
      <c r="F1225" s="1"/>
      <c r="G1225" s="1"/>
      <c r="H1225" s="1"/>
      <c r="I1225" s="1"/>
      <c r="J1225" s="21"/>
      <c r="K1225" s="1"/>
    </row>
    <row r="1226">
      <c r="A1226" s="1"/>
      <c r="B1226" s="1"/>
      <c r="D1226" s="21"/>
      <c r="E1226" s="1"/>
      <c r="F1226" s="1"/>
      <c r="G1226" s="1"/>
      <c r="H1226" s="1"/>
      <c r="I1226" s="1"/>
      <c r="J1226" s="21"/>
      <c r="K1226" s="1"/>
    </row>
    <row r="1227">
      <c r="A1227" s="1"/>
      <c r="B1227" s="1"/>
      <c r="D1227" s="21"/>
      <c r="E1227" s="1"/>
      <c r="F1227" s="1"/>
      <c r="G1227" s="1"/>
      <c r="H1227" s="1"/>
      <c r="I1227" s="1"/>
      <c r="J1227" s="21"/>
      <c r="K1227" s="1"/>
    </row>
    <row r="1228">
      <c r="A1228" s="1"/>
      <c r="B1228" s="1"/>
      <c r="D1228" s="21"/>
      <c r="E1228" s="1"/>
      <c r="F1228" s="1"/>
      <c r="G1228" s="1"/>
      <c r="H1228" s="1"/>
      <c r="I1228" s="1"/>
      <c r="J1228" s="21"/>
      <c r="K1228" s="1"/>
    </row>
    <row r="1229">
      <c r="A1229" s="1"/>
      <c r="B1229" s="1"/>
      <c r="D1229" s="21"/>
      <c r="E1229" s="1"/>
      <c r="F1229" s="1"/>
      <c r="G1229" s="1"/>
      <c r="H1229" s="1"/>
      <c r="I1229" s="1"/>
      <c r="J1229" s="21"/>
      <c r="K1229" s="1"/>
    </row>
    <row r="1230">
      <c r="A1230" s="1"/>
      <c r="B1230" s="1"/>
      <c r="D1230" s="21"/>
      <c r="E1230" s="1"/>
      <c r="F1230" s="1"/>
      <c r="G1230" s="1"/>
      <c r="H1230" s="1"/>
      <c r="I1230" s="1"/>
      <c r="J1230" s="21"/>
      <c r="K1230" s="1"/>
    </row>
    <row r="1231">
      <c r="A1231" s="1"/>
      <c r="B1231" s="1"/>
      <c r="D1231" s="21"/>
      <c r="E1231" s="1"/>
      <c r="F1231" s="1"/>
      <c r="G1231" s="1"/>
      <c r="H1231" s="1"/>
      <c r="I1231" s="1"/>
      <c r="J1231" s="21"/>
      <c r="K1231" s="1"/>
    </row>
    <row r="1232">
      <c r="A1232" s="1"/>
      <c r="B1232" s="1"/>
      <c r="D1232" s="21"/>
      <c r="E1232" s="1"/>
      <c r="F1232" s="1"/>
      <c r="G1232" s="1"/>
      <c r="H1232" s="1"/>
      <c r="I1232" s="1"/>
      <c r="J1232" s="21"/>
      <c r="K1232" s="1"/>
    </row>
    <row r="1233">
      <c r="A1233" s="1"/>
      <c r="B1233" s="1"/>
      <c r="D1233" s="21"/>
      <c r="E1233" s="1"/>
      <c r="F1233" s="1"/>
      <c r="G1233" s="1"/>
      <c r="H1233" s="1"/>
      <c r="I1233" s="1"/>
      <c r="J1233" s="21"/>
      <c r="K1233" s="1"/>
    </row>
    <row r="1234">
      <c r="A1234" s="1"/>
      <c r="B1234" s="1"/>
      <c r="D1234" s="21"/>
      <c r="E1234" s="1"/>
      <c r="F1234" s="1"/>
      <c r="G1234" s="1"/>
      <c r="H1234" s="1"/>
      <c r="I1234" s="1"/>
      <c r="J1234" s="21"/>
      <c r="K1234" s="1"/>
    </row>
    <row r="1235">
      <c r="A1235" s="1"/>
      <c r="B1235" s="1"/>
      <c r="D1235" s="21"/>
      <c r="E1235" s="1"/>
      <c r="F1235" s="1"/>
      <c r="G1235" s="1"/>
      <c r="H1235" s="1"/>
      <c r="I1235" s="1"/>
      <c r="J1235" s="21"/>
      <c r="K1235" s="1"/>
    </row>
    <row r="1236">
      <c r="A1236" s="1"/>
      <c r="B1236" s="1"/>
      <c r="D1236" s="21"/>
      <c r="E1236" s="1"/>
      <c r="F1236" s="1"/>
      <c r="G1236" s="1"/>
      <c r="H1236" s="1"/>
      <c r="I1236" s="1"/>
      <c r="J1236" s="21"/>
      <c r="K1236" s="1"/>
    </row>
    <row r="1237">
      <c r="A1237" s="1"/>
      <c r="B1237" s="1"/>
      <c r="D1237" s="21"/>
      <c r="E1237" s="1"/>
      <c r="F1237" s="1"/>
      <c r="G1237" s="1"/>
      <c r="H1237" s="1"/>
      <c r="I1237" s="1"/>
      <c r="J1237" s="21"/>
      <c r="K1237" s="1"/>
    </row>
    <row r="1238">
      <c r="A1238" s="1"/>
      <c r="B1238" s="1"/>
      <c r="D1238" s="21"/>
      <c r="E1238" s="1"/>
      <c r="F1238" s="1"/>
      <c r="G1238" s="1"/>
      <c r="H1238" s="1"/>
      <c r="I1238" s="1"/>
      <c r="J1238" s="21"/>
      <c r="K1238" s="1"/>
    </row>
    <row r="1239">
      <c r="A1239" s="1"/>
      <c r="B1239" s="1"/>
      <c r="D1239" s="21"/>
      <c r="E1239" s="1"/>
      <c r="F1239" s="1"/>
      <c r="G1239" s="1"/>
      <c r="H1239" s="1"/>
      <c r="I1239" s="1"/>
      <c r="J1239" s="21"/>
      <c r="K1239" s="1"/>
    </row>
    <row r="1240">
      <c r="A1240" s="1"/>
      <c r="B1240" s="1"/>
      <c r="D1240" s="21"/>
      <c r="E1240" s="1"/>
      <c r="F1240" s="1"/>
      <c r="G1240" s="1"/>
      <c r="H1240" s="1"/>
      <c r="I1240" s="1"/>
      <c r="J1240" s="21"/>
      <c r="K1240" s="1"/>
    </row>
    <row r="1241">
      <c r="A1241" s="1"/>
      <c r="B1241" s="1"/>
      <c r="D1241" s="21"/>
      <c r="E1241" s="1"/>
      <c r="F1241" s="1"/>
      <c r="G1241" s="1"/>
      <c r="H1241" s="1"/>
      <c r="I1241" s="1"/>
      <c r="J1241" s="21"/>
      <c r="K1241" s="1"/>
    </row>
    <row r="1242">
      <c r="A1242" s="1"/>
      <c r="B1242" s="1"/>
      <c r="D1242" s="21"/>
      <c r="E1242" s="1"/>
      <c r="F1242" s="1"/>
      <c r="G1242" s="1"/>
      <c r="H1242" s="1"/>
      <c r="I1242" s="1"/>
      <c r="J1242" s="21"/>
      <c r="K1242" s="1"/>
    </row>
    <row r="1243">
      <c r="A1243" s="1"/>
      <c r="B1243" s="1"/>
      <c r="D1243" s="21"/>
      <c r="E1243" s="1"/>
      <c r="F1243" s="1"/>
      <c r="G1243" s="1"/>
      <c r="H1243" s="1"/>
      <c r="I1243" s="1"/>
      <c r="J1243" s="21"/>
      <c r="K1243" s="1"/>
    </row>
    <row r="1244">
      <c r="A1244" s="1"/>
      <c r="B1244" s="1"/>
      <c r="D1244" s="21"/>
      <c r="E1244" s="1"/>
      <c r="F1244" s="1"/>
      <c r="G1244" s="1"/>
      <c r="H1244" s="1"/>
      <c r="I1244" s="1"/>
      <c r="J1244" s="21"/>
      <c r="K1244" s="1"/>
    </row>
    <row r="1245">
      <c r="A1245" s="1"/>
      <c r="B1245" s="1"/>
      <c r="D1245" s="21"/>
      <c r="E1245" s="1"/>
      <c r="F1245" s="1"/>
      <c r="G1245" s="1"/>
      <c r="H1245" s="1"/>
      <c r="I1245" s="1"/>
      <c r="J1245" s="21"/>
      <c r="K1245" s="1"/>
    </row>
    <row r="1246">
      <c r="A1246" s="1"/>
      <c r="B1246" s="1"/>
      <c r="D1246" s="21"/>
      <c r="E1246" s="1"/>
      <c r="F1246" s="1"/>
      <c r="G1246" s="1"/>
      <c r="H1246" s="1"/>
      <c r="I1246" s="1"/>
      <c r="J1246" s="21"/>
      <c r="K1246" s="1"/>
    </row>
    <row r="1247">
      <c r="A1247" s="1"/>
      <c r="B1247" s="1"/>
      <c r="D1247" s="21"/>
      <c r="E1247" s="1"/>
      <c r="F1247" s="1"/>
      <c r="G1247" s="1"/>
      <c r="H1247" s="1"/>
      <c r="I1247" s="1"/>
      <c r="J1247" s="21"/>
      <c r="K1247" s="1"/>
    </row>
    <row r="1248">
      <c r="A1248" s="1"/>
      <c r="B1248" s="1"/>
      <c r="D1248" s="21"/>
      <c r="E1248" s="1"/>
      <c r="F1248" s="1"/>
      <c r="G1248" s="1"/>
      <c r="H1248" s="1"/>
      <c r="I1248" s="1"/>
      <c r="J1248" s="21"/>
      <c r="K1248" s="1"/>
    </row>
    <row r="1249">
      <c r="A1249" s="1"/>
      <c r="B1249" s="1"/>
      <c r="D1249" s="21"/>
      <c r="E1249" s="1"/>
      <c r="F1249" s="1"/>
      <c r="G1249" s="1"/>
      <c r="H1249" s="1"/>
      <c r="I1249" s="1"/>
      <c r="J1249" s="21"/>
      <c r="K1249" s="1"/>
    </row>
    <row r="1250">
      <c r="A1250" s="1"/>
      <c r="B1250" s="1"/>
      <c r="D1250" s="21"/>
      <c r="E1250" s="1"/>
      <c r="F1250" s="1"/>
      <c r="G1250" s="1"/>
      <c r="H1250" s="1"/>
      <c r="I1250" s="1"/>
      <c r="J1250" s="21"/>
      <c r="K1250" s="1"/>
    </row>
    <row r="1251">
      <c r="A1251" s="1"/>
      <c r="B1251" s="1"/>
      <c r="D1251" s="21"/>
      <c r="E1251" s="1"/>
      <c r="F1251" s="1"/>
      <c r="G1251" s="1"/>
      <c r="H1251" s="1"/>
      <c r="I1251" s="1"/>
      <c r="J1251" s="21"/>
      <c r="K1251" s="1"/>
    </row>
    <row r="1252">
      <c r="A1252" s="1"/>
      <c r="B1252" s="1"/>
      <c r="D1252" s="21"/>
      <c r="E1252" s="1"/>
      <c r="F1252" s="1"/>
      <c r="G1252" s="1"/>
      <c r="H1252" s="1"/>
      <c r="I1252" s="1"/>
      <c r="J1252" s="21"/>
      <c r="K1252" s="1"/>
    </row>
    <row r="1253">
      <c r="A1253" s="1"/>
      <c r="B1253" s="1"/>
      <c r="D1253" s="21"/>
      <c r="E1253" s="1"/>
      <c r="F1253" s="1"/>
      <c r="G1253" s="1"/>
      <c r="H1253" s="1"/>
      <c r="I1253" s="1"/>
      <c r="J1253" s="21"/>
      <c r="K1253" s="1"/>
    </row>
    <row r="1254">
      <c r="A1254" s="1"/>
      <c r="B1254" s="1"/>
      <c r="D1254" s="21"/>
      <c r="E1254" s="1"/>
      <c r="F1254" s="1"/>
      <c r="G1254" s="1"/>
      <c r="H1254" s="1"/>
      <c r="I1254" s="1"/>
      <c r="J1254" s="21"/>
      <c r="K1254" s="1"/>
    </row>
    <row r="1255">
      <c r="A1255" s="1"/>
      <c r="B1255" s="1"/>
      <c r="D1255" s="21"/>
      <c r="E1255" s="1"/>
      <c r="F1255" s="1"/>
      <c r="G1255" s="1"/>
      <c r="H1255" s="1"/>
      <c r="I1255" s="1"/>
      <c r="J1255" s="21"/>
      <c r="K1255" s="1"/>
    </row>
    <row r="1256">
      <c r="A1256" s="1"/>
      <c r="B1256" s="1"/>
      <c r="D1256" s="21"/>
      <c r="E1256" s="1"/>
      <c r="F1256" s="1"/>
      <c r="G1256" s="1"/>
      <c r="H1256" s="1"/>
      <c r="I1256" s="1"/>
      <c r="J1256" s="21"/>
      <c r="K1256" s="1"/>
    </row>
    <row r="1257">
      <c r="A1257" s="1"/>
      <c r="B1257" s="1"/>
      <c r="D1257" s="21"/>
      <c r="E1257" s="1"/>
      <c r="F1257" s="1"/>
      <c r="G1257" s="1"/>
      <c r="H1257" s="1"/>
      <c r="I1257" s="1"/>
      <c r="J1257" s="21"/>
      <c r="K1257" s="1"/>
    </row>
    <row r="1258">
      <c r="A1258" s="1"/>
      <c r="B1258" s="1"/>
      <c r="D1258" s="21"/>
      <c r="E1258" s="1"/>
      <c r="F1258" s="1"/>
      <c r="G1258" s="1"/>
      <c r="H1258" s="1"/>
      <c r="I1258" s="1"/>
      <c r="J1258" s="21"/>
      <c r="K1258" s="1"/>
    </row>
    <row r="1259">
      <c r="A1259" s="1"/>
      <c r="B1259" s="1"/>
      <c r="D1259" s="21"/>
      <c r="E1259" s="1"/>
      <c r="F1259" s="1"/>
      <c r="G1259" s="1"/>
      <c r="H1259" s="1"/>
      <c r="I1259" s="1"/>
      <c r="J1259" s="21"/>
      <c r="K1259" s="1"/>
    </row>
    <row r="1260">
      <c r="A1260" s="1"/>
      <c r="B1260" s="1"/>
      <c r="D1260" s="21"/>
      <c r="E1260" s="1"/>
      <c r="F1260" s="1"/>
      <c r="G1260" s="1"/>
      <c r="H1260" s="1"/>
      <c r="I1260" s="1"/>
      <c r="J1260" s="21"/>
      <c r="K1260" s="1"/>
    </row>
    <row r="1261">
      <c r="A1261" s="1"/>
      <c r="B1261" s="1"/>
      <c r="D1261" s="21"/>
      <c r="E1261" s="1"/>
      <c r="F1261" s="1"/>
      <c r="G1261" s="1"/>
      <c r="H1261" s="1"/>
      <c r="I1261" s="1"/>
      <c r="J1261" s="21"/>
      <c r="K1261" s="1"/>
    </row>
    <row r="1262">
      <c r="A1262" s="1"/>
      <c r="B1262" s="1"/>
      <c r="D1262" s="21"/>
      <c r="E1262" s="1"/>
      <c r="F1262" s="1"/>
      <c r="G1262" s="1"/>
      <c r="H1262" s="1"/>
      <c r="I1262" s="1"/>
      <c r="J1262" s="21"/>
      <c r="K1262" s="1"/>
    </row>
    <row r="1263">
      <c r="A1263" s="1"/>
      <c r="B1263" s="1"/>
      <c r="D1263" s="21"/>
      <c r="E1263" s="1"/>
      <c r="F1263" s="1"/>
      <c r="G1263" s="1"/>
      <c r="H1263" s="1"/>
      <c r="I1263" s="1"/>
      <c r="J1263" s="21"/>
      <c r="K1263" s="1"/>
    </row>
    <row r="1264">
      <c r="A1264" s="1"/>
      <c r="B1264" s="1"/>
      <c r="D1264" s="21"/>
      <c r="E1264" s="1"/>
      <c r="F1264" s="1"/>
      <c r="G1264" s="1"/>
      <c r="H1264" s="1"/>
      <c r="I1264" s="1"/>
      <c r="J1264" s="21"/>
      <c r="K1264" s="1"/>
    </row>
    <row r="1265">
      <c r="A1265" s="1"/>
      <c r="B1265" s="1"/>
      <c r="D1265" s="21"/>
      <c r="E1265" s="1"/>
      <c r="F1265" s="1"/>
      <c r="G1265" s="1"/>
      <c r="H1265" s="1"/>
      <c r="I1265" s="1"/>
      <c r="J1265" s="21"/>
      <c r="K1265" s="1"/>
    </row>
    <row r="1266">
      <c r="A1266" s="1"/>
      <c r="B1266" s="1"/>
      <c r="D1266" s="21"/>
      <c r="E1266" s="1"/>
      <c r="F1266" s="1"/>
      <c r="G1266" s="1"/>
      <c r="H1266" s="1"/>
      <c r="I1266" s="1"/>
      <c r="J1266" s="21"/>
      <c r="K1266" s="1"/>
    </row>
    <row r="1267">
      <c r="A1267" s="1"/>
      <c r="B1267" s="1"/>
      <c r="D1267" s="21"/>
      <c r="E1267" s="1"/>
      <c r="F1267" s="1"/>
      <c r="G1267" s="1"/>
      <c r="H1267" s="1"/>
      <c r="I1267" s="1"/>
      <c r="J1267" s="21"/>
      <c r="K1267" s="1"/>
    </row>
    <row r="1268">
      <c r="A1268" s="1"/>
      <c r="B1268" s="1"/>
      <c r="D1268" s="21"/>
      <c r="E1268" s="1"/>
      <c r="F1268" s="1"/>
      <c r="G1268" s="1"/>
      <c r="H1268" s="1"/>
      <c r="I1268" s="1"/>
      <c r="J1268" s="21"/>
      <c r="K1268" s="1"/>
    </row>
    <row r="1269">
      <c r="A1269" s="1"/>
      <c r="B1269" s="1"/>
      <c r="D1269" s="21"/>
      <c r="E1269" s="1"/>
      <c r="F1269" s="1"/>
      <c r="G1269" s="1"/>
      <c r="H1269" s="1"/>
      <c r="I1269" s="1"/>
      <c r="J1269" s="21"/>
      <c r="K1269" s="1"/>
    </row>
    <row r="1270">
      <c r="A1270" s="1"/>
      <c r="B1270" s="1"/>
      <c r="D1270" s="21"/>
      <c r="E1270" s="1"/>
      <c r="F1270" s="1"/>
      <c r="G1270" s="1"/>
      <c r="H1270" s="1"/>
      <c r="I1270" s="1"/>
      <c r="J1270" s="21"/>
      <c r="K1270" s="1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57</v>
      </c>
      <c r="D1" s="1" t="s">
        <v>314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315</v>
      </c>
      <c r="J1" s="1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316</v>
      </c>
      <c r="T1" s="1" t="s">
        <v>19</v>
      </c>
      <c r="U1" s="1" t="s">
        <v>20</v>
      </c>
      <c r="V1" s="2" t="s">
        <v>21</v>
      </c>
      <c r="W1" s="2" t="s">
        <v>22</v>
      </c>
    </row>
    <row r="2">
      <c r="A2" s="1" t="s">
        <v>317</v>
      </c>
      <c r="B2" s="43" t="s">
        <v>318</v>
      </c>
      <c r="C2" s="2" t="s">
        <v>57</v>
      </c>
      <c r="D2" s="5">
        <v>451.0</v>
      </c>
      <c r="E2" s="5">
        <v>0.467</v>
      </c>
      <c r="F2" s="5">
        <v>0.194</v>
      </c>
      <c r="G2" s="5">
        <v>0.162</v>
      </c>
      <c r="H2" s="5">
        <v>0.024</v>
      </c>
      <c r="I2" s="5">
        <v>0.078</v>
      </c>
      <c r="J2" s="6">
        <v>0.075</v>
      </c>
      <c r="K2" s="5">
        <f t="shared" ref="K2:K13" si="1">D2*E2</f>
        <v>210.617</v>
      </c>
      <c r="L2" s="7">
        <f t="shared" ref="L2:L13" si="2">D2*F2</f>
        <v>87.494</v>
      </c>
      <c r="M2" s="7">
        <f t="shared" ref="M2:M13" si="3">G2*D2</f>
        <v>73.062</v>
      </c>
      <c r="N2" s="7">
        <f t="shared" ref="N2:N13" si="4">H2*D2</f>
        <v>10.824</v>
      </c>
      <c r="O2" s="7">
        <f t="shared" ref="O2:O13" si="5">D2*I2</f>
        <v>35.178</v>
      </c>
      <c r="P2" s="7">
        <f t="shared" ref="P2:P13" si="6">D2*J2</f>
        <v>33.825</v>
      </c>
      <c r="Q2" s="7">
        <f t="shared" ref="Q2:Q13" si="7">sum(K2:P2)</f>
        <v>451</v>
      </c>
      <c r="R2" s="7">
        <f t="shared" ref="R2:R13" si="8">1-(E2^2+F2^2+G2^2+H2^2+I2^2+J2^2)</f>
        <v>0.705746</v>
      </c>
      <c r="S2" s="7">
        <f t="shared" ref="S2:S14" si="9">abs(R2-$R$75)/$R$75*100</f>
        <v>0.6202944155</v>
      </c>
      <c r="T2" s="7">
        <f t="shared" ref="T2:T7" si="10">E2*ln(1/E2)+F2*ln(1/F2)+G2*ln(1/G2)+H2*ln(1/H2)+I2*ln(1/I2)+J2*ln(1/J2)</f>
        <v>1.451356238</v>
      </c>
      <c r="U2" s="7">
        <f t="shared" ref="U2:U13" si="11">Q2*($T$75-T2)</f>
        <v>-3.704231665</v>
      </c>
      <c r="W2" s="7">
        <f t="shared" ref="W2:W13" si="12">Q2*($V$14-T2)</f>
        <v>-56.63297879</v>
      </c>
    </row>
    <row r="3">
      <c r="A3" s="1" t="s">
        <v>319</v>
      </c>
      <c r="B3" s="43" t="s">
        <v>318</v>
      </c>
      <c r="C3" s="2" t="s">
        <v>57</v>
      </c>
      <c r="D3" s="5">
        <v>473.0</v>
      </c>
      <c r="E3" s="5">
        <v>0.368</v>
      </c>
      <c r="F3" s="5">
        <v>0.21</v>
      </c>
      <c r="G3" s="5">
        <v>0.187</v>
      </c>
      <c r="H3" s="5">
        <v>0.036</v>
      </c>
      <c r="I3" s="5">
        <v>0.06</v>
      </c>
      <c r="J3" s="6">
        <v>0.139</v>
      </c>
      <c r="K3" s="5">
        <f t="shared" si="1"/>
        <v>174.064</v>
      </c>
      <c r="L3" s="7">
        <f t="shared" si="2"/>
        <v>99.33</v>
      </c>
      <c r="M3" s="7">
        <f t="shared" si="3"/>
        <v>88.451</v>
      </c>
      <c r="N3" s="7">
        <f t="shared" si="4"/>
        <v>17.028</v>
      </c>
      <c r="O3" s="7">
        <f t="shared" si="5"/>
        <v>28.38</v>
      </c>
      <c r="P3" s="7">
        <f t="shared" si="6"/>
        <v>65.747</v>
      </c>
      <c r="Q3" s="7">
        <f t="shared" si="7"/>
        <v>473</v>
      </c>
      <c r="R3" s="7">
        <f t="shared" si="8"/>
        <v>0.76129</v>
      </c>
      <c r="S3" s="7">
        <f t="shared" si="9"/>
        <v>8.539366763</v>
      </c>
      <c r="T3" s="7">
        <f t="shared" si="10"/>
        <v>1.571911633</v>
      </c>
      <c r="U3" s="7">
        <f t="shared" si="11"/>
        <v>-60.9076278</v>
      </c>
      <c r="W3" s="7">
        <f t="shared" si="12"/>
        <v>-116.418265</v>
      </c>
    </row>
    <row r="4">
      <c r="A4" s="1" t="s">
        <v>320</v>
      </c>
      <c r="B4" s="43" t="s">
        <v>318</v>
      </c>
      <c r="C4" s="2" t="s">
        <v>57</v>
      </c>
      <c r="D4" s="5">
        <v>183.0</v>
      </c>
      <c r="E4" s="5">
        <v>0.065</v>
      </c>
      <c r="F4" s="5">
        <v>0.101</v>
      </c>
      <c r="G4" s="5">
        <v>0.751</v>
      </c>
      <c r="H4" s="5">
        <v>0.041</v>
      </c>
      <c r="I4" s="5">
        <v>0.03</v>
      </c>
      <c r="J4" s="6">
        <v>0.012</v>
      </c>
      <c r="K4" s="5">
        <f t="shared" si="1"/>
        <v>11.895</v>
      </c>
      <c r="L4" s="7">
        <f t="shared" si="2"/>
        <v>18.483</v>
      </c>
      <c r="M4" s="7">
        <f t="shared" si="3"/>
        <v>137.433</v>
      </c>
      <c r="N4" s="7">
        <f t="shared" si="4"/>
        <v>7.503</v>
      </c>
      <c r="O4" s="7">
        <f t="shared" si="5"/>
        <v>5.49</v>
      </c>
      <c r="P4" s="7">
        <f t="shared" si="6"/>
        <v>2.196</v>
      </c>
      <c r="Q4" s="7">
        <f t="shared" si="7"/>
        <v>183</v>
      </c>
      <c r="R4" s="7">
        <f t="shared" si="8"/>
        <v>0.418848</v>
      </c>
      <c r="S4" s="7">
        <f t="shared" si="9"/>
        <v>40.28360193</v>
      </c>
      <c r="T4" s="7">
        <f t="shared" si="10"/>
        <v>0.9135060338</v>
      </c>
      <c r="U4" s="7">
        <f t="shared" si="11"/>
        <v>96.92353985</v>
      </c>
      <c r="W4" s="7">
        <f t="shared" si="12"/>
        <v>75.44690854</v>
      </c>
    </row>
    <row r="5">
      <c r="A5" s="3" t="s">
        <v>321</v>
      </c>
      <c r="B5" s="44" t="s">
        <v>318</v>
      </c>
      <c r="C5" s="2" t="s">
        <v>57</v>
      </c>
      <c r="D5" s="6">
        <v>164.0</v>
      </c>
      <c r="E5" s="6">
        <v>0.189</v>
      </c>
      <c r="F5" s="6">
        <v>0.396</v>
      </c>
      <c r="G5" s="6">
        <v>0.256</v>
      </c>
      <c r="H5" s="6">
        <v>0.049</v>
      </c>
      <c r="I5" s="6">
        <v>0.098</v>
      </c>
      <c r="J5" s="6">
        <v>0.012</v>
      </c>
      <c r="K5" s="5">
        <f t="shared" si="1"/>
        <v>30.996</v>
      </c>
      <c r="L5" s="7">
        <f t="shared" si="2"/>
        <v>64.944</v>
      </c>
      <c r="M5" s="7">
        <f t="shared" si="3"/>
        <v>41.984</v>
      </c>
      <c r="N5" s="7">
        <f t="shared" si="4"/>
        <v>8.036</v>
      </c>
      <c r="O5" s="7">
        <f t="shared" si="5"/>
        <v>16.072</v>
      </c>
      <c r="P5" s="7">
        <f t="shared" si="6"/>
        <v>1.968</v>
      </c>
      <c r="Q5" s="7">
        <f t="shared" si="7"/>
        <v>164</v>
      </c>
      <c r="R5" s="7">
        <f t="shared" si="8"/>
        <v>0.729778</v>
      </c>
      <c r="S5" s="7">
        <f t="shared" si="9"/>
        <v>4.046607728</v>
      </c>
      <c r="T5" s="7">
        <f t="shared" si="10"/>
        <v>1.459014752</v>
      </c>
      <c r="U5" s="7">
        <f t="shared" si="11"/>
        <v>-2.602989763</v>
      </c>
      <c r="W5" s="7">
        <f t="shared" si="12"/>
        <v>-21.8498069</v>
      </c>
    </row>
    <row r="6">
      <c r="A6" s="1" t="s">
        <v>322</v>
      </c>
      <c r="B6" s="43" t="s">
        <v>318</v>
      </c>
      <c r="C6" s="2" t="s">
        <v>57</v>
      </c>
      <c r="D6" s="5">
        <v>818.0</v>
      </c>
      <c r="E6" s="5">
        <v>0.085</v>
      </c>
      <c r="F6" s="5">
        <v>0.769</v>
      </c>
      <c r="G6" s="5">
        <v>0.08</v>
      </c>
      <c r="H6" s="5">
        <v>0.031</v>
      </c>
      <c r="I6" s="5">
        <v>0.029</v>
      </c>
      <c r="J6" s="6">
        <v>0.006</v>
      </c>
      <c r="K6" s="5">
        <f t="shared" si="1"/>
        <v>69.53</v>
      </c>
      <c r="L6" s="7">
        <f t="shared" si="2"/>
        <v>629.042</v>
      </c>
      <c r="M6" s="7">
        <f t="shared" si="3"/>
        <v>65.44</v>
      </c>
      <c r="N6" s="7">
        <f t="shared" si="4"/>
        <v>25.358</v>
      </c>
      <c r="O6" s="7">
        <f t="shared" si="5"/>
        <v>23.722</v>
      </c>
      <c r="P6" s="7">
        <f t="shared" si="6"/>
        <v>4.908</v>
      </c>
      <c r="Q6" s="7">
        <f t="shared" si="7"/>
        <v>818</v>
      </c>
      <c r="R6" s="7">
        <f t="shared" si="8"/>
        <v>0.393176</v>
      </c>
      <c r="S6" s="7">
        <f t="shared" si="9"/>
        <v>43.94373489</v>
      </c>
      <c r="T6" s="7">
        <f t="shared" si="10"/>
        <v>0.8546370966</v>
      </c>
      <c r="U6" s="7">
        <f t="shared" si="11"/>
        <v>481.3977174</v>
      </c>
      <c r="W6" s="7">
        <f t="shared" si="12"/>
        <v>385.398349</v>
      </c>
    </row>
    <row r="7">
      <c r="A7" s="1" t="s">
        <v>323</v>
      </c>
      <c r="B7" s="43" t="s">
        <v>324</v>
      </c>
      <c r="C7" s="2" t="s">
        <v>57</v>
      </c>
      <c r="D7" s="5">
        <v>227.0</v>
      </c>
      <c r="E7" s="5">
        <v>0.093</v>
      </c>
      <c r="F7" s="5">
        <v>0.097</v>
      </c>
      <c r="G7" s="5">
        <v>0.653</v>
      </c>
      <c r="H7" s="5">
        <v>0.032</v>
      </c>
      <c r="I7" s="5">
        <v>0.102</v>
      </c>
      <c r="J7" s="6">
        <v>0.023</v>
      </c>
      <c r="K7" s="5">
        <f t="shared" si="1"/>
        <v>21.111</v>
      </c>
      <c r="L7" s="7">
        <f t="shared" si="2"/>
        <v>22.019</v>
      </c>
      <c r="M7" s="7">
        <f t="shared" si="3"/>
        <v>148.231</v>
      </c>
      <c r="N7" s="7">
        <f t="shared" si="4"/>
        <v>7.264</v>
      </c>
      <c r="O7" s="7">
        <f t="shared" si="5"/>
        <v>23.154</v>
      </c>
      <c r="P7" s="7">
        <f t="shared" si="6"/>
        <v>5.221</v>
      </c>
      <c r="Q7" s="7">
        <f t="shared" si="7"/>
        <v>227</v>
      </c>
      <c r="R7" s="7">
        <f t="shared" si="8"/>
        <v>0.543576</v>
      </c>
      <c r="S7" s="7">
        <f t="shared" si="9"/>
        <v>22.50076209</v>
      </c>
      <c r="T7" s="7">
        <f t="shared" si="10"/>
        <v>1.155239553</v>
      </c>
      <c r="U7" s="7">
        <f t="shared" si="11"/>
        <v>65.35405151</v>
      </c>
      <c r="W7" s="7">
        <f t="shared" si="12"/>
        <v>38.71363998</v>
      </c>
    </row>
    <row r="8">
      <c r="A8" s="1" t="s">
        <v>325</v>
      </c>
      <c r="B8" s="43" t="s">
        <v>318</v>
      </c>
      <c r="C8" s="2" t="s">
        <v>57</v>
      </c>
      <c r="D8" s="5">
        <v>160.0</v>
      </c>
      <c r="E8" s="5">
        <v>0.031</v>
      </c>
      <c r="F8" s="5">
        <v>0.093</v>
      </c>
      <c r="G8" s="5">
        <v>0.8</v>
      </c>
      <c r="H8" s="5">
        <v>0.013</v>
      </c>
      <c r="I8" s="5">
        <v>0.063</v>
      </c>
      <c r="J8" s="6">
        <v>0.0</v>
      </c>
      <c r="K8" s="5">
        <f t="shared" si="1"/>
        <v>4.96</v>
      </c>
      <c r="L8" s="7">
        <f t="shared" si="2"/>
        <v>14.88</v>
      </c>
      <c r="M8" s="7">
        <f t="shared" si="3"/>
        <v>128</v>
      </c>
      <c r="N8" s="7">
        <f t="shared" si="4"/>
        <v>2.08</v>
      </c>
      <c r="O8" s="7">
        <f t="shared" si="5"/>
        <v>10.08</v>
      </c>
      <c r="P8" s="7">
        <f t="shared" si="6"/>
        <v>0</v>
      </c>
      <c r="Q8" s="7">
        <f t="shared" si="7"/>
        <v>160</v>
      </c>
      <c r="R8" s="7">
        <f t="shared" si="8"/>
        <v>0.346252</v>
      </c>
      <c r="S8" s="7">
        <f t="shared" si="9"/>
        <v>50.63382834</v>
      </c>
      <c r="T8" s="7">
        <f>E8*ln(1/E8)+F8*ln(1/F8)+G8*ln(1/G8)+H8*ln(1/H8)+I8*ln(1/I8)</f>
        <v>0.7377187112</v>
      </c>
      <c r="U8" s="7">
        <f t="shared" si="11"/>
        <v>112.8678644</v>
      </c>
      <c r="W8" s="7">
        <f t="shared" si="12"/>
        <v>94.0904818</v>
      </c>
    </row>
    <row r="9">
      <c r="A9" s="1" t="s">
        <v>326</v>
      </c>
      <c r="B9" s="43" t="s">
        <v>324</v>
      </c>
      <c r="C9" s="2" t="s">
        <v>57</v>
      </c>
      <c r="D9" s="5">
        <v>217.0</v>
      </c>
      <c r="E9" s="5">
        <v>0.114</v>
      </c>
      <c r="F9" s="5">
        <v>0.278</v>
      </c>
      <c r="G9" s="5">
        <v>0.478</v>
      </c>
      <c r="H9" s="5">
        <v>0.035</v>
      </c>
      <c r="I9" s="5">
        <v>0.065</v>
      </c>
      <c r="J9" s="6">
        <v>0.03</v>
      </c>
      <c r="K9" s="5">
        <f t="shared" si="1"/>
        <v>24.738</v>
      </c>
      <c r="L9" s="7">
        <f t="shared" si="2"/>
        <v>60.326</v>
      </c>
      <c r="M9" s="7">
        <f t="shared" si="3"/>
        <v>103.726</v>
      </c>
      <c r="N9" s="7">
        <f t="shared" si="4"/>
        <v>7.595</v>
      </c>
      <c r="O9" s="7">
        <f t="shared" si="5"/>
        <v>14.105</v>
      </c>
      <c r="P9" s="7">
        <f t="shared" si="6"/>
        <v>6.51</v>
      </c>
      <c r="Q9" s="7">
        <f t="shared" si="7"/>
        <v>217</v>
      </c>
      <c r="R9" s="7">
        <f t="shared" si="8"/>
        <v>0.674886</v>
      </c>
      <c r="S9" s="7">
        <f t="shared" si="9"/>
        <v>3.779507051</v>
      </c>
      <c r="T9" s="7">
        <f>E9*ln(1/E9)+F9*ln(1/F9)+G9*ln(1/G9)+H9*ln(1/H9)+I9*ln(1/I9)+J9*ln(1/J9)</f>
        <v>1.35646778</v>
      </c>
      <c r="U9" s="7">
        <f t="shared" si="11"/>
        <v>18.80849314</v>
      </c>
      <c r="W9" s="7">
        <f t="shared" si="12"/>
        <v>-6.658331974</v>
      </c>
    </row>
    <row r="10">
      <c r="A10" s="1" t="s">
        <v>327</v>
      </c>
      <c r="B10" s="43" t="s">
        <v>318</v>
      </c>
      <c r="C10" s="2" t="s">
        <v>57</v>
      </c>
      <c r="D10" s="5">
        <v>296.0</v>
      </c>
      <c r="E10" s="5">
        <v>0.115</v>
      </c>
      <c r="F10" s="5">
        <v>0.129</v>
      </c>
      <c r="G10" s="5">
        <v>0.645</v>
      </c>
      <c r="H10" s="5">
        <v>0.032</v>
      </c>
      <c r="I10" s="5">
        <v>0.079</v>
      </c>
      <c r="J10" s="6">
        <v>0.0</v>
      </c>
      <c r="K10" s="5">
        <f t="shared" si="1"/>
        <v>34.04</v>
      </c>
      <c r="L10" s="7">
        <f t="shared" si="2"/>
        <v>38.184</v>
      </c>
      <c r="M10" s="7">
        <f t="shared" si="3"/>
        <v>190.92</v>
      </c>
      <c r="N10" s="7">
        <f t="shared" si="4"/>
        <v>9.472</v>
      </c>
      <c r="O10" s="7">
        <f t="shared" si="5"/>
        <v>23.384</v>
      </c>
      <c r="P10" s="7">
        <f t="shared" si="6"/>
        <v>0</v>
      </c>
      <c r="Q10" s="7">
        <f t="shared" si="7"/>
        <v>296</v>
      </c>
      <c r="R10" s="7">
        <f t="shared" si="8"/>
        <v>0.546844</v>
      </c>
      <c r="S10" s="7">
        <f t="shared" si="9"/>
        <v>22.03483367</v>
      </c>
      <c r="T10" s="7">
        <f>E10*ln(1/E10)+F10*ln(1/F10)+G10*ln(1/G10)+H10*ln(1/H10)+I10*ln(1/I10)</f>
        <v>1.1064159</v>
      </c>
      <c r="U10" s="7">
        <f t="shared" si="11"/>
        <v>99.67118107</v>
      </c>
      <c r="W10" s="7">
        <f t="shared" si="12"/>
        <v>64.93302331</v>
      </c>
    </row>
    <row r="11">
      <c r="A11" s="1" t="s">
        <v>328</v>
      </c>
      <c r="B11" s="43" t="s">
        <v>324</v>
      </c>
      <c r="C11" s="2" t="s">
        <v>57</v>
      </c>
      <c r="D11" s="5">
        <v>940.0</v>
      </c>
      <c r="E11" s="5">
        <v>0.067</v>
      </c>
      <c r="F11" s="5">
        <v>0.839</v>
      </c>
      <c r="G11" s="5">
        <v>0.053</v>
      </c>
      <c r="H11" s="5">
        <v>0.024</v>
      </c>
      <c r="I11" s="5">
        <v>0.014</v>
      </c>
      <c r="J11" s="6">
        <v>0.003</v>
      </c>
      <c r="K11" s="5">
        <f t="shared" si="1"/>
        <v>62.98</v>
      </c>
      <c r="L11" s="7">
        <f t="shared" si="2"/>
        <v>788.66</v>
      </c>
      <c r="M11" s="7">
        <f t="shared" si="3"/>
        <v>49.82</v>
      </c>
      <c r="N11" s="7">
        <f t="shared" si="4"/>
        <v>22.56</v>
      </c>
      <c r="O11" s="7">
        <f t="shared" si="5"/>
        <v>13.16</v>
      </c>
      <c r="P11" s="7">
        <f t="shared" si="6"/>
        <v>2.82</v>
      </c>
      <c r="Q11" s="7">
        <f t="shared" si="7"/>
        <v>940</v>
      </c>
      <c r="R11" s="7">
        <f t="shared" si="8"/>
        <v>0.288</v>
      </c>
      <c r="S11" s="7">
        <f t="shared" si="9"/>
        <v>58.93898826</v>
      </c>
      <c r="T11" s="7">
        <f t="shared" ref="T11:T13" si="13">E11*ln(1/E11)+F11*ln(1/F11)+G11*ln(1/G11)+H11*ln(1/H11)+I11*ln(1/I11)+J11*ln(1/J11)</f>
        <v>0.6507746879</v>
      </c>
      <c r="U11" s="7">
        <f t="shared" si="11"/>
        <v>744.8260851</v>
      </c>
      <c r="W11" s="7">
        <f t="shared" si="12"/>
        <v>634.5089625</v>
      </c>
    </row>
    <row r="12">
      <c r="A12" s="1" t="s">
        <v>329</v>
      </c>
      <c r="B12" s="43" t="s">
        <v>324</v>
      </c>
      <c r="C12" s="2" t="s">
        <v>57</v>
      </c>
      <c r="D12" s="5">
        <v>722.0</v>
      </c>
      <c r="E12" s="5">
        <v>0.156</v>
      </c>
      <c r="F12" s="5">
        <v>0.545</v>
      </c>
      <c r="G12" s="5">
        <v>0.176</v>
      </c>
      <c r="H12" s="5">
        <v>0.047</v>
      </c>
      <c r="I12" s="5">
        <v>0.046</v>
      </c>
      <c r="J12" s="6">
        <v>0.03</v>
      </c>
      <c r="K12" s="5">
        <f t="shared" si="1"/>
        <v>112.632</v>
      </c>
      <c r="L12" s="7">
        <f t="shared" si="2"/>
        <v>393.49</v>
      </c>
      <c r="M12" s="7">
        <f t="shared" si="3"/>
        <v>127.072</v>
      </c>
      <c r="N12" s="7">
        <f t="shared" si="4"/>
        <v>33.934</v>
      </c>
      <c r="O12" s="7">
        <f t="shared" si="5"/>
        <v>33.212</v>
      </c>
      <c r="P12" s="7">
        <f t="shared" si="6"/>
        <v>21.66</v>
      </c>
      <c r="Q12" s="7">
        <f t="shared" si="7"/>
        <v>722</v>
      </c>
      <c r="R12" s="7">
        <f t="shared" si="8"/>
        <v>0.642438</v>
      </c>
      <c r="S12" s="7">
        <f t="shared" si="9"/>
        <v>8.405714374</v>
      </c>
      <c r="T12" s="7">
        <f t="shared" si="13"/>
        <v>1.316933938</v>
      </c>
      <c r="U12" s="7">
        <f t="shared" si="11"/>
        <v>91.12284451</v>
      </c>
      <c r="W12" s="7">
        <f t="shared" si="12"/>
        <v>6.38990565</v>
      </c>
    </row>
    <row r="13">
      <c r="A13" s="1" t="s">
        <v>330</v>
      </c>
      <c r="B13" s="43" t="s">
        <v>318</v>
      </c>
      <c r="C13" s="2" t="s">
        <v>57</v>
      </c>
      <c r="D13" s="5">
        <v>934.0</v>
      </c>
      <c r="E13" s="5">
        <v>0.126</v>
      </c>
      <c r="F13" s="5">
        <v>0.637</v>
      </c>
      <c r="G13" s="5">
        <v>0.167</v>
      </c>
      <c r="H13" s="5">
        <v>0.021</v>
      </c>
      <c r="I13" s="5">
        <v>0.038</v>
      </c>
      <c r="J13" s="6">
        <v>0.011</v>
      </c>
      <c r="K13" s="5">
        <f t="shared" si="1"/>
        <v>117.684</v>
      </c>
      <c r="L13" s="7">
        <f t="shared" si="2"/>
        <v>594.958</v>
      </c>
      <c r="M13" s="7">
        <f t="shared" si="3"/>
        <v>155.978</v>
      </c>
      <c r="N13" s="7">
        <f t="shared" si="4"/>
        <v>19.614</v>
      </c>
      <c r="O13" s="7">
        <f t="shared" si="5"/>
        <v>35.492</v>
      </c>
      <c r="P13" s="7">
        <f t="shared" si="6"/>
        <v>10.274</v>
      </c>
      <c r="Q13" s="7">
        <f t="shared" si="7"/>
        <v>934</v>
      </c>
      <c r="R13" s="7">
        <f t="shared" si="8"/>
        <v>0.54846</v>
      </c>
      <c r="S13" s="7">
        <f t="shared" si="9"/>
        <v>21.80443577</v>
      </c>
      <c r="T13" s="7">
        <f t="shared" si="13"/>
        <v>1.102176428</v>
      </c>
      <c r="U13" s="7">
        <f t="shared" si="11"/>
        <v>318.4626507</v>
      </c>
      <c r="W13" s="7">
        <f t="shared" si="12"/>
        <v>208.8496799</v>
      </c>
    </row>
    <row r="14">
      <c r="A14" s="27" t="s">
        <v>115</v>
      </c>
      <c r="B14" s="57"/>
      <c r="C14" s="13"/>
      <c r="D14" s="15">
        <f>sum(D2:D13)</f>
        <v>5585</v>
      </c>
      <c r="E14" s="37"/>
      <c r="F14" s="37"/>
      <c r="G14" s="37"/>
      <c r="H14" s="37"/>
      <c r="I14" s="37"/>
      <c r="J14" s="15"/>
      <c r="K14" s="15">
        <f t="shared" ref="K14:Q14" si="14">sum(K2:K13)</f>
        <v>875.247</v>
      </c>
      <c r="L14" s="15">
        <f t="shared" si="14"/>
        <v>2811.81</v>
      </c>
      <c r="M14" s="15">
        <f t="shared" si="14"/>
        <v>1310.117</v>
      </c>
      <c r="N14" s="15">
        <f t="shared" si="14"/>
        <v>171.268</v>
      </c>
      <c r="O14" s="15">
        <f t="shared" si="14"/>
        <v>261.429</v>
      </c>
      <c r="P14" s="15">
        <f t="shared" si="14"/>
        <v>155.129</v>
      </c>
      <c r="Q14" s="15">
        <f t="shared" si="14"/>
        <v>5585</v>
      </c>
      <c r="R14" s="16">
        <f>1-((K14/Q14)^2+(L14/Q14)^2+(M14/Q14)^2+(N14/Q14)^2+(O14/Q14)^2+(P14/Q14)^2)</f>
        <v>0.663041601</v>
      </c>
      <c r="S14" s="16">
        <f t="shared" si="9"/>
        <v>5.468198046</v>
      </c>
      <c r="T14" s="16">
        <f>(K14/Q14)*ln(Q14/K14)+(L14/Q14)*ln(Q14/L14)+(M14/Q14)*ln(Q14/M14)+(N14/Q14)*ln(Q14/N14)+(O14/Q14)*ln(Q14/O14)+(P14/Q14)*ln(Q14/P14)</f>
        <v>1.325784222</v>
      </c>
      <c r="U14" s="16"/>
      <c r="V14" s="16">
        <v>1.325784222498101</v>
      </c>
      <c r="W14" s="16">
        <f>sum(W2:W13)/(V14*Q14)</f>
        <v>0.176483315</v>
      </c>
      <c r="X14" s="16"/>
      <c r="Y14" s="16"/>
      <c r="Z14" s="16"/>
      <c r="AA14" s="16"/>
      <c r="AB14" s="16"/>
      <c r="AC14" s="16"/>
    </row>
    <row r="15">
      <c r="A15" s="58" t="s">
        <v>331</v>
      </c>
      <c r="B15" s="29">
        <v>44355.0</v>
      </c>
      <c r="C15" s="2" t="s">
        <v>118</v>
      </c>
      <c r="D15" s="5"/>
      <c r="E15" s="1"/>
      <c r="F15" s="1"/>
      <c r="G15" s="1"/>
      <c r="H15" s="1"/>
      <c r="I15" s="1"/>
      <c r="J15" s="5"/>
      <c r="K15" s="5"/>
    </row>
    <row r="16">
      <c r="A16" s="21" t="s">
        <v>332</v>
      </c>
      <c r="B16" s="30">
        <v>44355.0</v>
      </c>
      <c r="C16" s="2" t="s">
        <v>122</v>
      </c>
      <c r="D16" s="2">
        <v>917.0</v>
      </c>
      <c r="E16" s="10">
        <v>0.573</v>
      </c>
      <c r="F16" s="10">
        <v>0.097</v>
      </c>
      <c r="G16" s="10">
        <v>0.191</v>
      </c>
      <c r="H16" s="10">
        <v>0.015</v>
      </c>
      <c r="I16" s="10">
        <v>0.063</v>
      </c>
      <c r="J16" s="6">
        <v>0.061</v>
      </c>
      <c r="K16" s="5">
        <f t="shared" ref="K16:K20" si="15">D16*E16</f>
        <v>525.441</v>
      </c>
      <c r="L16" s="7">
        <f t="shared" ref="L16:L20" si="16">D16*F16</f>
        <v>88.949</v>
      </c>
      <c r="M16" s="7">
        <f t="shared" ref="M16:M20" si="17">G16*D16</f>
        <v>175.147</v>
      </c>
      <c r="N16" s="7">
        <f t="shared" ref="N16:N20" si="18">H16*D16</f>
        <v>13.755</v>
      </c>
      <c r="O16" s="7">
        <f t="shared" ref="O16:O20" si="19">D16*I16</f>
        <v>57.771</v>
      </c>
      <c r="P16" s="7">
        <f t="shared" ref="P16:P20" si="20">D16*J16</f>
        <v>55.937</v>
      </c>
      <c r="Q16" s="7">
        <f t="shared" ref="Q16:Q20" si="21">sum(K16:P16)</f>
        <v>917</v>
      </c>
      <c r="R16" s="7">
        <f t="shared" ref="R16:R20" si="22">1-(E16^2+F16^2+G16^2+H16^2+I16^2+J16^2)</f>
        <v>0.617866</v>
      </c>
      <c r="S16" s="7">
        <f t="shared" ref="S16:S75" si="23">abs(R16-$R$75)/$R$75*100</f>
        <v>11.90901708</v>
      </c>
      <c r="T16" s="7">
        <f>E16*ln(1/E16)+F16*ln(1/F16)+G16*ln(1/G16)+H16*ln(1/H16)+I16*ln(1/I16)+J16*ln(1/J16)</f>
        <v>1.269365027</v>
      </c>
      <c r="U16" s="7">
        <f t="shared" ref="U16:U20" si="24">Q16*($T$75-T16)</f>
        <v>159.354276</v>
      </c>
      <c r="W16" s="7">
        <f t="shared" ref="W16:W20" si="25">Q16*($V$21-T16)</f>
        <v>150.7368393</v>
      </c>
    </row>
    <row r="17">
      <c r="A17" s="23" t="s">
        <v>333</v>
      </c>
      <c r="B17" s="30">
        <v>44355.0</v>
      </c>
      <c r="C17" s="2" t="s">
        <v>122</v>
      </c>
      <c r="D17" s="6">
        <v>527.0</v>
      </c>
      <c r="E17" s="3">
        <v>0.34</v>
      </c>
      <c r="F17" s="3">
        <v>0.17</v>
      </c>
      <c r="G17" s="3">
        <v>0.37</v>
      </c>
      <c r="H17" s="3">
        <v>0.04</v>
      </c>
      <c r="I17" s="3">
        <v>0.08</v>
      </c>
      <c r="J17" s="6">
        <v>0.0</v>
      </c>
      <c r="K17" s="5">
        <f t="shared" si="15"/>
        <v>179.18</v>
      </c>
      <c r="L17" s="7">
        <f t="shared" si="16"/>
        <v>89.59</v>
      </c>
      <c r="M17" s="7">
        <f t="shared" si="17"/>
        <v>194.99</v>
      </c>
      <c r="N17" s="7">
        <f t="shared" si="18"/>
        <v>21.08</v>
      </c>
      <c r="O17" s="7">
        <f t="shared" si="19"/>
        <v>42.16</v>
      </c>
      <c r="P17" s="7">
        <f t="shared" si="20"/>
        <v>0</v>
      </c>
      <c r="Q17" s="7">
        <f t="shared" si="21"/>
        <v>527</v>
      </c>
      <c r="R17" s="7">
        <f t="shared" si="22"/>
        <v>0.7106</v>
      </c>
      <c r="S17" s="7">
        <f t="shared" si="23"/>
        <v>1.312343551</v>
      </c>
      <c r="T17" s="7">
        <f>E17*ln(1/E17)+F17*ln(1/F17)+G17*ln(1/G17)+H17*ln(1/H17)+I17*ln(1/I17)</f>
        <v>1.366714614</v>
      </c>
      <c r="U17" s="7">
        <f t="shared" si="24"/>
        <v>40.2776877</v>
      </c>
      <c r="W17" s="7">
        <f t="shared" si="25"/>
        <v>35.32524588</v>
      </c>
    </row>
    <row r="18">
      <c r="A18" s="23" t="s">
        <v>334</v>
      </c>
      <c r="B18" s="30">
        <v>44355.0</v>
      </c>
      <c r="C18" s="2" t="s">
        <v>122</v>
      </c>
      <c r="D18" s="6">
        <v>529.0</v>
      </c>
      <c r="E18" s="3">
        <v>0.35</v>
      </c>
      <c r="F18" s="3">
        <v>0.15</v>
      </c>
      <c r="G18" s="3">
        <v>0.31</v>
      </c>
      <c r="H18" s="3">
        <v>0.07</v>
      </c>
      <c r="I18" s="3">
        <v>0.1</v>
      </c>
      <c r="J18" s="6">
        <v>0.02</v>
      </c>
      <c r="K18" s="5">
        <f t="shared" si="15"/>
        <v>185.15</v>
      </c>
      <c r="L18" s="7">
        <f t="shared" si="16"/>
        <v>79.35</v>
      </c>
      <c r="M18" s="7">
        <f t="shared" si="17"/>
        <v>163.99</v>
      </c>
      <c r="N18" s="7">
        <f t="shared" si="18"/>
        <v>37.03</v>
      </c>
      <c r="O18" s="7">
        <f t="shared" si="19"/>
        <v>52.9</v>
      </c>
      <c r="P18" s="7">
        <f t="shared" si="20"/>
        <v>10.58</v>
      </c>
      <c r="Q18" s="7">
        <f t="shared" si="21"/>
        <v>529</v>
      </c>
      <c r="R18" s="7">
        <f t="shared" si="22"/>
        <v>0.7436</v>
      </c>
      <c r="S18" s="7">
        <f t="shared" si="23"/>
        <v>6.017251146</v>
      </c>
      <c r="T18" s="7">
        <f t="shared" ref="T18:T19" si="26">E18*ln(1/E18)+F18*ln(1/F18)+G18*ln(1/G18)+H18*ln(1/H18)+I18*ln(1/I18)+J18*ln(1/J18)</f>
        <v>1.509719638</v>
      </c>
      <c r="U18" s="7">
        <f t="shared" si="24"/>
        <v>-35.21911344</v>
      </c>
      <c r="W18" s="7">
        <f t="shared" si="25"/>
        <v>-40.1903501</v>
      </c>
    </row>
    <row r="19">
      <c r="A19" s="23" t="s">
        <v>335</v>
      </c>
      <c r="B19" s="30">
        <v>44355.0</v>
      </c>
      <c r="C19" s="2" t="s">
        <v>122</v>
      </c>
      <c r="D19" s="6">
        <v>546.0</v>
      </c>
      <c r="E19" s="3">
        <v>0.24</v>
      </c>
      <c r="F19" s="3">
        <v>0.12</v>
      </c>
      <c r="G19" s="3">
        <v>0.44</v>
      </c>
      <c r="H19" s="3">
        <v>0.06</v>
      </c>
      <c r="I19" s="3">
        <v>0.1</v>
      </c>
      <c r="J19" s="6">
        <v>0.04</v>
      </c>
      <c r="K19" s="5">
        <f t="shared" si="15"/>
        <v>131.04</v>
      </c>
      <c r="L19" s="7">
        <f t="shared" si="16"/>
        <v>65.52</v>
      </c>
      <c r="M19" s="7">
        <f t="shared" si="17"/>
        <v>240.24</v>
      </c>
      <c r="N19" s="7">
        <f t="shared" si="18"/>
        <v>32.76</v>
      </c>
      <c r="O19" s="7">
        <f t="shared" si="19"/>
        <v>54.6</v>
      </c>
      <c r="P19" s="7">
        <f t="shared" si="20"/>
        <v>21.84</v>
      </c>
      <c r="Q19" s="7">
        <f t="shared" si="21"/>
        <v>546</v>
      </c>
      <c r="R19" s="7">
        <f t="shared" si="22"/>
        <v>0.7192</v>
      </c>
      <c r="S19" s="7">
        <f t="shared" si="23"/>
        <v>2.538470985</v>
      </c>
      <c r="T19" s="7">
        <f t="shared" si="26"/>
        <v>1.485989178</v>
      </c>
      <c r="U19" s="7">
        <f t="shared" si="24"/>
        <v>-23.39408762</v>
      </c>
      <c r="W19" s="7">
        <f t="shared" si="25"/>
        <v>-28.52508047</v>
      </c>
    </row>
    <row r="20">
      <c r="A20" s="23" t="s">
        <v>336</v>
      </c>
      <c r="B20" s="25">
        <v>44355.0</v>
      </c>
      <c r="C20" s="2" t="s">
        <v>122</v>
      </c>
      <c r="D20" s="6">
        <v>587.0</v>
      </c>
      <c r="E20" s="3">
        <v>0.35</v>
      </c>
      <c r="F20" s="3">
        <v>0.13</v>
      </c>
      <c r="G20" s="3">
        <v>0.4</v>
      </c>
      <c r="H20" s="3">
        <v>0.04</v>
      </c>
      <c r="I20" s="3">
        <v>0.08</v>
      </c>
      <c r="J20" s="6">
        <v>0.0</v>
      </c>
      <c r="K20" s="5">
        <f t="shared" si="15"/>
        <v>205.45</v>
      </c>
      <c r="L20" s="7">
        <f t="shared" si="16"/>
        <v>76.31</v>
      </c>
      <c r="M20" s="7">
        <f t="shared" si="17"/>
        <v>234.8</v>
      </c>
      <c r="N20" s="7">
        <f t="shared" si="18"/>
        <v>23.48</v>
      </c>
      <c r="O20" s="7">
        <f t="shared" si="19"/>
        <v>46.96</v>
      </c>
      <c r="P20" s="7">
        <f t="shared" si="20"/>
        <v>0</v>
      </c>
      <c r="Q20" s="7">
        <f t="shared" si="21"/>
        <v>587</v>
      </c>
      <c r="R20" s="7">
        <f t="shared" si="22"/>
        <v>0.6926</v>
      </c>
      <c r="S20" s="7">
        <f t="shared" si="23"/>
        <v>1.253969683</v>
      </c>
      <c r="T20" s="7">
        <f>E20*ln(1/E20)+F20*ln(1/F20)+G20*ln(1/G20)+H20*ln(1/H20)+I20*ln(1/I20)</f>
        <v>1.329996069</v>
      </c>
      <c r="U20" s="7">
        <f t="shared" si="24"/>
        <v>66.41716867</v>
      </c>
      <c r="W20" s="7">
        <f t="shared" si="25"/>
        <v>60.90088148</v>
      </c>
    </row>
    <row r="21">
      <c r="A21" s="28" t="s">
        <v>137</v>
      </c>
      <c r="B21" s="31"/>
      <c r="C21" s="13"/>
      <c r="D21" s="20">
        <f>sum(D16:D20)</f>
        <v>3106</v>
      </c>
      <c r="E21" s="14"/>
      <c r="F21" s="14"/>
      <c r="G21" s="14"/>
      <c r="H21" s="14"/>
      <c r="I21" s="14"/>
      <c r="J21" s="14"/>
      <c r="K21" s="15">
        <f t="shared" ref="K21:Q21" si="27">sum(K16:K20)</f>
        <v>1226.261</v>
      </c>
      <c r="L21" s="15">
        <f t="shared" si="27"/>
        <v>399.719</v>
      </c>
      <c r="M21" s="15">
        <f t="shared" si="27"/>
        <v>1009.167</v>
      </c>
      <c r="N21" s="15">
        <f t="shared" si="27"/>
        <v>128.105</v>
      </c>
      <c r="O21" s="15">
        <f t="shared" si="27"/>
        <v>254.391</v>
      </c>
      <c r="P21" s="15">
        <f t="shared" si="27"/>
        <v>88.357</v>
      </c>
      <c r="Q21" s="15">
        <f t="shared" si="27"/>
        <v>3106</v>
      </c>
      <c r="R21" s="16">
        <f>1-((K21/Q21)^2+(L21/Q21)^2+(M21/Q21)^2+(N21/Q21)^2+(O21/Q21)^2+(P21/Q21)^2)</f>
        <v>0.7127838498</v>
      </c>
      <c r="S21" s="16">
        <f t="shared" si="23"/>
        <v>1.62370147</v>
      </c>
      <c r="T21" s="16">
        <f>(K21/Q21)*ln(Q21/K21)+(L21/Q21)*ln(Q21/L21)+(M21/Q21)*ln(Q21/M21)+(N21/Q21)*ln(Q21/N21)+(O21/Q21)*ln(Q21/O21)+(P21/Q21)*ln(Q21/P21)</f>
        <v>1.433745441</v>
      </c>
      <c r="U21" s="16"/>
      <c r="V21" s="16">
        <v>1.4337454407755148</v>
      </c>
      <c r="W21" s="16">
        <f>sum(W16:W20)/(V21*Q21)</f>
        <v>0.04002672285</v>
      </c>
      <c r="X21" s="16"/>
      <c r="Y21" s="16"/>
      <c r="Z21" s="16"/>
      <c r="AA21" s="16"/>
      <c r="AB21" s="16"/>
      <c r="AC21" s="16"/>
    </row>
    <row r="22">
      <c r="A22" s="23" t="s">
        <v>337</v>
      </c>
      <c r="B22" s="30">
        <v>44355.0</v>
      </c>
      <c r="C22" s="2" t="s">
        <v>142</v>
      </c>
      <c r="D22" s="22">
        <v>1043.0</v>
      </c>
      <c r="E22" s="10">
        <v>0.296</v>
      </c>
      <c r="F22" s="10">
        <v>0.379</v>
      </c>
      <c r="G22" s="10">
        <v>0.186</v>
      </c>
      <c r="H22" s="10">
        <v>0.024</v>
      </c>
      <c r="I22" s="10">
        <v>0.078</v>
      </c>
      <c r="J22" s="10">
        <v>0.037</v>
      </c>
      <c r="K22" s="5">
        <f t="shared" ref="K22:K26" si="28">D22*E22</f>
        <v>308.728</v>
      </c>
      <c r="L22" s="7">
        <f t="shared" ref="L22:L26" si="29">D22*F22</f>
        <v>395.297</v>
      </c>
      <c r="M22" s="7">
        <f t="shared" ref="M22:M26" si="30">G22*D22</f>
        <v>193.998</v>
      </c>
      <c r="N22" s="7">
        <f t="shared" ref="N22:N26" si="31">H22*D22</f>
        <v>25.032</v>
      </c>
      <c r="O22" s="7">
        <f t="shared" ref="O22:O26" si="32">D22*I22</f>
        <v>81.354</v>
      </c>
      <c r="P22" s="7">
        <f t="shared" ref="P22:P26" si="33">D22*J22</f>
        <v>38.591</v>
      </c>
      <c r="Q22" s="7">
        <f t="shared" ref="Q22:Q26" si="34">sum(K22:P22)</f>
        <v>1043</v>
      </c>
      <c r="R22" s="7">
        <f t="shared" ref="R22:R26" si="35">1-(E22^2+F22^2+G22^2+H22^2+I22^2+J22^2)</f>
        <v>0.726118</v>
      </c>
      <c r="S22" s="7">
        <f t="shared" si="23"/>
        <v>3.524790704</v>
      </c>
      <c r="T22" s="7">
        <f t="shared" ref="T22:T26" si="36">E22*ln(1/E22)+F22*ln(1/F22)+G22*ln(1/G22)+H22*ln(1/H22)+I22*ln(1/I22)+J22*ln(1/J22)</f>
        <v>1.451393234</v>
      </c>
      <c r="U22" s="7">
        <f t="shared" ref="U22:U26" si="37">Q22*($T$75-T22)</f>
        <v>-8.605136649</v>
      </c>
      <c r="W22" s="7">
        <f t="shared" ref="W22:W26" si="38">Q22*($V$27-T22)</f>
        <v>50.28712309</v>
      </c>
    </row>
    <row r="23">
      <c r="A23" s="23" t="s">
        <v>338</v>
      </c>
      <c r="B23" s="30">
        <v>44355.0</v>
      </c>
      <c r="C23" s="2" t="s">
        <v>142</v>
      </c>
      <c r="D23" s="22">
        <v>884.0</v>
      </c>
      <c r="E23" s="10">
        <v>0.189</v>
      </c>
      <c r="F23" s="10">
        <v>0.493</v>
      </c>
      <c r="G23" s="10">
        <v>0.214</v>
      </c>
      <c r="H23" s="10">
        <v>0.029</v>
      </c>
      <c r="I23" s="10">
        <v>0.06</v>
      </c>
      <c r="J23" s="10">
        <v>0.015</v>
      </c>
      <c r="K23" s="5">
        <f t="shared" si="28"/>
        <v>167.076</v>
      </c>
      <c r="L23" s="7">
        <f t="shared" si="29"/>
        <v>435.812</v>
      </c>
      <c r="M23" s="7">
        <f t="shared" si="30"/>
        <v>189.176</v>
      </c>
      <c r="N23" s="7">
        <f t="shared" si="31"/>
        <v>25.636</v>
      </c>
      <c r="O23" s="7">
        <f t="shared" si="32"/>
        <v>53.04</v>
      </c>
      <c r="P23" s="7">
        <f t="shared" si="33"/>
        <v>13.26</v>
      </c>
      <c r="Q23" s="7">
        <f t="shared" si="34"/>
        <v>884</v>
      </c>
      <c r="R23" s="7">
        <f t="shared" si="35"/>
        <v>0.670768</v>
      </c>
      <c r="S23" s="7">
        <f t="shared" si="23"/>
        <v>4.36662249</v>
      </c>
      <c r="T23" s="7">
        <f t="shared" si="36"/>
        <v>1.327962197</v>
      </c>
      <c r="U23" s="7">
        <f t="shared" si="37"/>
        <v>101.819709</v>
      </c>
      <c r="W23" s="7">
        <f t="shared" si="38"/>
        <v>151.7341458</v>
      </c>
    </row>
    <row r="24">
      <c r="A24" s="21" t="s">
        <v>339</v>
      </c>
      <c r="B24" s="30">
        <v>44355.0</v>
      </c>
      <c r="C24" s="2" t="s">
        <v>142</v>
      </c>
      <c r="D24" s="22">
        <v>761.0</v>
      </c>
      <c r="E24" s="10">
        <v>0.334</v>
      </c>
      <c r="F24" s="10">
        <v>0.35</v>
      </c>
      <c r="G24" s="10">
        <v>0.185</v>
      </c>
      <c r="H24" s="10">
        <v>0.037</v>
      </c>
      <c r="I24" s="10">
        <v>0.079</v>
      </c>
      <c r="J24" s="10">
        <v>0.016</v>
      </c>
      <c r="K24" s="5">
        <f t="shared" si="28"/>
        <v>254.174</v>
      </c>
      <c r="L24" s="7">
        <f t="shared" si="29"/>
        <v>266.35</v>
      </c>
      <c r="M24" s="7">
        <f t="shared" si="30"/>
        <v>140.785</v>
      </c>
      <c r="N24" s="7">
        <f t="shared" si="31"/>
        <v>28.157</v>
      </c>
      <c r="O24" s="7">
        <f t="shared" si="32"/>
        <v>60.119</v>
      </c>
      <c r="P24" s="7">
        <f t="shared" si="33"/>
        <v>12.176</v>
      </c>
      <c r="Q24" s="7">
        <f t="shared" si="34"/>
        <v>761.761</v>
      </c>
      <c r="R24" s="7">
        <f t="shared" si="35"/>
        <v>0.723853</v>
      </c>
      <c r="S24" s="7">
        <f t="shared" si="23"/>
        <v>3.201862956</v>
      </c>
      <c r="T24" s="7">
        <f t="shared" si="36"/>
        <v>1.434547748</v>
      </c>
      <c r="U24" s="7">
        <f t="shared" si="37"/>
        <v>6.547423664</v>
      </c>
      <c r="W24" s="7">
        <f t="shared" si="38"/>
        <v>49.55972153</v>
      </c>
    </row>
    <row r="25">
      <c r="A25" s="23" t="s">
        <v>340</v>
      </c>
      <c r="B25" s="30">
        <v>44355.0</v>
      </c>
      <c r="C25" s="2" t="s">
        <v>142</v>
      </c>
      <c r="D25" s="22">
        <v>1088.0</v>
      </c>
      <c r="E25" s="10">
        <v>0.393</v>
      </c>
      <c r="F25" s="10">
        <v>0.093</v>
      </c>
      <c r="G25" s="10">
        <v>0.331</v>
      </c>
      <c r="H25" s="10">
        <v>0.028</v>
      </c>
      <c r="I25" s="10">
        <v>0.086</v>
      </c>
      <c r="J25" s="10">
        <v>0.068</v>
      </c>
      <c r="K25" s="5">
        <f t="shared" si="28"/>
        <v>427.584</v>
      </c>
      <c r="L25" s="7">
        <f t="shared" si="29"/>
        <v>101.184</v>
      </c>
      <c r="M25" s="7">
        <f t="shared" si="30"/>
        <v>360.128</v>
      </c>
      <c r="N25" s="7">
        <f t="shared" si="31"/>
        <v>30.464</v>
      </c>
      <c r="O25" s="7">
        <f t="shared" si="32"/>
        <v>93.568</v>
      </c>
      <c r="P25" s="7">
        <f t="shared" si="33"/>
        <v>73.984</v>
      </c>
      <c r="Q25" s="7">
        <f t="shared" si="34"/>
        <v>1086.912</v>
      </c>
      <c r="R25" s="7">
        <f t="shared" si="35"/>
        <v>0.714537</v>
      </c>
      <c r="S25" s="7">
        <f t="shared" si="23"/>
        <v>1.873653284</v>
      </c>
      <c r="T25" s="7">
        <f t="shared" si="36"/>
        <v>1.447805293</v>
      </c>
      <c r="U25" s="7">
        <f t="shared" si="37"/>
        <v>-5.067650933</v>
      </c>
      <c r="W25" s="7">
        <f t="shared" si="38"/>
        <v>56.30406893</v>
      </c>
    </row>
    <row r="26">
      <c r="A26" s="21" t="s">
        <v>341</v>
      </c>
      <c r="B26" s="30">
        <v>44355.0</v>
      </c>
      <c r="C26" s="2" t="s">
        <v>142</v>
      </c>
      <c r="D26" s="22">
        <v>709.0</v>
      </c>
      <c r="E26" s="10">
        <v>0.247</v>
      </c>
      <c r="F26" s="10">
        <v>0.135</v>
      </c>
      <c r="G26" s="10">
        <v>0.441</v>
      </c>
      <c r="H26" s="10">
        <v>0.013</v>
      </c>
      <c r="I26" s="10">
        <v>0.107</v>
      </c>
      <c r="J26" s="10">
        <v>0.056</v>
      </c>
      <c r="K26" s="5">
        <f t="shared" si="28"/>
        <v>175.123</v>
      </c>
      <c r="L26" s="7">
        <f t="shared" si="29"/>
        <v>95.715</v>
      </c>
      <c r="M26" s="7">
        <f t="shared" si="30"/>
        <v>312.669</v>
      </c>
      <c r="N26" s="7">
        <f t="shared" si="31"/>
        <v>9.217</v>
      </c>
      <c r="O26" s="7">
        <f t="shared" si="32"/>
        <v>75.863</v>
      </c>
      <c r="P26" s="7">
        <f t="shared" si="33"/>
        <v>39.704</v>
      </c>
      <c r="Q26" s="7">
        <f t="shared" si="34"/>
        <v>708.291</v>
      </c>
      <c r="R26" s="7">
        <f t="shared" si="35"/>
        <v>0.711531</v>
      </c>
      <c r="S26" s="7">
        <f t="shared" si="23"/>
        <v>1.445078974</v>
      </c>
      <c r="T26" s="7">
        <f t="shared" si="36"/>
        <v>1.433790998</v>
      </c>
      <c r="U26" s="7">
        <f t="shared" si="37"/>
        <v>6.623842379</v>
      </c>
      <c r="W26" s="7">
        <f t="shared" si="38"/>
        <v>46.61699439</v>
      </c>
    </row>
    <row r="27">
      <c r="A27" s="27" t="s">
        <v>159</v>
      </c>
      <c r="B27" s="35"/>
      <c r="C27" s="13"/>
      <c r="D27" s="13">
        <f>sum(D22:D26)</f>
        <v>4485</v>
      </c>
      <c r="E27" s="14"/>
      <c r="F27" s="14"/>
      <c r="G27" s="14"/>
      <c r="H27" s="14"/>
      <c r="I27" s="14"/>
      <c r="J27" s="14"/>
      <c r="K27" s="15">
        <f t="shared" ref="K27:Q27" si="39">sum(K22:K26)</f>
        <v>1332.685</v>
      </c>
      <c r="L27" s="15">
        <f t="shared" si="39"/>
        <v>1294.358</v>
      </c>
      <c r="M27" s="15">
        <f t="shared" si="39"/>
        <v>1196.756</v>
      </c>
      <c r="N27" s="15">
        <f t="shared" si="39"/>
        <v>118.506</v>
      </c>
      <c r="O27" s="15">
        <f t="shared" si="39"/>
        <v>363.944</v>
      </c>
      <c r="P27" s="15">
        <f t="shared" si="39"/>
        <v>177.715</v>
      </c>
      <c r="Q27" s="15">
        <f t="shared" si="39"/>
        <v>4483.964</v>
      </c>
      <c r="R27" s="16">
        <f>1-((K27/Q27)^2+(L27/Q27)^2+(M27/Q27)^2+(N27/Q27)^2+(O27/Q27)^2+(P27/Q27)^2)</f>
        <v>0.748247527</v>
      </c>
      <c r="S27" s="16">
        <f t="shared" si="23"/>
        <v>6.679862815</v>
      </c>
      <c r="T27" s="16">
        <f>(K27/Q27)*ln(Q27/K27)+(L27/Q27)*ln(Q27/L27)+(M27/Q27)*ln(Q27/M27)+(N27/Q27)*ln(Q27/N27)+(O27/Q27)*ln(Q27/O27)+(P27/Q27)*ln(Q27/P27)</f>
        <v>1.499607159</v>
      </c>
      <c r="U27" s="16"/>
      <c r="V27" s="16">
        <v>1.4996071586342996</v>
      </c>
      <c r="W27" s="16">
        <f>sum(W22:W26)/(V27*Q27)</f>
        <v>0.05272045302</v>
      </c>
      <c r="X27" s="16"/>
      <c r="Y27" s="16"/>
      <c r="Z27" s="16"/>
      <c r="AA27" s="16"/>
      <c r="AB27" s="16"/>
      <c r="AC27" s="16"/>
    </row>
    <row r="28">
      <c r="A28" s="2" t="s">
        <v>342</v>
      </c>
      <c r="B28" s="25">
        <v>44385.0</v>
      </c>
      <c r="C28" s="2" t="s">
        <v>162</v>
      </c>
      <c r="D28" s="2">
        <v>523.0</v>
      </c>
      <c r="E28" s="10">
        <v>0.197</v>
      </c>
      <c r="F28" s="10">
        <v>0.432</v>
      </c>
      <c r="G28" s="10">
        <v>0.205</v>
      </c>
      <c r="H28" s="10">
        <v>0.059</v>
      </c>
      <c r="I28" s="10">
        <v>0.078</v>
      </c>
      <c r="J28" s="10">
        <v>0.029</v>
      </c>
      <c r="K28" s="5">
        <f>D28*E28</f>
        <v>103.031</v>
      </c>
      <c r="L28" s="7">
        <f>D28*F28</f>
        <v>225.936</v>
      </c>
      <c r="M28" s="7">
        <f>G28*D28</f>
        <v>107.215</v>
      </c>
      <c r="N28" s="7">
        <f>H28*D28</f>
        <v>30.857</v>
      </c>
      <c r="O28" s="7">
        <f>D28*I28</f>
        <v>40.794</v>
      </c>
      <c r="P28" s="7">
        <f>D28*J28</f>
        <v>15.167</v>
      </c>
      <c r="Q28" s="7">
        <f>sum(K28:P28)</f>
        <v>523</v>
      </c>
      <c r="R28" s="7">
        <f>1-(E28^2+F28^2+G28^2+H28^2+I28^2+J28^2)</f>
        <v>0.722136</v>
      </c>
      <c r="S28" s="7">
        <f t="shared" si="23"/>
        <v>2.957065188</v>
      </c>
      <c r="T28" s="7">
        <f>E28*ln(1/E28)+F28*ln(1/F28)+G28*ln(1/G28)+H28*ln(1/H28)+I28*ln(1/I28)+J28*ln(1/J28)</f>
        <v>1.476137668</v>
      </c>
      <c r="U28" s="7">
        <f>Q28*($T$75-T28)</f>
        <v>-17.25628263</v>
      </c>
      <c r="W28" s="7">
        <f>Q28*($V$29-T28)</f>
        <v>0</v>
      </c>
    </row>
    <row r="29">
      <c r="A29" s="11" t="s">
        <v>167</v>
      </c>
      <c r="B29" s="57"/>
      <c r="C29" s="26"/>
      <c r="D29" s="13">
        <f>sum(D28)</f>
        <v>523</v>
      </c>
      <c r="E29" s="12"/>
      <c r="F29" s="12"/>
      <c r="G29" s="12"/>
      <c r="H29" s="12"/>
      <c r="I29" s="12"/>
      <c r="J29" s="24"/>
      <c r="K29" s="15">
        <f t="shared" ref="K29:Q29" si="40">sum(K28)</f>
        <v>103.031</v>
      </c>
      <c r="L29" s="15">
        <f t="shared" si="40"/>
        <v>225.936</v>
      </c>
      <c r="M29" s="15">
        <f t="shared" si="40"/>
        <v>107.215</v>
      </c>
      <c r="N29" s="15">
        <f t="shared" si="40"/>
        <v>30.857</v>
      </c>
      <c r="O29" s="15">
        <f t="shared" si="40"/>
        <v>40.794</v>
      </c>
      <c r="P29" s="15">
        <f t="shared" si="40"/>
        <v>15.167</v>
      </c>
      <c r="Q29" s="15">
        <f t="shared" si="40"/>
        <v>523</v>
      </c>
      <c r="R29" s="16">
        <f>1-((K29/Q29)^2+(L29/Q29)^2+(M29/Q29)^2+(N29/Q29)^2+(O29/Q29)^2+(P29/Q29)^2)</f>
        <v>0.722136</v>
      </c>
      <c r="S29" s="16">
        <f t="shared" si="23"/>
        <v>2.957065188</v>
      </c>
      <c r="T29" s="16">
        <f>(K29/Q29)*ln(Q29/K29)+(L29/Q29)*ln(Q29/L29)+(M29/Q29)*ln(Q29/M29)+(N29/Q29)*ln(Q29/N29)+(O29/Q29)*ln(Q29/O29)+(P29/Q29)*ln(Q29/P29)</f>
        <v>1.476137668</v>
      </c>
      <c r="U29" s="16"/>
      <c r="V29" s="16">
        <v>1.4761376678340907</v>
      </c>
      <c r="W29" s="13">
        <v>0.0</v>
      </c>
      <c r="X29" s="16"/>
      <c r="Y29" s="16"/>
      <c r="Z29" s="16"/>
      <c r="AA29" s="16"/>
      <c r="AB29" s="16"/>
      <c r="AC29" s="16"/>
    </row>
    <row r="30">
      <c r="A30" s="8" t="s">
        <v>343</v>
      </c>
      <c r="B30" s="29">
        <v>44355.0</v>
      </c>
      <c r="C30" s="8" t="s">
        <v>172</v>
      </c>
      <c r="D30" s="2">
        <v>274.0</v>
      </c>
      <c r="E30" s="3">
        <v>0.091</v>
      </c>
      <c r="F30" s="3">
        <v>0.686</v>
      </c>
      <c r="G30" s="3">
        <v>0.164</v>
      </c>
      <c r="H30" s="3">
        <v>0.007</v>
      </c>
      <c r="I30" s="3">
        <v>0.051</v>
      </c>
      <c r="J30" s="6">
        <v>0.0</v>
      </c>
      <c r="K30" s="5">
        <f>D30*E30</f>
        <v>24.934</v>
      </c>
      <c r="L30" s="7">
        <f>D30*F30</f>
        <v>187.964</v>
      </c>
      <c r="M30" s="7">
        <f>G30*D30</f>
        <v>44.936</v>
      </c>
      <c r="N30" s="7">
        <f>H30*D30</f>
        <v>1.918</v>
      </c>
      <c r="O30" s="7">
        <f>D30*I30</f>
        <v>13.974</v>
      </c>
      <c r="P30" s="7">
        <f>D30*J30</f>
        <v>0</v>
      </c>
      <c r="Q30" s="7">
        <f>sum(K30:P30)</f>
        <v>273.726</v>
      </c>
      <c r="R30" s="7">
        <f>1-(E30^2+F30^2+G30^2+H30^2+I30^2+J30^2)</f>
        <v>0.491577</v>
      </c>
      <c r="S30" s="7">
        <f t="shared" si="23"/>
        <v>29.9144133</v>
      </c>
      <c r="T30" s="7">
        <f>E30*ln(1/E30)+F30*ln(1/F30)+G30*ln(1/G30)+H30*ln(1/H30)+I30*ln(1/I30)</f>
        <v>0.9596546835</v>
      </c>
      <c r="U30" s="7">
        <f>Q30*($T$75-T30)</f>
        <v>132.3432856</v>
      </c>
      <c r="W30" s="2">
        <v>0.0</v>
      </c>
    </row>
    <row r="31">
      <c r="A31" s="27" t="s">
        <v>173</v>
      </c>
      <c r="B31" s="57"/>
      <c r="C31" s="13"/>
      <c r="D31" s="13">
        <f>sum(D30)</f>
        <v>274</v>
      </c>
      <c r="E31" s="14"/>
      <c r="F31" s="14"/>
      <c r="G31" s="14"/>
      <c r="H31" s="14"/>
      <c r="I31" s="14"/>
      <c r="J31" s="14"/>
      <c r="K31" s="15">
        <f t="shared" ref="K31:Q31" si="41">sum(K30)</f>
        <v>24.934</v>
      </c>
      <c r="L31" s="15">
        <f t="shared" si="41"/>
        <v>187.964</v>
      </c>
      <c r="M31" s="15">
        <f t="shared" si="41"/>
        <v>44.936</v>
      </c>
      <c r="N31" s="15">
        <f t="shared" si="41"/>
        <v>1.918</v>
      </c>
      <c r="O31" s="15">
        <f t="shared" si="41"/>
        <v>13.974</v>
      </c>
      <c r="P31" s="15">
        <f t="shared" si="41"/>
        <v>0</v>
      </c>
      <c r="Q31" s="15">
        <f t="shared" si="41"/>
        <v>273.726</v>
      </c>
      <c r="R31" s="16">
        <f>1-((K31/Q31)^2+(L31/Q31)^2+(M31/Q31)^2+(N31/Q31)^2+(O31/Q31)^2+(P31/Q31)^2)</f>
        <v>0.4905586267</v>
      </c>
      <c r="S31" s="16">
        <f t="shared" si="23"/>
        <v>30.0596058</v>
      </c>
      <c r="T31" s="16">
        <f>(K31/Q31)*ln(Q31/K31)+(L31/Q31)*ln(Q31/L31)+(M31/Q31)*ln(Q31/M31)+(N31/Q31)*ln(Q31/N31)+(O31/Q31)*ln(Q31/O31)</f>
        <v>0.9596147985</v>
      </c>
      <c r="U31" s="16"/>
      <c r="V31" s="16">
        <v>0.9596147984798977</v>
      </c>
      <c r="W31" s="13">
        <v>0.0</v>
      </c>
      <c r="X31" s="16"/>
      <c r="Y31" s="16"/>
      <c r="Z31" s="16"/>
      <c r="AA31" s="16"/>
      <c r="AB31" s="16"/>
      <c r="AC31" s="16"/>
    </row>
    <row r="32">
      <c r="A32" s="2" t="s">
        <v>344</v>
      </c>
      <c r="B32" s="29">
        <v>44355.0</v>
      </c>
      <c r="C32" s="2" t="s">
        <v>175</v>
      </c>
      <c r="D32" s="2">
        <v>381.0</v>
      </c>
      <c r="E32" s="10">
        <v>0.664</v>
      </c>
      <c r="F32" s="10">
        <v>0.144</v>
      </c>
      <c r="G32" s="10">
        <v>0.031</v>
      </c>
      <c r="H32" s="10">
        <v>0.042</v>
      </c>
      <c r="I32" s="10">
        <v>0.108</v>
      </c>
      <c r="J32" s="10">
        <v>0.01</v>
      </c>
      <c r="K32" s="5">
        <f>D32*E32</f>
        <v>252.984</v>
      </c>
      <c r="L32" s="7">
        <f>D32*F32</f>
        <v>54.864</v>
      </c>
      <c r="M32" s="7">
        <f>G32*D32</f>
        <v>11.811</v>
      </c>
      <c r="N32" s="7">
        <f>H32*D32</f>
        <v>16.002</v>
      </c>
      <c r="O32" s="7">
        <f>D32*I32</f>
        <v>41.148</v>
      </c>
      <c r="P32" s="7">
        <f>D32*J32</f>
        <v>3.81</v>
      </c>
      <c r="Q32" s="7">
        <f>sum(K32:P32)</f>
        <v>380.619</v>
      </c>
      <c r="R32" s="7">
        <f>1-(E32^2+F32^2+G32^2+H32^2+I32^2+J32^2)</f>
        <v>0.523879</v>
      </c>
      <c r="S32" s="7">
        <f t="shared" si="23"/>
        <v>25.30902163</v>
      </c>
      <c r="T32" s="7">
        <f>E32*ln(1/E32)+F32*ln(1/F32)+G32*ln(1/G32)+H32*ln(1/H32)+I32*ln(1/I32)+J32*ln(1/J32)</f>
        <v>1.078203311</v>
      </c>
      <c r="U32" s="7">
        <f>Q32*($T$75-T32)</f>
        <v>138.9029277</v>
      </c>
      <c r="W32" s="2">
        <v>0.0</v>
      </c>
    </row>
    <row r="33">
      <c r="A33" s="11" t="s">
        <v>176</v>
      </c>
      <c r="B33" s="35"/>
      <c r="C33" s="13"/>
      <c r="D33" s="13">
        <f>sum(D32)</f>
        <v>381</v>
      </c>
      <c r="E33" s="14"/>
      <c r="F33" s="14"/>
      <c r="G33" s="14"/>
      <c r="H33" s="14"/>
      <c r="I33" s="14"/>
      <c r="J33" s="14"/>
      <c r="K33" s="15">
        <f t="shared" ref="K33:Q33" si="42">sum(K32)</f>
        <v>252.984</v>
      </c>
      <c r="L33" s="15">
        <f t="shared" si="42"/>
        <v>54.864</v>
      </c>
      <c r="M33" s="15">
        <f t="shared" si="42"/>
        <v>11.811</v>
      </c>
      <c r="N33" s="15">
        <f t="shared" si="42"/>
        <v>16.002</v>
      </c>
      <c r="O33" s="15">
        <f t="shared" si="42"/>
        <v>41.148</v>
      </c>
      <c r="P33" s="15">
        <f t="shared" si="42"/>
        <v>3.81</v>
      </c>
      <c r="Q33" s="15">
        <f t="shared" si="42"/>
        <v>380.619</v>
      </c>
      <c r="R33" s="16">
        <f>1-((K33/Q33)^2+(L33/Q33)^2+(M33/Q33)^2+(N33/Q33)^2+(O33/Q33)^2+(P33/Q33)^2)</f>
        <v>0.5229253277</v>
      </c>
      <c r="S33" s="16">
        <f t="shared" si="23"/>
        <v>25.44498951</v>
      </c>
      <c r="T33" s="16">
        <f>(K33/Q33)*ln(Q33/K33)+(L33/Q33)*ln(Q33/L33)+(M33/Q33)*ln(Q33/M33)+(N33/Q33)*ln(Q33/N33)+(O33/Q33)*ln(Q33/O33)+(P33/Q33)*ln(Q33/P33)</f>
        <v>1.078282093</v>
      </c>
      <c r="U33" s="16"/>
      <c r="V33" s="16">
        <v>1.0782820928051167</v>
      </c>
      <c r="W33" s="13">
        <v>0.0</v>
      </c>
      <c r="X33" s="16"/>
      <c r="Y33" s="16"/>
      <c r="Z33" s="16"/>
      <c r="AA33" s="16"/>
      <c r="AB33" s="16"/>
      <c r="AC33" s="16"/>
    </row>
    <row r="34">
      <c r="A34" s="8" t="s">
        <v>345</v>
      </c>
      <c r="B34" s="25">
        <v>44385.0</v>
      </c>
      <c r="C34" s="2" t="s">
        <v>178</v>
      </c>
      <c r="D34" s="2">
        <v>944.0</v>
      </c>
      <c r="E34" s="10">
        <v>0.688</v>
      </c>
      <c r="F34" s="10">
        <v>0.063</v>
      </c>
      <c r="G34" s="10">
        <v>0.067</v>
      </c>
      <c r="H34" s="10">
        <v>0.073</v>
      </c>
      <c r="I34" s="10">
        <v>0.03</v>
      </c>
      <c r="J34" s="10">
        <v>0.081</v>
      </c>
      <c r="K34" s="5">
        <f>D34*E34</f>
        <v>649.472</v>
      </c>
      <c r="L34" s="7">
        <f>D34*F34</f>
        <v>59.472</v>
      </c>
      <c r="M34" s="7">
        <f>G34*D34</f>
        <v>63.248</v>
      </c>
      <c r="N34" s="7">
        <f>H34*D34</f>
        <v>68.912</v>
      </c>
      <c r="O34" s="7">
        <f>D34*I34</f>
        <v>28.32</v>
      </c>
      <c r="P34" s="7">
        <f>D34*J34</f>
        <v>76.464</v>
      </c>
      <c r="Q34" s="7">
        <f>sum(K34:P34)</f>
        <v>945.888</v>
      </c>
      <c r="R34" s="7">
        <f>1-(E34^2+F34^2+G34^2+H34^2+I34^2+J34^2)</f>
        <v>0.505408</v>
      </c>
      <c r="S34" s="7">
        <f t="shared" si="23"/>
        <v>27.94248673</v>
      </c>
      <c r="T34" s="7">
        <f>E34*ln(1/E34)+F34*ln(1/F34)+G34*ln(1/G34)+H34*ln(1/H34)+I34*ln(1/I34)+J34*ln(1/J34)</f>
        <v>1.112402334</v>
      </c>
      <c r="U34" s="7">
        <f>Q34*($T$75-T34)</f>
        <v>312.8434984</v>
      </c>
      <c r="W34" s="2">
        <v>0.0</v>
      </c>
    </row>
    <row r="35">
      <c r="A35" s="18" t="s">
        <v>184</v>
      </c>
      <c r="B35" s="35"/>
      <c r="C35" s="13"/>
      <c r="D35" s="20">
        <f>sum(D34)</f>
        <v>944</v>
      </c>
      <c r="E35" s="14"/>
      <c r="F35" s="14"/>
      <c r="G35" s="14"/>
      <c r="H35" s="14"/>
      <c r="I35" s="14"/>
      <c r="J35" s="24"/>
      <c r="K35" s="15">
        <f t="shared" ref="K35:Q35" si="43">sum(K34)</f>
        <v>649.472</v>
      </c>
      <c r="L35" s="15">
        <f t="shared" si="43"/>
        <v>59.472</v>
      </c>
      <c r="M35" s="15">
        <f t="shared" si="43"/>
        <v>63.248</v>
      </c>
      <c r="N35" s="15">
        <f t="shared" si="43"/>
        <v>68.912</v>
      </c>
      <c r="O35" s="15">
        <f t="shared" si="43"/>
        <v>28.32</v>
      </c>
      <c r="P35" s="15">
        <f t="shared" si="43"/>
        <v>76.464</v>
      </c>
      <c r="Q35" s="15">
        <f t="shared" si="43"/>
        <v>945.888</v>
      </c>
      <c r="R35" s="16">
        <f>1-((K35/Q35)^2+(L35/Q35)^2+(M35/Q35)^2+(N35/Q35)^2+(O35/Q35)^2+(P35/Q35)^2)</f>
        <v>0.5073804487</v>
      </c>
      <c r="S35" s="16">
        <f t="shared" si="23"/>
        <v>27.66126889</v>
      </c>
      <c r="T35" s="16">
        <f>(K35/Q35)*ln(Q35/K35)+(L35/Q35)*ln(Q35/L35)+(M35/Q35)*ln(Q35/M35)+(N35/Q35)*ln(Q35/N35)+(O35/Q35)*ln(Q35/O35)+(P35/Q35)*ln(Q35/P35)</f>
        <v>1.112179972</v>
      </c>
      <c r="U35" s="16"/>
      <c r="V35" s="16">
        <v>1.1121799723212908</v>
      </c>
      <c r="W35" s="13">
        <v>0.0</v>
      </c>
      <c r="X35" s="16"/>
      <c r="Y35" s="16"/>
      <c r="Z35" s="16"/>
      <c r="AA35" s="16"/>
      <c r="AB35" s="16"/>
      <c r="AC35" s="16"/>
    </row>
    <row r="36">
      <c r="A36" s="21" t="s">
        <v>346</v>
      </c>
      <c r="B36" s="25">
        <v>44355.0</v>
      </c>
      <c r="C36" s="2" t="s">
        <v>186</v>
      </c>
      <c r="D36" s="22">
        <v>769.0</v>
      </c>
      <c r="E36" s="10">
        <v>0.67</v>
      </c>
      <c r="F36" s="10">
        <v>0.144</v>
      </c>
      <c r="G36" s="10">
        <v>0.062</v>
      </c>
      <c r="H36" s="10">
        <v>0.022</v>
      </c>
      <c r="I36" s="10">
        <v>0.074</v>
      </c>
      <c r="J36" s="6">
        <v>0.027</v>
      </c>
      <c r="K36" s="5">
        <f t="shared" ref="K36:K41" si="44">D36*E36</f>
        <v>515.23</v>
      </c>
      <c r="L36" s="7">
        <f t="shared" ref="L36:L41" si="45">D36*F36</f>
        <v>110.736</v>
      </c>
      <c r="M36" s="7">
        <f t="shared" ref="M36:M41" si="46">G36*D36</f>
        <v>47.678</v>
      </c>
      <c r="N36" s="7">
        <f t="shared" ref="N36:N41" si="47">H36*D36</f>
        <v>16.918</v>
      </c>
      <c r="O36" s="7">
        <f t="shared" ref="O36:O41" si="48">D36*I36</f>
        <v>56.906</v>
      </c>
      <c r="P36" s="7">
        <f t="shared" ref="P36:P41" si="49">D36*J36</f>
        <v>20.763</v>
      </c>
      <c r="Q36" s="7">
        <f t="shared" ref="Q36:Q41" si="50">sum(K36:P36)</f>
        <v>768.231</v>
      </c>
      <c r="R36" s="7">
        <f t="shared" ref="R36:R41" si="51">1-(E36^2+F36^2+G36^2+H36^2+I36^2+J36^2)</f>
        <v>0.519831</v>
      </c>
      <c r="S36" s="7">
        <f t="shared" si="23"/>
        <v>25.88615697</v>
      </c>
      <c r="T36" s="7">
        <f t="shared" ref="T36:T41" si="52">E36*ln(1/E36)+F36*ln(1/F36)+G36*ln(1/G36)+H36*ln(1/H36)+I36*ln(1/I36)+J36*ln(1/J36)</f>
        <v>1.093944663</v>
      </c>
      <c r="U36" s="7">
        <f t="shared" ref="U36:U41" si="53">Q36*($T$75-T36)</f>
        <v>268.2648827</v>
      </c>
      <c r="W36" s="7">
        <f t="shared" ref="W36:W41" si="54">Q36*($V$42-T36)</f>
        <v>118.1452529</v>
      </c>
    </row>
    <row r="37">
      <c r="A37" s="21" t="s">
        <v>347</v>
      </c>
      <c r="B37" s="25">
        <v>44355.0</v>
      </c>
      <c r="C37" s="2" t="s">
        <v>186</v>
      </c>
      <c r="D37" s="22">
        <v>917.0</v>
      </c>
      <c r="E37" s="10">
        <v>0.673</v>
      </c>
      <c r="F37" s="10">
        <v>0.08</v>
      </c>
      <c r="G37" s="10">
        <v>0.088</v>
      </c>
      <c r="H37" s="10">
        <v>0.02</v>
      </c>
      <c r="I37" s="10">
        <v>0.091</v>
      </c>
      <c r="J37" s="6">
        <v>0.049</v>
      </c>
      <c r="K37" s="5">
        <f t="shared" si="44"/>
        <v>617.141</v>
      </c>
      <c r="L37" s="7">
        <f t="shared" si="45"/>
        <v>73.36</v>
      </c>
      <c r="M37" s="7">
        <f t="shared" si="46"/>
        <v>80.696</v>
      </c>
      <c r="N37" s="7">
        <f t="shared" si="47"/>
        <v>18.34</v>
      </c>
      <c r="O37" s="7">
        <f t="shared" si="48"/>
        <v>83.447</v>
      </c>
      <c r="P37" s="7">
        <f t="shared" si="49"/>
        <v>44.933</v>
      </c>
      <c r="Q37" s="7">
        <f t="shared" si="50"/>
        <v>917.917</v>
      </c>
      <c r="R37" s="7">
        <f t="shared" si="51"/>
        <v>0.521845</v>
      </c>
      <c r="S37" s="7">
        <f t="shared" si="23"/>
        <v>25.59901503</v>
      </c>
      <c r="T37" s="7">
        <f t="shared" si="52"/>
        <v>1.126588602</v>
      </c>
      <c r="U37" s="7">
        <f t="shared" si="53"/>
        <v>290.5705383</v>
      </c>
      <c r="W37" s="7">
        <f t="shared" si="54"/>
        <v>111.2008432</v>
      </c>
    </row>
    <row r="38">
      <c r="A38" s="21" t="s">
        <v>348</v>
      </c>
      <c r="B38" s="25">
        <v>44355.0</v>
      </c>
      <c r="C38" s="2" t="s">
        <v>186</v>
      </c>
      <c r="D38" s="22">
        <v>917.0</v>
      </c>
      <c r="E38" s="10">
        <v>0.582</v>
      </c>
      <c r="F38" s="10">
        <v>0.146</v>
      </c>
      <c r="G38" s="10">
        <v>0.122</v>
      </c>
      <c r="H38" s="10">
        <v>0.026</v>
      </c>
      <c r="I38" s="10">
        <v>0.085</v>
      </c>
      <c r="J38" s="6">
        <v>0.038</v>
      </c>
      <c r="K38" s="5">
        <f t="shared" si="44"/>
        <v>533.694</v>
      </c>
      <c r="L38" s="7">
        <f t="shared" si="45"/>
        <v>133.882</v>
      </c>
      <c r="M38" s="7">
        <f t="shared" si="46"/>
        <v>111.874</v>
      </c>
      <c r="N38" s="7">
        <f t="shared" si="47"/>
        <v>23.842</v>
      </c>
      <c r="O38" s="7">
        <f t="shared" si="48"/>
        <v>77.945</v>
      </c>
      <c r="P38" s="7">
        <f t="shared" si="49"/>
        <v>34.846</v>
      </c>
      <c r="Q38" s="7">
        <f t="shared" si="50"/>
        <v>916.083</v>
      </c>
      <c r="R38" s="7">
        <f t="shared" si="51"/>
        <v>0.615731</v>
      </c>
      <c r="S38" s="7">
        <f t="shared" si="23"/>
        <v>12.21341035</v>
      </c>
      <c r="T38" s="7">
        <f t="shared" si="52"/>
        <v>1.281300448</v>
      </c>
      <c r="U38" s="7">
        <f t="shared" si="53"/>
        <v>148.2610856</v>
      </c>
      <c r="W38" s="7">
        <f t="shared" si="54"/>
        <v>-30.75022854</v>
      </c>
    </row>
    <row r="39">
      <c r="A39" s="23" t="s">
        <v>349</v>
      </c>
      <c r="B39" s="25">
        <v>44355.0</v>
      </c>
      <c r="C39" s="2" t="s">
        <v>186</v>
      </c>
      <c r="D39" s="22">
        <v>1050.0</v>
      </c>
      <c r="E39" s="10">
        <v>0.587</v>
      </c>
      <c r="F39" s="10">
        <v>0.094</v>
      </c>
      <c r="G39" s="10">
        <v>0.159</v>
      </c>
      <c r="H39" s="10">
        <v>0.022</v>
      </c>
      <c r="I39" s="10">
        <v>0.09</v>
      </c>
      <c r="J39" s="6">
        <v>0.048</v>
      </c>
      <c r="K39" s="5">
        <f t="shared" si="44"/>
        <v>616.35</v>
      </c>
      <c r="L39" s="7">
        <f t="shared" si="45"/>
        <v>98.7</v>
      </c>
      <c r="M39" s="7">
        <f t="shared" si="46"/>
        <v>166.95</v>
      </c>
      <c r="N39" s="7">
        <f t="shared" si="47"/>
        <v>23.1</v>
      </c>
      <c r="O39" s="7">
        <f t="shared" si="48"/>
        <v>94.5</v>
      </c>
      <c r="P39" s="7">
        <f t="shared" si="49"/>
        <v>50.4</v>
      </c>
      <c r="Q39" s="7">
        <f t="shared" si="50"/>
        <v>1050</v>
      </c>
      <c r="R39" s="7">
        <f t="shared" si="51"/>
        <v>0.610426</v>
      </c>
      <c r="S39" s="7">
        <f t="shared" si="23"/>
        <v>12.96975989</v>
      </c>
      <c r="T39" s="7">
        <f t="shared" si="52"/>
        <v>1.273786779</v>
      </c>
      <c r="U39" s="7">
        <f t="shared" si="53"/>
        <v>177.8238886</v>
      </c>
      <c r="W39" s="7">
        <f t="shared" si="54"/>
        <v>-27.35607853</v>
      </c>
    </row>
    <row r="40">
      <c r="A40" s="23" t="s">
        <v>350</v>
      </c>
      <c r="B40" s="25">
        <v>44355.0</v>
      </c>
      <c r="C40" s="2" t="s">
        <v>186</v>
      </c>
      <c r="D40" s="22">
        <v>1103.0</v>
      </c>
      <c r="E40" s="10">
        <v>0.707</v>
      </c>
      <c r="F40" s="10">
        <v>0.09</v>
      </c>
      <c r="G40" s="10">
        <v>0.082</v>
      </c>
      <c r="H40" s="10">
        <v>0.023</v>
      </c>
      <c r="I40" s="10">
        <v>0.063</v>
      </c>
      <c r="J40" s="6">
        <v>0.036</v>
      </c>
      <c r="K40" s="5">
        <f t="shared" si="44"/>
        <v>779.821</v>
      </c>
      <c r="L40" s="7">
        <f t="shared" si="45"/>
        <v>99.27</v>
      </c>
      <c r="M40" s="7">
        <f t="shared" si="46"/>
        <v>90.446</v>
      </c>
      <c r="N40" s="7">
        <f t="shared" si="47"/>
        <v>25.369</v>
      </c>
      <c r="O40" s="7">
        <f t="shared" si="48"/>
        <v>69.489</v>
      </c>
      <c r="P40" s="7">
        <f t="shared" si="49"/>
        <v>39.708</v>
      </c>
      <c r="Q40" s="7">
        <f t="shared" si="50"/>
        <v>1104.103</v>
      </c>
      <c r="R40" s="7">
        <f t="shared" si="51"/>
        <v>0.479533</v>
      </c>
      <c r="S40" s="7">
        <f t="shared" si="23"/>
        <v>31.631562</v>
      </c>
      <c r="T40" s="7">
        <f t="shared" si="52"/>
        <v>1.047539968</v>
      </c>
      <c r="U40" s="7">
        <f t="shared" si="53"/>
        <v>436.7863434</v>
      </c>
      <c r="W40" s="7">
        <f t="shared" si="54"/>
        <v>221.0341366</v>
      </c>
    </row>
    <row r="41">
      <c r="A41" s="23" t="s">
        <v>351</v>
      </c>
      <c r="B41" s="25">
        <v>44355.0</v>
      </c>
      <c r="C41" s="2" t="s">
        <v>186</v>
      </c>
      <c r="D41" s="22">
        <v>957.0</v>
      </c>
      <c r="E41" s="10">
        <v>0.438</v>
      </c>
      <c r="F41" s="10">
        <v>0.11</v>
      </c>
      <c r="G41" s="10">
        <v>0.211</v>
      </c>
      <c r="H41" s="10">
        <v>0.018</v>
      </c>
      <c r="I41" s="10">
        <v>0.118</v>
      </c>
      <c r="J41" s="6">
        <v>0.106</v>
      </c>
      <c r="K41" s="5">
        <f t="shared" si="44"/>
        <v>419.166</v>
      </c>
      <c r="L41" s="7">
        <f t="shared" si="45"/>
        <v>105.27</v>
      </c>
      <c r="M41" s="7">
        <f t="shared" si="46"/>
        <v>201.927</v>
      </c>
      <c r="N41" s="7">
        <f t="shared" si="47"/>
        <v>17.226</v>
      </c>
      <c r="O41" s="7">
        <f t="shared" si="48"/>
        <v>112.926</v>
      </c>
      <c r="P41" s="7">
        <f t="shared" si="49"/>
        <v>101.442</v>
      </c>
      <c r="Q41" s="7">
        <f t="shared" si="50"/>
        <v>957.957</v>
      </c>
      <c r="R41" s="7">
        <f t="shared" si="51"/>
        <v>0.726051</v>
      </c>
      <c r="S41" s="7">
        <f t="shared" si="23"/>
        <v>3.515238316</v>
      </c>
      <c r="T41" s="7">
        <f t="shared" si="52"/>
        <v>1.495064224</v>
      </c>
      <c r="U41" s="7">
        <f t="shared" si="53"/>
        <v>-49.73843048</v>
      </c>
      <c r="W41" s="7">
        <f t="shared" si="54"/>
        <v>-236.9323217</v>
      </c>
    </row>
    <row r="42">
      <c r="A42" s="18" t="s">
        <v>202</v>
      </c>
      <c r="B42" s="31"/>
      <c r="C42" s="19"/>
      <c r="D42" s="20">
        <f>sum(D36:D41)</f>
        <v>5713</v>
      </c>
      <c r="E42" s="12"/>
      <c r="F42" s="12"/>
      <c r="G42" s="12"/>
      <c r="H42" s="12"/>
      <c r="I42" s="12"/>
      <c r="J42" s="24"/>
      <c r="K42" s="15">
        <f t="shared" ref="K42:Q42" si="55">sum(K36:K41)</f>
        <v>3481.402</v>
      </c>
      <c r="L42" s="15">
        <f t="shared" si="55"/>
        <v>621.218</v>
      </c>
      <c r="M42" s="15">
        <f t="shared" si="55"/>
        <v>699.571</v>
      </c>
      <c r="N42" s="15">
        <f t="shared" si="55"/>
        <v>124.795</v>
      </c>
      <c r="O42" s="15">
        <f t="shared" si="55"/>
        <v>495.213</v>
      </c>
      <c r="P42" s="15">
        <f t="shared" si="55"/>
        <v>292.092</v>
      </c>
      <c r="Q42" s="15">
        <f t="shared" si="55"/>
        <v>5714.291</v>
      </c>
      <c r="R42" s="16">
        <f>1-((K42/Q42)^2+(L42/Q42)^2+(M42/Q42)^2+(N42/Q42)^2+(O42/Q42)^2+(P42/Q42)^2)</f>
        <v>0.5914142952</v>
      </c>
      <c r="S42" s="16">
        <f t="shared" si="23"/>
        <v>15.68031487</v>
      </c>
      <c r="T42" s="16">
        <f>(K42/Q42)*ln(Q42/K42)+(L42/Q42)*ln(Q42/L42)+(M42/Q42)*ln(Q42/M42)+(N42/Q42)*ln(Q42/N42)+(O42/Q42)*ln(Q42/O42)+(P42/Q42)*ln(Q42/P42)</f>
        <v>1.247733371</v>
      </c>
      <c r="U42" s="16"/>
      <c r="V42" s="16">
        <v>1.2477333711017022</v>
      </c>
      <c r="W42" s="16">
        <f>sum(W36:W41)/(V42*Q42)</f>
        <v>0.02178731143</v>
      </c>
      <c r="X42" s="16"/>
      <c r="Y42" s="16"/>
      <c r="Z42" s="16"/>
      <c r="AA42" s="16"/>
      <c r="AB42" s="16"/>
      <c r="AC42" s="16"/>
    </row>
    <row r="43">
      <c r="A43" s="21" t="s">
        <v>352</v>
      </c>
      <c r="B43" s="30">
        <v>44385.0</v>
      </c>
      <c r="C43" s="21" t="s">
        <v>204</v>
      </c>
      <c r="D43" s="22">
        <v>841.0</v>
      </c>
      <c r="E43" s="3">
        <v>0.688</v>
      </c>
      <c r="F43" s="3">
        <v>0.124</v>
      </c>
      <c r="G43" s="3">
        <v>0.026</v>
      </c>
      <c r="H43" s="3">
        <v>0.054</v>
      </c>
      <c r="I43" s="3">
        <v>0.084</v>
      </c>
      <c r="J43" s="6">
        <v>0.024</v>
      </c>
      <c r="K43" s="5">
        <f t="shared" ref="K43:K44" si="56">D43*E43</f>
        <v>578.608</v>
      </c>
      <c r="L43" s="7">
        <f t="shared" ref="L43:L44" si="57">D43*F43</f>
        <v>104.284</v>
      </c>
      <c r="M43" s="7">
        <f t="shared" ref="M43:M44" si="58">G43*D43</f>
        <v>21.866</v>
      </c>
      <c r="N43" s="7">
        <f t="shared" ref="N43:N44" si="59">H43*D43</f>
        <v>45.414</v>
      </c>
      <c r="O43" s="7">
        <f t="shared" ref="O43:O44" si="60">D43*I43</f>
        <v>70.644</v>
      </c>
      <c r="P43" s="7">
        <f t="shared" ref="P43:P44" si="61">D43*J43</f>
        <v>20.184</v>
      </c>
      <c r="Q43" s="7">
        <f t="shared" ref="Q43:Q44" si="62">sum(K43:P43)</f>
        <v>841</v>
      </c>
      <c r="R43" s="7">
        <f t="shared" ref="R43:R44" si="63">1-(E43^2+F43^2+G43^2+H43^2+I43^2+J43^2)</f>
        <v>0.500056</v>
      </c>
      <c r="S43" s="7">
        <f t="shared" si="23"/>
        <v>28.7055372</v>
      </c>
      <c r="T43" s="7">
        <f t="shared" ref="T43:T44" si="64">E43*ln(1/E43)+F43*ln(1/F43)+G43*ln(1/G43)+H43*ln(1/H43)+I43*ln(1/I43)+J43*ln(1/J43)</f>
        <v>1.066216093</v>
      </c>
      <c r="U43" s="7">
        <f t="shared" ref="U43:U44" si="65">Q43*($T$75-T43)</f>
        <v>316.9954142</v>
      </c>
      <c r="W43" s="7">
        <f t="shared" ref="W43:W44" si="66">Q43*($V$45-T43)</f>
        <v>104.0374332</v>
      </c>
    </row>
    <row r="44">
      <c r="A44" s="21" t="s">
        <v>353</v>
      </c>
      <c r="B44" s="30">
        <v>44385.0</v>
      </c>
      <c r="C44" s="21" t="s">
        <v>204</v>
      </c>
      <c r="D44" s="22">
        <v>1001.0</v>
      </c>
      <c r="E44" s="3">
        <v>0.605</v>
      </c>
      <c r="F44" s="3">
        <v>0.135</v>
      </c>
      <c r="G44" s="3">
        <v>0.047</v>
      </c>
      <c r="H44" s="3">
        <v>0.047</v>
      </c>
      <c r="I44" s="3">
        <v>0.088</v>
      </c>
      <c r="J44" s="6">
        <v>0.078</v>
      </c>
      <c r="K44" s="5">
        <f t="shared" si="56"/>
        <v>605.605</v>
      </c>
      <c r="L44" s="7">
        <f t="shared" si="57"/>
        <v>135.135</v>
      </c>
      <c r="M44" s="7">
        <f t="shared" si="58"/>
        <v>47.047</v>
      </c>
      <c r="N44" s="7">
        <f t="shared" si="59"/>
        <v>47.047</v>
      </c>
      <c r="O44" s="7">
        <f t="shared" si="60"/>
        <v>88.088</v>
      </c>
      <c r="P44" s="7">
        <f t="shared" si="61"/>
        <v>78.078</v>
      </c>
      <c r="Q44" s="7">
        <f t="shared" si="62"/>
        <v>1001</v>
      </c>
      <c r="R44" s="7">
        <f t="shared" si="63"/>
        <v>0.597504</v>
      </c>
      <c r="S44" s="7">
        <f t="shared" si="23"/>
        <v>14.81208764</v>
      </c>
      <c r="T44" s="7">
        <f t="shared" si="64"/>
        <v>1.274637164</v>
      </c>
      <c r="U44" s="7">
        <f t="shared" si="65"/>
        <v>168.6742052</v>
      </c>
      <c r="W44" s="7">
        <f t="shared" si="66"/>
        <v>-84.79896843</v>
      </c>
    </row>
    <row r="45">
      <c r="A45" s="27" t="s">
        <v>213</v>
      </c>
      <c r="B45" s="57"/>
      <c r="C45" s="13"/>
      <c r="D45" s="13">
        <f>sum(D43:D44)</f>
        <v>1842</v>
      </c>
      <c r="E45" s="12"/>
      <c r="F45" s="12"/>
      <c r="G45" s="12"/>
      <c r="H45" s="12"/>
      <c r="I45" s="12"/>
      <c r="J45" s="24"/>
      <c r="K45" s="15">
        <f t="shared" ref="K45:Q45" si="67">sum(K43:K44)</f>
        <v>1184.213</v>
      </c>
      <c r="L45" s="15">
        <f t="shared" si="67"/>
        <v>239.419</v>
      </c>
      <c r="M45" s="15">
        <f t="shared" si="67"/>
        <v>68.913</v>
      </c>
      <c r="N45" s="15">
        <f t="shared" si="67"/>
        <v>92.461</v>
      </c>
      <c r="O45" s="15">
        <f t="shared" si="67"/>
        <v>158.732</v>
      </c>
      <c r="P45" s="15">
        <f t="shared" si="67"/>
        <v>98.262</v>
      </c>
      <c r="Q45" s="15">
        <f t="shared" si="67"/>
        <v>1842</v>
      </c>
      <c r="R45" s="16">
        <f>1-((K45/Q45)^2+(L45/Q45)^2+(M45/Q45)^2+(N45/Q45)^2+(O45/Q45)^2+(P45/Q45)^2)</f>
        <v>0.5556005918</v>
      </c>
      <c r="S45" s="16">
        <f t="shared" si="23"/>
        <v>20.78638047</v>
      </c>
      <c r="T45" s="16">
        <f>(K45/Q45)*ln(Q45/K45)+(L45/Q45)*ln(Q45/L45)+(M45/Q45)*ln(Q45/M45)+(N45/Q45)*ln(Q45/N45)+(O45/Q45)*ln(Q45/O45)+(P45/Q45)*ln(Q45/P45)</f>
        <v>1.18992291</v>
      </c>
      <c r="U45" s="16"/>
      <c r="V45" s="16">
        <v>1.1899229098893862</v>
      </c>
      <c r="W45" s="16">
        <f>sum(W43:W44)/(V45*Q45)</f>
        <v>0.008777320553</v>
      </c>
      <c r="X45" s="16"/>
      <c r="Y45" s="16"/>
      <c r="Z45" s="16"/>
      <c r="AA45" s="16"/>
      <c r="AB45" s="16"/>
      <c r="AC45" s="16"/>
    </row>
    <row r="46">
      <c r="A46" s="2" t="s">
        <v>354</v>
      </c>
      <c r="B46" s="29">
        <v>44385.0</v>
      </c>
      <c r="C46" s="2" t="s">
        <v>215</v>
      </c>
      <c r="D46" s="2">
        <v>2071.0</v>
      </c>
      <c r="E46" s="3">
        <v>0.682</v>
      </c>
      <c r="F46" s="3">
        <v>0.143</v>
      </c>
      <c r="G46" s="3">
        <v>0.034</v>
      </c>
      <c r="H46" s="3">
        <v>0.054</v>
      </c>
      <c r="I46" s="3">
        <v>0.057</v>
      </c>
      <c r="J46" s="6">
        <v>0.029</v>
      </c>
      <c r="K46" s="5">
        <f>D46*E46</f>
        <v>1412.422</v>
      </c>
      <c r="L46" s="7">
        <f>D46*F46</f>
        <v>296.153</v>
      </c>
      <c r="M46" s="7">
        <f>G46*D46</f>
        <v>70.414</v>
      </c>
      <c r="N46" s="7">
        <f>H46*D46</f>
        <v>111.834</v>
      </c>
      <c r="O46" s="7">
        <f>D46*I46</f>
        <v>118.047</v>
      </c>
      <c r="P46" s="7">
        <f>D46*J46</f>
        <v>60.059</v>
      </c>
      <c r="Q46" s="7">
        <f>sum(K46:P46)</f>
        <v>2068.929</v>
      </c>
      <c r="R46" s="7">
        <f>1-(E46^2+F46^2+G46^2+H46^2+I46^2+J46^2)</f>
        <v>0.506265</v>
      </c>
      <c r="S46" s="7">
        <f t="shared" si="23"/>
        <v>27.82030171</v>
      </c>
      <c r="T46" s="7">
        <f>E46*ln(1/E46)+F46*ln(1/F46)+G46*ln(1/G46)+H46*ln(1/H46)+I46*ln(1/I46)+J46*ln(1/J46)</f>
        <v>1.077683617</v>
      </c>
      <c r="U46" s="7">
        <f>Q46*($T$75-T46)</f>
        <v>756.1092331</v>
      </c>
      <c r="W46" s="2">
        <v>0.0</v>
      </c>
    </row>
    <row r="47">
      <c r="A47" s="18" t="s">
        <v>224</v>
      </c>
      <c r="B47" s="31"/>
      <c r="C47" s="19"/>
      <c r="D47" s="20">
        <f>sum(D46)</f>
        <v>2071</v>
      </c>
      <c r="E47" s="12"/>
      <c r="F47" s="12"/>
      <c r="G47" s="12"/>
      <c r="H47" s="12"/>
      <c r="I47" s="12"/>
      <c r="J47" s="24"/>
      <c r="K47" s="15">
        <f t="shared" ref="K47:Q47" si="68">sum(K46)</f>
        <v>1412.422</v>
      </c>
      <c r="L47" s="15">
        <f t="shared" si="68"/>
        <v>296.153</v>
      </c>
      <c r="M47" s="15">
        <f t="shared" si="68"/>
        <v>70.414</v>
      </c>
      <c r="N47" s="15">
        <f t="shared" si="68"/>
        <v>111.834</v>
      </c>
      <c r="O47" s="15">
        <f t="shared" si="68"/>
        <v>118.047</v>
      </c>
      <c r="P47" s="15">
        <f t="shared" si="68"/>
        <v>60.059</v>
      </c>
      <c r="Q47" s="15">
        <f t="shared" si="68"/>
        <v>2068.929</v>
      </c>
      <c r="R47" s="16">
        <f>1-((K47/Q47)^2+(L47/Q47)^2+(M47/Q47)^2+(N47/Q47)^2+(O47/Q47)^2+(P47/Q47)^2)</f>
        <v>0.5052760468</v>
      </c>
      <c r="S47" s="16">
        <f t="shared" si="23"/>
        <v>27.96129969</v>
      </c>
      <c r="T47" s="16">
        <f>(K47/Q47)*ln(Q47/K47)+(L47/Q47)*ln(Q47/L47)+(M47/Q47)*ln(Q47/M47)+(N47/Q47)*ln(Q47/N47)+(O47/Q47)*ln(Q47/O47)+(P47/Q47)*ln(Q47/P47)</f>
        <v>1.077761879</v>
      </c>
      <c r="U47" s="16"/>
      <c r="V47" s="16">
        <v>1.0777618792851849</v>
      </c>
      <c r="W47" s="13">
        <v>0.0</v>
      </c>
      <c r="X47" s="16"/>
      <c r="Y47" s="16"/>
      <c r="Z47" s="16"/>
      <c r="AA47" s="16"/>
      <c r="AB47" s="16"/>
      <c r="AC47" s="16"/>
    </row>
    <row r="48">
      <c r="A48" s="21" t="s">
        <v>355</v>
      </c>
      <c r="B48" s="30">
        <v>44385.0</v>
      </c>
      <c r="C48" s="21" t="s">
        <v>226</v>
      </c>
      <c r="D48" s="22">
        <v>648.0</v>
      </c>
      <c r="E48" s="3">
        <v>0.478</v>
      </c>
      <c r="F48" s="3">
        <v>0.117</v>
      </c>
      <c r="G48" s="3">
        <v>0.042</v>
      </c>
      <c r="H48" s="3">
        <v>0.035</v>
      </c>
      <c r="I48" s="3">
        <v>0.207</v>
      </c>
      <c r="J48" s="6">
        <v>0.12</v>
      </c>
      <c r="K48" s="5">
        <f t="shared" ref="K48:K53" si="69">D48*E48</f>
        <v>309.744</v>
      </c>
      <c r="L48" s="7">
        <f t="shared" ref="L48:L53" si="70">D48*F48</f>
        <v>75.816</v>
      </c>
      <c r="M48" s="7">
        <f t="shared" ref="M48:M53" si="71">G48*D48</f>
        <v>27.216</v>
      </c>
      <c r="N48" s="7">
        <f t="shared" ref="N48:N53" si="72">H48*D48</f>
        <v>22.68</v>
      </c>
      <c r="O48" s="7">
        <f t="shared" ref="O48:O53" si="73">D48*I48</f>
        <v>134.136</v>
      </c>
      <c r="P48" s="7">
        <f t="shared" ref="P48:P53" si="74">D48*J48</f>
        <v>77.76</v>
      </c>
      <c r="Q48" s="7">
        <f t="shared" ref="Q48:Q53" si="75">sum(K48:P48)</f>
        <v>647.352</v>
      </c>
      <c r="R48" s="7">
        <f t="shared" ref="R48:R53" si="76">1-(E48^2+F48^2+G48^2+H48^2+I48^2+J48^2)</f>
        <v>0.697589</v>
      </c>
      <c r="S48" s="7">
        <f t="shared" si="23"/>
        <v>0.5426731983</v>
      </c>
      <c r="T48" s="7">
        <f t="shared" ref="T48:T53" si="77">E48*ln(1/E48)+F48*ln(1/F48)+G48*ln(1/G48)+H48*ln(1/H48)+I48*ln(1/I48)+J48*ln(1/J48)</f>
        <v>1.434808138</v>
      </c>
      <c r="U48" s="7">
        <f t="shared" ref="U48:U53" si="78">Q48*($T$75-T48)</f>
        <v>5.395501441</v>
      </c>
      <c r="W48" s="7">
        <f t="shared" ref="W48:W53" si="79">Q48*($V$54-T48)</f>
        <v>10.74989441</v>
      </c>
    </row>
    <row r="49">
      <c r="A49" s="21" t="s">
        <v>356</v>
      </c>
      <c r="B49" s="30">
        <v>44385.0</v>
      </c>
      <c r="C49" s="21" t="s">
        <v>226</v>
      </c>
      <c r="D49" s="22">
        <v>681.0</v>
      </c>
      <c r="E49" s="3">
        <v>0.502</v>
      </c>
      <c r="F49" s="3">
        <v>0.151</v>
      </c>
      <c r="G49" s="3">
        <v>0.075</v>
      </c>
      <c r="H49" s="3">
        <v>0.048</v>
      </c>
      <c r="I49" s="3">
        <v>0.207</v>
      </c>
      <c r="J49" s="6">
        <v>0.016</v>
      </c>
      <c r="K49" s="5">
        <f t="shared" si="69"/>
        <v>341.862</v>
      </c>
      <c r="L49" s="7">
        <f t="shared" si="70"/>
        <v>102.831</v>
      </c>
      <c r="M49" s="7">
        <f t="shared" si="71"/>
        <v>51.075</v>
      </c>
      <c r="N49" s="7">
        <f t="shared" si="72"/>
        <v>32.688</v>
      </c>
      <c r="O49" s="7">
        <f t="shared" si="73"/>
        <v>140.967</v>
      </c>
      <c r="P49" s="7">
        <f t="shared" si="74"/>
        <v>10.896</v>
      </c>
      <c r="Q49" s="7">
        <f t="shared" si="75"/>
        <v>680.319</v>
      </c>
      <c r="R49" s="7">
        <f t="shared" si="76"/>
        <v>0.674161</v>
      </c>
      <c r="S49" s="7">
        <f t="shared" si="23"/>
        <v>3.882872445</v>
      </c>
      <c r="T49" s="7">
        <f t="shared" si="77"/>
        <v>1.363637541</v>
      </c>
      <c r="U49" s="7">
        <f t="shared" si="78"/>
        <v>54.08898124</v>
      </c>
      <c r="W49" s="7">
        <f t="shared" si="79"/>
        <v>59.71605163</v>
      </c>
    </row>
    <row r="50">
      <c r="A50" s="21" t="s">
        <v>357</v>
      </c>
      <c r="B50" s="30">
        <v>44385.0</v>
      </c>
      <c r="C50" s="21" t="s">
        <v>226</v>
      </c>
      <c r="D50" s="22">
        <v>759.0</v>
      </c>
      <c r="E50" s="3">
        <v>0.57</v>
      </c>
      <c r="F50" s="3">
        <v>0.116</v>
      </c>
      <c r="G50" s="3">
        <v>0.059</v>
      </c>
      <c r="H50" s="3">
        <v>0.049</v>
      </c>
      <c r="I50" s="3">
        <v>0.186</v>
      </c>
      <c r="J50" s="6">
        <v>0.02</v>
      </c>
      <c r="K50" s="5">
        <f t="shared" si="69"/>
        <v>432.63</v>
      </c>
      <c r="L50" s="7">
        <f t="shared" si="70"/>
        <v>88.044</v>
      </c>
      <c r="M50" s="7">
        <f t="shared" si="71"/>
        <v>44.781</v>
      </c>
      <c r="N50" s="7">
        <f t="shared" si="72"/>
        <v>37.191</v>
      </c>
      <c r="O50" s="7">
        <f t="shared" si="73"/>
        <v>141.174</v>
      </c>
      <c r="P50" s="7">
        <f t="shared" si="74"/>
        <v>15.18</v>
      </c>
      <c r="Q50" s="7">
        <f t="shared" si="75"/>
        <v>759</v>
      </c>
      <c r="R50" s="7">
        <f t="shared" si="76"/>
        <v>0.620766</v>
      </c>
      <c r="S50" s="7">
        <f t="shared" si="23"/>
        <v>11.49555551</v>
      </c>
      <c r="T50" s="7">
        <f t="shared" si="77"/>
        <v>1.276148661</v>
      </c>
      <c r="U50" s="7">
        <f t="shared" si="78"/>
        <v>126.7486001</v>
      </c>
      <c r="W50" s="7">
        <f t="shared" si="79"/>
        <v>133.0264586</v>
      </c>
    </row>
    <row r="51">
      <c r="A51" s="21" t="s">
        <v>358</v>
      </c>
      <c r="B51" s="30">
        <v>44385.0</v>
      </c>
      <c r="C51" s="21" t="s">
        <v>226</v>
      </c>
      <c r="D51" s="22">
        <v>582.0</v>
      </c>
      <c r="E51" s="3">
        <v>0.462</v>
      </c>
      <c r="F51" s="3">
        <v>0.194</v>
      </c>
      <c r="G51" s="3">
        <v>0.06</v>
      </c>
      <c r="H51" s="3">
        <v>0.055</v>
      </c>
      <c r="I51" s="3">
        <v>0.196</v>
      </c>
      <c r="J51" s="6">
        <v>0.033</v>
      </c>
      <c r="K51" s="5">
        <f t="shared" si="69"/>
        <v>268.884</v>
      </c>
      <c r="L51" s="7">
        <f t="shared" si="70"/>
        <v>112.908</v>
      </c>
      <c r="M51" s="7">
        <f t="shared" si="71"/>
        <v>34.92</v>
      </c>
      <c r="N51" s="7">
        <f t="shared" si="72"/>
        <v>32.01</v>
      </c>
      <c r="O51" s="7">
        <f t="shared" si="73"/>
        <v>114.072</v>
      </c>
      <c r="P51" s="7">
        <f t="shared" si="74"/>
        <v>19.206</v>
      </c>
      <c r="Q51" s="7">
        <f t="shared" si="75"/>
        <v>582</v>
      </c>
      <c r="R51" s="7">
        <f t="shared" si="76"/>
        <v>0.70279</v>
      </c>
      <c r="S51" s="7">
        <f t="shared" si="23"/>
        <v>0.1988487533</v>
      </c>
      <c r="T51" s="7">
        <f t="shared" si="77"/>
        <v>1.435200595</v>
      </c>
      <c r="U51" s="7">
        <f t="shared" si="78"/>
        <v>4.622400438</v>
      </c>
      <c r="W51" s="7">
        <f t="shared" si="79"/>
        <v>9.436252424</v>
      </c>
    </row>
    <row r="52">
      <c r="A52" s="21" t="s">
        <v>359</v>
      </c>
      <c r="B52" s="30">
        <v>44385.0</v>
      </c>
      <c r="C52" s="21" t="s">
        <v>226</v>
      </c>
      <c r="D52" s="22">
        <v>514.0</v>
      </c>
      <c r="E52" s="3">
        <v>0.469</v>
      </c>
      <c r="F52" s="3">
        <v>0.154</v>
      </c>
      <c r="G52" s="3">
        <v>0.033</v>
      </c>
      <c r="H52" s="3">
        <v>0.049</v>
      </c>
      <c r="I52" s="3">
        <v>0.22</v>
      </c>
      <c r="J52" s="6">
        <v>0.076</v>
      </c>
      <c r="K52" s="5">
        <f t="shared" si="69"/>
        <v>241.066</v>
      </c>
      <c r="L52" s="7">
        <f t="shared" si="70"/>
        <v>79.156</v>
      </c>
      <c r="M52" s="7">
        <f t="shared" si="71"/>
        <v>16.962</v>
      </c>
      <c r="N52" s="7">
        <f t="shared" si="72"/>
        <v>25.186</v>
      </c>
      <c r="O52" s="7">
        <f t="shared" si="73"/>
        <v>113.08</v>
      </c>
      <c r="P52" s="7">
        <f t="shared" si="74"/>
        <v>39.064</v>
      </c>
      <c r="Q52" s="7">
        <f t="shared" si="75"/>
        <v>514.514</v>
      </c>
      <c r="R52" s="7">
        <f t="shared" si="76"/>
        <v>0.698657</v>
      </c>
      <c r="S52" s="7">
        <f t="shared" si="23"/>
        <v>0.3904052797</v>
      </c>
      <c r="T52" s="7">
        <f t="shared" si="77"/>
        <v>1.432521897</v>
      </c>
      <c r="U52" s="7">
        <f t="shared" si="78"/>
        <v>5.464636053</v>
      </c>
      <c r="W52" s="7">
        <f t="shared" si="79"/>
        <v>9.720296261</v>
      </c>
    </row>
    <row r="53">
      <c r="A53" s="21" t="s">
        <v>360</v>
      </c>
      <c r="B53" s="30">
        <v>44385.0</v>
      </c>
      <c r="C53" s="21" t="s">
        <v>226</v>
      </c>
      <c r="D53" s="22">
        <v>777.0</v>
      </c>
      <c r="E53" s="3">
        <v>0.372</v>
      </c>
      <c r="F53" s="3">
        <v>0.268</v>
      </c>
      <c r="G53" s="3">
        <v>0.106</v>
      </c>
      <c r="H53" s="3">
        <v>0.059</v>
      </c>
      <c r="I53" s="3">
        <v>0.129</v>
      </c>
      <c r="J53" s="6">
        <v>0.067</v>
      </c>
      <c r="K53" s="5">
        <f t="shared" si="69"/>
        <v>289.044</v>
      </c>
      <c r="L53" s="7">
        <f t="shared" si="70"/>
        <v>208.236</v>
      </c>
      <c r="M53" s="7">
        <f t="shared" si="71"/>
        <v>82.362</v>
      </c>
      <c r="N53" s="7">
        <f t="shared" si="72"/>
        <v>45.843</v>
      </c>
      <c r="O53" s="7">
        <f t="shared" si="73"/>
        <v>100.233</v>
      </c>
      <c r="P53" s="7">
        <f t="shared" si="74"/>
        <v>52.059</v>
      </c>
      <c r="Q53" s="7">
        <f t="shared" si="75"/>
        <v>777.777</v>
      </c>
      <c r="R53" s="7">
        <f t="shared" si="76"/>
        <v>0.753945</v>
      </c>
      <c r="S53" s="7">
        <f t="shared" si="23"/>
        <v>7.492168391</v>
      </c>
      <c r="T53" s="7">
        <f t="shared" si="77"/>
        <v>1.570920551</v>
      </c>
      <c r="U53" s="7">
        <f t="shared" si="78"/>
        <v>-99.38254629</v>
      </c>
      <c r="W53" s="7">
        <f t="shared" si="79"/>
        <v>-92.94937901</v>
      </c>
    </row>
    <row r="54">
      <c r="A54" s="11" t="s">
        <v>251</v>
      </c>
      <c r="B54" s="57"/>
      <c r="C54" s="13"/>
      <c r="D54" s="13">
        <f>sum(D48:D53)</f>
        <v>3961</v>
      </c>
      <c r="E54" s="12"/>
      <c r="F54" s="12"/>
      <c r="G54" s="12"/>
      <c r="H54" s="12"/>
      <c r="I54" s="12"/>
      <c r="J54" s="24"/>
      <c r="K54" s="15">
        <f t="shared" ref="K54:Q54" si="80">sum(K48:K53)</f>
        <v>1883.23</v>
      </c>
      <c r="L54" s="15">
        <f t="shared" si="80"/>
        <v>666.991</v>
      </c>
      <c r="M54" s="15">
        <f t="shared" si="80"/>
        <v>257.316</v>
      </c>
      <c r="N54" s="15">
        <f t="shared" si="80"/>
        <v>195.598</v>
      </c>
      <c r="O54" s="15">
        <f t="shared" si="80"/>
        <v>743.662</v>
      </c>
      <c r="P54" s="15">
        <f t="shared" si="80"/>
        <v>214.165</v>
      </c>
      <c r="Q54" s="15">
        <f t="shared" si="80"/>
        <v>3960.962</v>
      </c>
      <c r="R54" s="16">
        <f>1-((K54/Q54)^2+(L54/Q54)^2+(M54/Q54)^2+(N54/Q54)^2+(O54/Q54)^2+(P54/Q54)^2)</f>
        <v>0.7007625519</v>
      </c>
      <c r="S54" s="16">
        <f t="shared" si="23"/>
        <v>0.09021052533</v>
      </c>
      <c r="T54" s="16">
        <f>(K54/Q54)*ln(Q54/K54)+(L54/Q54)*ln(Q54/L54)+(M54/Q54)*ln(Q54/M54)+(N54/Q54)*ln(Q54/N54)+(O54/Q54)*ln(Q54/O54)+(P54/Q54)*ln(Q54/P54)</f>
        <v>1.451414087</v>
      </c>
      <c r="U54" s="16"/>
      <c r="V54" s="16">
        <v>1.4514140869230483</v>
      </c>
      <c r="W54" s="16">
        <f>sum(W48:W53)/(V54*Q54)</f>
        <v>0.02256038678</v>
      </c>
      <c r="X54" s="16"/>
      <c r="Y54" s="16"/>
      <c r="Z54" s="16"/>
      <c r="AA54" s="16"/>
      <c r="AB54" s="16"/>
      <c r="AC54" s="16"/>
    </row>
    <row r="55">
      <c r="A55" s="8" t="s">
        <v>361</v>
      </c>
      <c r="B55" s="29">
        <v>44355.0</v>
      </c>
      <c r="C55" s="2" t="s">
        <v>253</v>
      </c>
      <c r="D55" s="2">
        <v>272.0</v>
      </c>
      <c r="E55" s="3">
        <v>0.768</v>
      </c>
      <c r="F55" s="3">
        <v>0.077</v>
      </c>
      <c r="G55" s="3">
        <v>0.07</v>
      </c>
      <c r="H55" s="3">
        <v>0.07</v>
      </c>
      <c r="I55" s="3">
        <v>0.011</v>
      </c>
      <c r="J55" s="6">
        <v>0.004</v>
      </c>
      <c r="K55" s="5">
        <f>D55*E55</f>
        <v>208.896</v>
      </c>
      <c r="L55" s="7">
        <f>D55*F55</f>
        <v>20.944</v>
      </c>
      <c r="M55" s="7">
        <f>G55*D55</f>
        <v>19.04</v>
      </c>
      <c r="N55" s="7">
        <f>H55*D55</f>
        <v>19.04</v>
      </c>
      <c r="O55" s="7">
        <f>D55*I55</f>
        <v>2.992</v>
      </c>
      <c r="P55" s="7">
        <f>D55*J55</f>
        <v>1.088</v>
      </c>
      <c r="Q55" s="7">
        <f>sum(K55:P55)</f>
        <v>272</v>
      </c>
      <c r="R55" s="7">
        <f>1-(E55^2+F55^2+G55^2+H55^2+I55^2+J55^2)</f>
        <v>0.39431</v>
      </c>
      <c r="S55" s="7">
        <f t="shared" si="23"/>
        <v>43.78205716</v>
      </c>
      <c r="T55" s="7">
        <f>E55*ln(1/E55)+F55*ln(1/F55)+G55*ln(1/G55)+H55*ln(1/H55)+I55*ln(1/I55)+J55*ln(1/J55)</f>
        <v>0.8441403871</v>
      </c>
      <c r="U55" s="7">
        <f>Q55*($T$75-T55)</f>
        <v>162.9286736</v>
      </c>
      <c r="W55" s="2">
        <v>0.0</v>
      </c>
    </row>
    <row r="56">
      <c r="A56" s="11" t="s">
        <v>254</v>
      </c>
      <c r="B56" s="57"/>
      <c r="C56" s="13"/>
      <c r="D56" s="13">
        <f>sum(D55)</f>
        <v>272</v>
      </c>
      <c r="E56" s="12"/>
      <c r="F56" s="12"/>
      <c r="G56" s="12"/>
      <c r="H56" s="12"/>
      <c r="I56" s="12"/>
      <c r="J56" s="24"/>
      <c r="K56" s="15">
        <f t="shared" ref="K56:Q56" si="81">sum(K55)</f>
        <v>208.896</v>
      </c>
      <c r="L56" s="15">
        <f t="shared" si="81"/>
        <v>20.944</v>
      </c>
      <c r="M56" s="15">
        <f t="shared" si="81"/>
        <v>19.04</v>
      </c>
      <c r="N56" s="15">
        <f t="shared" si="81"/>
        <v>19.04</v>
      </c>
      <c r="O56" s="15">
        <f t="shared" si="81"/>
        <v>2.992</v>
      </c>
      <c r="P56" s="15">
        <f t="shared" si="81"/>
        <v>1.088</v>
      </c>
      <c r="Q56" s="15">
        <f t="shared" si="81"/>
        <v>272</v>
      </c>
      <c r="R56" s="16">
        <f>1-((K56/Q56)^2+(L56/Q56)^2+(M56/Q56)^2+(N56/Q56)^2+(O56/Q56)^2+(P56/Q56)^2)</f>
        <v>0.39431</v>
      </c>
      <c r="S56" s="16">
        <f t="shared" si="23"/>
        <v>43.78205716</v>
      </c>
      <c r="T56" s="16">
        <f>(K56/Q56)*ln(Q56/K56)+(L56/Q56)*ln(Q56/L56)+(M56/Q56)*ln(Q56/M56)+(N56/Q56)*ln(Q56/N56)+(O56/Q56)*ln(Q56/O56)+(P56/Q56)*ln(Q56/P56)</f>
        <v>0.8441403871</v>
      </c>
      <c r="U56" s="16"/>
      <c r="V56" s="16">
        <v>0.8441403871098192</v>
      </c>
      <c r="W56" s="13">
        <v>0.0</v>
      </c>
      <c r="X56" s="16"/>
      <c r="Y56" s="16"/>
      <c r="Z56" s="16"/>
      <c r="AA56" s="16"/>
      <c r="AB56" s="16"/>
      <c r="AC56" s="16"/>
    </row>
    <row r="57">
      <c r="A57" s="8" t="s">
        <v>362</v>
      </c>
      <c r="B57" s="29">
        <v>44324.0</v>
      </c>
      <c r="C57" s="2" t="s">
        <v>256</v>
      </c>
      <c r="D57" s="2">
        <v>283.0</v>
      </c>
      <c r="E57" s="3">
        <v>0.675</v>
      </c>
      <c r="F57" s="3">
        <v>0.124</v>
      </c>
      <c r="G57" s="3">
        <v>0.067</v>
      </c>
      <c r="H57" s="3">
        <v>0.064</v>
      </c>
      <c r="I57" s="3">
        <v>0.067</v>
      </c>
      <c r="J57" s="6">
        <v>0.004</v>
      </c>
      <c r="K57" s="5">
        <f>D57*E57</f>
        <v>191.025</v>
      </c>
      <c r="L57" s="7">
        <f>D57*F57</f>
        <v>35.092</v>
      </c>
      <c r="M57" s="7">
        <f>G57*D57</f>
        <v>18.961</v>
      </c>
      <c r="N57" s="7">
        <f>H57*D57</f>
        <v>18.112</v>
      </c>
      <c r="O57" s="7">
        <f>D57*I57</f>
        <v>18.961</v>
      </c>
      <c r="P57" s="7">
        <f>D57*J57</f>
        <v>1.132</v>
      </c>
      <c r="Q57" s="7">
        <f>sum(K57:P57)</f>
        <v>283.283</v>
      </c>
      <c r="R57" s="7">
        <f>1-(E57^2+F57^2+G57^2+H57^2+I57^2+J57^2)</f>
        <v>0.515909</v>
      </c>
      <c r="S57" s="7">
        <f t="shared" si="23"/>
        <v>26.4453281</v>
      </c>
      <c r="T57" s="7">
        <f>E57*ln(1/E57)+F57*ln(1/F57)+G57*ln(1/G57)+H57*ln(1/H57)+I57*ln(1/I57)+J57*ln(1/J57)</f>
        <v>1.084374548</v>
      </c>
      <c r="U57" s="7">
        <f>Q57*($T$75-T57)</f>
        <v>101.6329647</v>
      </c>
      <c r="W57" s="2">
        <v>0.0</v>
      </c>
    </row>
    <row r="58">
      <c r="A58" s="11" t="s">
        <v>257</v>
      </c>
      <c r="B58" s="35"/>
      <c r="C58" s="13"/>
      <c r="D58" s="13">
        <f>sum(D57)</f>
        <v>283</v>
      </c>
      <c r="E58" s="12"/>
      <c r="F58" s="12"/>
      <c r="G58" s="12"/>
      <c r="H58" s="12"/>
      <c r="I58" s="12"/>
      <c r="J58" s="24"/>
      <c r="K58" s="15">
        <f t="shared" ref="K58:Q58" si="82">sum(K57)</f>
        <v>191.025</v>
      </c>
      <c r="L58" s="15">
        <f t="shared" si="82"/>
        <v>35.092</v>
      </c>
      <c r="M58" s="15">
        <f t="shared" si="82"/>
        <v>18.961</v>
      </c>
      <c r="N58" s="15">
        <f t="shared" si="82"/>
        <v>18.112</v>
      </c>
      <c r="O58" s="15">
        <f t="shared" si="82"/>
        <v>18.961</v>
      </c>
      <c r="P58" s="15">
        <f t="shared" si="82"/>
        <v>1.132</v>
      </c>
      <c r="Q58" s="15">
        <f t="shared" si="82"/>
        <v>283.283</v>
      </c>
      <c r="R58" s="16">
        <f>1-((K58/Q58)^2+(L58/Q58)^2+(M58/Q58)^2+(N58/Q58)^2+(O58/Q58)^2+(P58/Q58)^2)</f>
        <v>0.5168757317</v>
      </c>
      <c r="S58" s="16">
        <f t="shared" si="23"/>
        <v>26.30749831</v>
      </c>
      <c r="T58" s="16">
        <f>(K58/Q58)*ln(Q58/K58)+(L58/Q58)*ln(Q58/L58)+(M58/Q58)*ln(Q58/M58)+(N58/Q58)*ln(Q58/N58)+(O58/Q58)*ln(Q58/O58)+(P58/Q58)*ln(Q58/P58)</f>
        <v>1.084290757</v>
      </c>
      <c r="U58" s="16"/>
      <c r="V58" s="16">
        <v>1.08429075708558</v>
      </c>
      <c r="W58" s="13">
        <v>0.0</v>
      </c>
      <c r="X58" s="16"/>
      <c r="Y58" s="16"/>
      <c r="Z58" s="16"/>
      <c r="AA58" s="16"/>
      <c r="AB58" s="16"/>
      <c r="AC58" s="16"/>
    </row>
    <row r="59">
      <c r="A59" s="8" t="s">
        <v>363</v>
      </c>
      <c r="B59" s="25">
        <v>44355.0</v>
      </c>
      <c r="C59" s="2" t="s">
        <v>259</v>
      </c>
      <c r="D59" s="2">
        <v>472.0</v>
      </c>
      <c r="E59" s="3">
        <v>0.667</v>
      </c>
      <c r="F59" s="3">
        <v>0.072</v>
      </c>
      <c r="G59" s="3">
        <v>0.017</v>
      </c>
      <c r="H59" s="3">
        <v>0.189</v>
      </c>
      <c r="I59" s="3">
        <v>0.038</v>
      </c>
      <c r="J59" s="6">
        <v>0.017</v>
      </c>
      <c r="K59" s="5">
        <f>D59*E59</f>
        <v>314.824</v>
      </c>
      <c r="L59" s="7">
        <f>D59*F59</f>
        <v>33.984</v>
      </c>
      <c r="M59" s="7">
        <f>G59*D59</f>
        <v>8.024</v>
      </c>
      <c r="N59" s="7">
        <f>H59*D59</f>
        <v>89.208</v>
      </c>
      <c r="O59" s="7">
        <f>D59*I59</f>
        <v>17.936</v>
      </c>
      <c r="P59" s="7">
        <f>D59*J59</f>
        <v>8.024</v>
      </c>
      <c r="Q59" s="7">
        <f>sum(K59:P59)</f>
        <v>472</v>
      </c>
      <c r="R59" s="7">
        <f>1-(E59^2+F59^2+G59^2+H59^2+I59^2+J59^2)</f>
        <v>0.512184</v>
      </c>
      <c r="S59" s="7">
        <f t="shared" si="23"/>
        <v>26.97641237</v>
      </c>
      <c r="T59" s="7">
        <f>E59*ln(1/E59)+F59*ln(1/F59)+G59*ln(1/G59)+H59*ln(1/H59)+I59*ln(1/I59)+J59*ln(1/J59)</f>
        <v>1.037226644</v>
      </c>
      <c r="U59" s="7">
        <f>Q59*($T$75-T59)</f>
        <v>191.5924556</v>
      </c>
      <c r="W59" s="2">
        <v>0.0</v>
      </c>
    </row>
    <row r="60">
      <c r="A60" s="28" t="s">
        <v>263</v>
      </c>
      <c r="B60" s="31"/>
      <c r="C60" s="59"/>
      <c r="D60" s="20">
        <f>sum(D59)</f>
        <v>472</v>
      </c>
      <c r="E60" s="12"/>
      <c r="F60" s="12"/>
      <c r="G60" s="12"/>
      <c r="H60" s="12"/>
      <c r="I60" s="12"/>
      <c r="J60" s="24"/>
      <c r="K60" s="15">
        <f t="shared" ref="K60:Q60" si="83">sum(K59)</f>
        <v>314.824</v>
      </c>
      <c r="L60" s="15">
        <f t="shared" si="83"/>
        <v>33.984</v>
      </c>
      <c r="M60" s="15">
        <f t="shared" si="83"/>
        <v>8.024</v>
      </c>
      <c r="N60" s="15">
        <f t="shared" si="83"/>
        <v>89.208</v>
      </c>
      <c r="O60" s="15">
        <f t="shared" si="83"/>
        <v>17.936</v>
      </c>
      <c r="P60" s="15">
        <f t="shared" si="83"/>
        <v>8.024</v>
      </c>
      <c r="Q60" s="15">
        <f t="shared" si="83"/>
        <v>472</v>
      </c>
      <c r="R60" s="16">
        <f>1-((K60/Q60)^2+(L60/Q60)^2+(M60/Q60)^2+(N60/Q60)^2+(O60/Q60)^2+(P60/Q60)^2)</f>
        <v>0.512184</v>
      </c>
      <c r="S60" s="16">
        <f t="shared" si="23"/>
        <v>26.97641237</v>
      </c>
      <c r="T60" s="16">
        <f>(K60/Q60)*ln(Q60/K60)+(L60/Q60)*ln(Q60/L60)+(M60/Q60)*ln(Q60/M60)+(N60/Q60)*ln(Q60/N60)+(O60/Q60)*ln(Q60/O60)+(P60/Q60)*ln(Q60/P60)</f>
        <v>1.037226644</v>
      </c>
      <c r="U60" s="16"/>
      <c r="V60" s="16">
        <v>1.0372266441734737</v>
      </c>
      <c r="W60" s="13">
        <v>0.0</v>
      </c>
      <c r="X60" s="16"/>
      <c r="Y60" s="16"/>
      <c r="Z60" s="16"/>
      <c r="AA60" s="16"/>
      <c r="AB60" s="16"/>
      <c r="AC60" s="16"/>
    </row>
    <row r="61">
      <c r="A61" s="49" t="s">
        <v>364</v>
      </c>
      <c r="B61" s="30">
        <v>44355.0</v>
      </c>
      <c r="C61" s="23" t="s">
        <v>265</v>
      </c>
      <c r="D61" s="22">
        <v>663.0</v>
      </c>
      <c r="E61" s="3">
        <v>0.652</v>
      </c>
      <c r="F61" s="3">
        <v>0.063</v>
      </c>
      <c r="G61" s="3">
        <v>0.08</v>
      </c>
      <c r="H61" s="3">
        <v>0.048</v>
      </c>
      <c r="I61" s="3">
        <v>0.143</v>
      </c>
      <c r="J61" s="6">
        <v>0.014</v>
      </c>
      <c r="K61" s="5">
        <f t="shared" ref="K61:K62" si="84">D61*E61</f>
        <v>432.276</v>
      </c>
      <c r="L61" s="7">
        <f t="shared" ref="L61:L62" si="85">D61*F61</f>
        <v>41.769</v>
      </c>
      <c r="M61" s="7">
        <f t="shared" ref="M61:M62" si="86">G61*D61</f>
        <v>53.04</v>
      </c>
      <c r="N61" s="7">
        <f t="shared" ref="N61:N62" si="87">H61*D61</f>
        <v>31.824</v>
      </c>
      <c r="O61" s="7">
        <f t="shared" ref="O61:O62" si="88">D61*I61</f>
        <v>94.809</v>
      </c>
      <c r="P61" s="7">
        <f t="shared" ref="P61:P62" si="89">D61*J61</f>
        <v>9.282</v>
      </c>
      <c r="Q61" s="7">
        <f t="shared" ref="Q61:Q62" si="90">sum(K61:P61)</f>
        <v>663</v>
      </c>
      <c r="R61" s="7">
        <f t="shared" ref="R61:R62" si="91">1-(E61^2+F61^2+G61^2+H61^2+I61^2+J61^2)</f>
        <v>0.541578</v>
      </c>
      <c r="S61" s="7">
        <f t="shared" si="23"/>
        <v>22.78562286</v>
      </c>
      <c r="T61" s="7">
        <f t="shared" ref="T61:T62" si="92">E61*ln(1/E61)+F61*ln(1/F61)+G61*ln(1/G61)+H61*ln(1/H61)+I61*ln(1/I61)+J61*ln(1/J61)</f>
        <v>1.138735373</v>
      </c>
      <c r="U61" s="7">
        <f t="shared" ref="U61:U62" si="93">Q61*($T$75-T61)</f>
        <v>201.8221664</v>
      </c>
      <c r="W61" s="7">
        <f t="shared" ref="W61:W62" si="94">Q61*($V$63-T61)</f>
        <v>-57.99077352</v>
      </c>
    </row>
    <row r="62">
      <c r="A62" s="50" t="s">
        <v>365</v>
      </c>
      <c r="B62" s="30">
        <v>44355.0</v>
      </c>
      <c r="C62" s="21" t="s">
        <v>265</v>
      </c>
      <c r="D62" s="22">
        <v>757.0</v>
      </c>
      <c r="E62" s="3">
        <v>0.719</v>
      </c>
      <c r="F62" s="3">
        <v>0.063</v>
      </c>
      <c r="G62" s="3">
        <v>0.018</v>
      </c>
      <c r="H62" s="3">
        <v>0.062</v>
      </c>
      <c r="I62" s="3">
        <v>0.132</v>
      </c>
      <c r="J62" s="6">
        <v>0.005</v>
      </c>
      <c r="K62" s="5">
        <f t="shared" si="84"/>
        <v>544.283</v>
      </c>
      <c r="L62" s="7">
        <f t="shared" si="85"/>
        <v>47.691</v>
      </c>
      <c r="M62" s="7">
        <f t="shared" si="86"/>
        <v>13.626</v>
      </c>
      <c r="N62" s="7">
        <f t="shared" si="87"/>
        <v>46.934</v>
      </c>
      <c r="O62" s="7">
        <f t="shared" si="88"/>
        <v>99.924</v>
      </c>
      <c r="P62" s="7">
        <f t="shared" si="89"/>
        <v>3.785</v>
      </c>
      <c r="Q62" s="7">
        <f t="shared" si="90"/>
        <v>756.243</v>
      </c>
      <c r="R62" s="7">
        <f t="shared" si="91"/>
        <v>0.457453</v>
      </c>
      <c r="S62" s="7">
        <f t="shared" si="23"/>
        <v>34.7795729</v>
      </c>
      <c r="T62" s="7">
        <f t="shared" si="92"/>
        <v>0.9498616529</v>
      </c>
      <c r="U62" s="7">
        <f t="shared" si="93"/>
        <v>373.0404626</v>
      </c>
      <c r="W62" s="7">
        <f t="shared" si="94"/>
        <v>76.68794813</v>
      </c>
    </row>
    <row r="63">
      <c r="A63" s="32" t="s">
        <v>271</v>
      </c>
      <c r="B63" s="35"/>
      <c r="C63" s="13"/>
      <c r="D63" s="24">
        <f>sum(D61:D62)</f>
        <v>1420</v>
      </c>
      <c r="E63" s="12"/>
      <c r="F63" s="12"/>
      <c r="G63" s="12"/>
      <c r="H63" s="12"/>
      <c r="I63" s="12"/>
      <c r="J63" s="24"/>
      <c r="K63" s="15">
        <f t="shared" ref="K63:Q63" si="95">sum(K61:K62)</f>
        <v>976.559</v>
      </c>
      <c r="L63" s="15">
        <f t="shared" si="95"/>
        <v>89.46</v>
      </c>
      <c r="M63" s="15">
        <f t="shared" si="95"/>
        <v>66.666</v>
      </c>
      <c r="N63" s="15">
        <f t="shared" si="95"/>
        <v>78.758</v>
      </c>
      <c r="O63" s="15">
        <f t="shared" si="95"/>
        <v>194.733</v>
      </c>
      <c r="P63" s="15">
        <f t="shared" si="95"/>
        <v>13.067</v>
      </c>
      <c r="Q63" s="15">
        <f t="shared" si="95"/>
        <v>1419.243</v>
      </c>
      <c r="R63" s="16">
        <f>1-((K63/Q63)^2+(L63/Q63)^2+(M63/Q63)^2+(N63/Q63)^2+(O63/Q63)^2+(P63/Q63)^2)</f>
        <v>0.4983695716</v>
      </c>
      <c r="S63" s="16">
        <f t="shared" si="23"/>
        <v>28.94597628</v>
      </c>
      <c r="T63" s="16">
        <f>(K63/Q63)*ln(Q63/K63)+(L63/Q63)*ln(Q63/L63)+(M63/Q63)*ln(Q63/M63)+(N63/Q63)*ln(Q63/N63)+(O63/Q63)*ln(Q63/O63)+(P63/Q63)*ln(Q63/P63)</f>
        <v>1.051268143</v>
      </c>
      <c r="U63" s="16"/>
      <c r="V63" s="16">
        <v>1.051268142763838</v>
      </c>
      <c r="W63" s="16">
        <f>sum(W61:W62)/(V63*Q53)</f>
        <v>0.0228669048</v>
      </c>
      <c r="X63" s="16"/>
      <c r="Y63" s="16"/>
      <c r="Z63" s="16"/>
      <c r="AA63" s="16"/>
      <c r="AB63" s="16"/>
      <c r="AC63" s="16"/>
    </row>
    <row r="64">
      <c r="A64" s="3" t="s">
        <v>366</v>
      </c>
      <c r="B64" s="25">
        <v>44385.0</v>
      </c>
      <c r="C64" s="2" t="s">
        <v>273</v>
      </c>
      <c r="D64" s="6">
        <v>288.0</v>
      </c>
      <c r="E64" s="3">
        <v>0.594</v>
      </c>
      <c r="F64" s="3">
        <v>0.063</v>
      </c>
      <c r="G64" s="3">
        <v>0.028</v>
      </c>
      <c r="H64" s="3">
        <v>0.174</v>
      </c>
      <c r="I64" s="3">
        <v>0.142</v>
      </c>
      <c r="J64" s="6">
        <v>0.0</v>
      </c>
      <c r="K64" s="5">
        <f>D64*E64</f>
        <v>171.072</v>
      </c>
      <c r="L64" s="7">
        <f>D64*F64</f>
        <v>18.144</v>
      </c>
      <c r="M64" s="7">
        <f>G64*D64</f>
        <v>8.064</v>
      </c>
      <c r="N64" s="7">
        <f>H64*D64</f>
        <v>50.112</v>
      </c>
      <c r="O64" s="7">
        <f>D64*I64</f>
        <v>40.896</v>
      </c>
      <c r="P64" s="7">
        <f>D64*J64</f>
        <v>0</v>
      </c>
      <c r="Q64" s="7">
        <f>sum(K64:P64)</f>
        <v>288.288</v>
      </c>
      <c r="R64" s="7">
        <f>1-(E64^2+F64^2+G64^2+H64^2+I64^2+J64^2)</f>
        <v>0.591971</v>
      </c>
      <c r="S64" s="7">
        <f t="shared" si="23"/>
        <v>15.60094382</v>
      </c>
      <c r="T64" s="7">
        <f>E64*ln(1/E64)+F64*ln(1/F64)+G64*ln(1/G64)+H64*ln(1/H64)+I64*ln(1/I64)</f>
        <v>1.16513444</v>
      </c>
      <c r="U64" s="7">
        <f>Q64*($T$75-T64)</f>
        <v>80.14649234</v>
      </c>
      <c r="W64" s="2">
        <v>0.0</v>
      </c>
    </row>
    <row r="65">
      <c r="A65" s="32" t="s">
        <v>274</v>
      </c>
      <c r="B65" s="35"/>
      <c r="C65" s="13"/>
      <c r="D65" s="24">
        <f>sum(D64)</f>
        <v>288</v>
      </c>
      <c r="E65" s="12"/>
      <c r="F65" s="12"/>
      <c r="G65" s="12"/>
      <c r="H65" s="12"/>
      <c r="I65" s="12"/>
      <c r="J65" s="24"/>
      <c r="K65" s="15">
        <f t="shared" ref="K65:Q65" si="96">sum(K64)</f>
        <v>171.072</v>
      </c>
      <c r="L65" s="15">
        <f t="shared" si="96"/>
        <v>18.144</v>
      </c>
      <c r="M65" s="15">
        <f t="shared" si="96"/>
        <v>8.064</v>
      </c>
      <c r="N65" s="15">
        <f t="shared" si="96"/>
        <v>50.112</v>
      </c>
      <c r="O65" s="15">
        <f t="shared" si="96"/>
        <v>40.896</v>
      </c>
      <c r="P65" s="15">
        <f t="shared" si="96"/>
        <v>0</v>
      </c>
      <c r="Q65" s="15">
        <f t="shared" si="96"/>
        <v>288.288</v>
      </c>
      <c r="R65" s="16">
        <f>1-((K65/Q65)^2+(L65/Q65)^2+(M65/Q65)^2+(N65/Q65)^2+(O65/Q65)^2+(P65/Q65)^2)</f>
        <v>0.5927858355</v>
      </c>
      <c r="S65" s="16">
        <f t="shared" si="23"/>
        <v>15.4847703</v>
      </c>
      <c r="T65" s="16">
        <f>(K65/Q65)*ln(Q65/K65)+(L65/Q65)*ln(Q65/L65)+(M65/Q65)*ln(Q65/M65)+(N65/Q65)*ln(Q65/N65)+(O65/Q65)*ln(Q65/O65)</f>
        <v>1.16496997</v>
      </c>
      <c r="U65" s="16"/>
      <c r="V65" s="16">
        <v>1.1649699701327125</v>
      </c>
      <c r="W65" s="13">
        <v>0.0</v>
      </c>
      <c r="X65" s="16"/>
      <c r="Y65" s="16"/>
      <c r="Z65" s="16"/>
      <c r="AA65" s="16"/>
      <c r="AB65" s="16"/>
      <c r="AC65" s="16"/>
    </row>
    <row r="66">
      <c r="A66" s="3" t="s">
        <v>367</v>
      </c>
      <c r="B66" s="25">
        <v>44355.0</v>
      </c>
      <c r="C66" s="2" t="s">
        <v>276</v>
      </c>
      <c r="D66" s="6">
        <v>315.0</v>
      </c>
      <c r="E66" s="3">
        <v>0.644</v>
      </c>
      <c r="F66" s="3">
        <v>0.102</v>
      </c>
      <c r="G66" s="3">
        <v>0.01</v>
      </c>
      <c r="H66" s="3">
        <v>0.14</v>
      </c>
      <c r="I66" s="3">
        <v>0.105</v>
      </c>
      <c r="J66" s="6">
        <v>0.0</v>
      </c>
      <c r="K66" s="5">
        <f>D66*E66</f>
        <v>202.86</v>
      </c>
      <c r="L66" s="7">
        <f>D66*F66</f>
        <v>32.13</v>
      </c>
      <c r="M66" s="7">
        <f>G66*D66</f>
        <v>3.15</v>
      </c>
      <c r="N66" s="7">
        <f>H66*D66</f>
        <v>44.1</v>
      </c>
      <c r="O66" s="7">
        <f>D66*I66</f>
        <v>33.075</v>
      </c>
      <c r="P66" s="7">
        <f>D66*J66</f>
        <v>0</v>
      </c>
      <c r="Q66" s="7">
        <f>sum(K66:P66)</f>
        <v>315.315</v>
      </c>
      <c r="R66" s="7">
        <f>1-(E66^2+F66^2+G66^2+H66^2+I66^2+J66^2)</f>
        <v>0.544135</v>
      </c>
      <c r="S66" s="7">
        <f t="shared" si="23"/>
        <v>22.42106381</v>
      </c>
      <c r="T66" s="7">
        <f>E66*ln(1/E66)+F66*ln(1/F66)+G66*ln(1/G66)+H66*ln(1/H66)+I66*ln(1/I66)</f>
        <v>1.074196201</v>
      </c>
      <c r="U66" s="7">
        <f>Q66*($T$75-T66)</f>
        <v>116.334417</v>
      </c>
      <c r="W66" s="2">
        <v>0.0</v>
      </c>
    </row>
    <row r="67">
      <c r="A67" s="32" t="s">
        <v>277</v>
      </c>
      <c r="B67" s="35"/>
      <c r="C67" s="13"/>
      <c r="D67" s="24">
        <f>sum(D66)</f>
        <v>315</v>
      </c>
      <c r="E67" s="12"/>
      <c r="F67" s="12"/>
      <c r="G67" s="12"/>
      <c r="H67" s="12"/>
      <c r="I67" s="12"/>
      <c r="J67" s="24"/>
      <c r="K67" s="15">
        <f t="shared" ref="K67:Q67" si="97">sum(K66)</f>
        <v>202.86</v>
      </c>
      <c r="L67" s="15">
        <f t="shared" si="97"/>
        <v>32.13</v>
      </c>
      <c r="M67" s="15">
        <f t="shared" si="97"/>
        <v>3.15</v>
      </c>
      <c r="N67" s="15">
        <f t="shared" si="97"/>
        <v>44.1</v>
      </c>
      <c r="O67" s="15">
        <f t="shared" si="97"/>
        <v>33.075</v>
      </c>
      <c r="P67" s="15">
        <f t="shared" si="97"/>
        <v>0</v>
      </c>
      <c r="Q67" s="15">
        <f t="shared" si="97"/>
        <v>315.315</v>
      </c>
      <c r="R67" s="16">
        <f>1-((K67/Q67)^2+(L67/Q67)^2+(M67/Q67)^2+(N67/Q67)^2+(O67/Q67)^2+(P67/Q67)^2)</f>
        <v>0.5450453642</v>
      </c>
      <c r="S67" s="16">
        <f t="shared" si="23"/>
        <v>22.29127049</v>
      </c>
      <c r="T67" s="16">
        <f>(K67/Q67)*ln(Q67/K67)+(L67/Q67)*ln(Q67/L67)+(M67/Q67)*ln(Q67/M67)+(N67/Q67)*ln(Q67/N67)+(O67/Q67)*ln(Q67/O67)</f>
        <v>1.074122578</v>
      </c>
      <c r="U67" s="16"/>
      <c r="V67" s="16">
        <v>1.074122578088465</v>
      </c>
      <c r="W67" s="13">
        <v>0.0</v>
      </c>
      <c r="X67" s="16"/>
      <c r="Y67" s="16"/>
      <c r="Z67" s="16"/>
      <c r="AA67" s="16"/>
      <c r="AB67" s="16"/>
      <c r="AC67" s="16"/>
    </row>
    <row r="68">
      <c r="A68" s="3" t="s">
        <v>368</v>
      </c>
      <c r="B68" s="25">
        <v>44385.0</v>
      </c>
      <c r="C68" s="2" t="s">
        <v>288</v>
      </c>
      <c r="D68" s="6">
        <v>601.0</v>
      </c>
      <c r="E68" s="3">
        <v>0.689</v>
      </c>
      <c r="F68" s="3">
        <v>0.078</v>
      </c>
      <c r="G68" s="3">
        <v>0.04</v>
      </c>
      <c r="H68" s="3">
        <v>0.105</v>
      </c>
      <c r="I68" s="3">
        <v>0.04</v>
      </c>
      <c r="J68" s="6">
        <v>0.048</v>
      </c>
      <c r="K68" s="5">
        <f>D68*E68</f>
        <v>414.089</v>
      </c>
      <c r="L68" s="7">
        <f>D68*F68</f>
        <v>46.878</v>
      </c>
      <c r="M68" s="7">
        <f>G68*D68</f>
        <v>24.04</v>
      </c>
      <c r="N68" s="7">
        <f>H68*D68</f>
        <v>63.105</v>
      </c>
      <c r="O68" s="7">
        <f>D68*I68</f>
        <v>24.04</v>
      </c>
      <c r="P68" s="7">
        <f>D68*J68</f>
        <v>28.848</v>
      </c>
      <c r="Q68" s="7">
        <f>sum(K68:P68)</f>
        <v>601</v>
      </c>
      <c r="R68" s="7">
        <f>1-(E68^2+F68^2+G68^2+H68^2+I68^2+J68^2)</f>
        <v>0.502666</v>
      </c>
      <c r="S68" s="7">
        <f t="shared" si="23"/>
        <v>28.33342178</v>
      </c>
      <c r="T68" s="7">
        <f>E68*ln(1/E68)+F68*ln(1/F68)+G68*ln(1/G68)+H68*ln(1/H68)+I68*ln(1/I68)+J68*ln(1/J68)</f>
        <v>1.095556913</v>
      </c>
      <c r="U68" s="7">
        <f>Q68*($T$75-T68)</f>
        <v>208.8991562</v>
      </c>
      <c r="W68" s="2">
        <v>0.0</v>
      </c>
    </row>
    <row r="69">
      <c r="A69" s="32" t="s">
        <v>292</v>
      </c>
      <c r="B69" s="35"/>
      <c r="C69" s="13"/>
      <c r="D69" s="24">
        <f>sum(D68)</f>
        <v>601</v>
      </c>
      <c r="E69" s="12"/>
      <c r="F69" s="12"/>
      <c r="G69" s="12"/>
      <c r="H69" s="12"/>
      <c r="I69" s="12"/>
      <c r="J69" s="24"/>
      <c r="K69" s="15">
        <f t="shared" ref="K69:Q69" si="98">sum(K68)</f>
        <v>414.089</v>
      </c>
      <c r="L69" s="15">
        <f t="shared" si="98"/>
        <v>46.878</v>
      </c>
      <c r="M69" s="15">
        <f t="shared" si="98"/>
        <v>24.04</v>
      </c>
      <c r="N69" s="15">
        <f t="shared" si="98"/>
        <v>63.105</v>
      </c>
      <c r="O69" s="15">
        <f t="shared" si="98"/>
        <v>24.04</v>
      </c>
      <c r="P69" s="15">
        <f t="shared" si="98"/>
        <v>28.848</v>
      </c>
      <c r="Q69" s="15">
        <f t="shared" si="98"/>
        <v>601</v>
      </c>
      <c r="R69" s="16">
        <f>1-((K69/Q69)^2+(L69/Q69)^2+(M69/Q69)^2+(N69/Q69)^2+(O69/Q69)^2+(P69/Q69)^2)</f>
        <v>0.502666</v>
      </c>
      <c r="S69" s="16">
        <f t="shared" si="23"/>
        <v>28.33342178</v>
      </c>
      <c r="T69" s="16">
        <f>(K69/Q69)*ln(Q69/K69)+(L69/Q69)*ln(Q69/L69)+(M69/Q69)*ln(Q69/M69)+(N69/Q69)*ln(Q69/N69)+(O69/Q69)*ln(Q69/O69)+(P69/Q69)*ln(Q69/P69)</f>
        <v>1.095556913</v>
      </c>
      <c r="U69" s="16"/>
      <c r="V69" s="16">
        <v>1.0955569131527045</v>
      </c>
      <c r="W69" s="13">
        <v>0.0</v>
      </c>
      <c r="X69" s="16"/>
      <c r="Y69" s="16"/>
      <c r="Z69" s="16"/>
      <c r="AA69" s="16"/>
      <c r="AB69" s="16"/>
      <c r="AC69" s="16"/>
    </row>
    <row r="70">
      <c r="A70" s="3" t="s">
        <v>369</v>
      </c>
      <c r="B70" s="25">
        <v>44355.0</v>
      </c>
      <c r="C70" s="2" t="s">
        <v>293</v>
      </c>
      <c r="D70" s="6">
        <v>759.0</v>
      </c>
      <c r="E70" s="3">
        <v>0.543</v>
      </c>
      <c r="F70" s="3">
        <v>0.212</v>
      </c>
      <c r="G70" s="3">
        <v>0.047</v>
      </c>
      <c r="H70" s="3">
        <v>0.049</v>
      </c>
      <c r="I70" s="3">
        <v>0.136</v>
      </c>
      <c r="J70" s="6">
        <v>0.013</v>
      </c>
      <c r="K70" s="5">
        <f t="shared" ref="K70:K73" si="99">D70*E70</f>
        <v>412.137</v>
      </c>
      <c r="L70" s="7">
        <f t="shared" ref="L70:L73" si="100">D70*F70</f>
        <v>160.908</v>
      </c>
      <c r="M70" s="7">
        <f t="shared" ref="M70:M73" si="101">G70*D70</f>
        <v>35.673</v>
      </c>
      <c r="N70" s="7">
        <f t="shared" ref="N70:N73" si="102">H70*D70</f>
        <v>37.191</v>
      </c>
      <c r="O70" s="7">
        <f t="shared" ref="O70:O73" si="103">D70*I70</f>
        <v>103.224</v>
      </c>
      <c r="P70" s="7">
        <f t="shared" ref="P70:P73" si="104">D70*J70</f>
        <v>9.867</v>
      </c>
      <c r="Q70" s="7">
        <f t="shared" ref="Q70:Q73" si="105">sum(K70:P70)</f>
        <v>759</v>
      </c>
      <c r="R70" s="7">
        <f t="shared" ref="R70:R73" si="106">1-(E70^2+F70^2+G70^2+H70^2+I70^2+J70^2)</f>
        <v>0.636932</v>
      </c>
      <c r="S70" s="7">
        <f t="shared" si="23"/>
        <v>9.190721077</v>
      </c>
      <c r="T70" s="7">
        <f t="shared" ref="T70:T73" si="107">E70*ln(1/E70)+F70*ln(1/F70)+G70*ln(1/G70)+H70*ln(1/H70)+I70*ln(1/I70)+J70*ln(1/J70)</f>
        <v>1.27970709</v>
      </c>
      <c r="U70" s="7">
        <f t="shared" ref="U70:U73" si="108">Q70*($T$75-T70)</f>
        <v>124.0477521</v>
      </c>
      <c r="W70" s="7">
        <f t="shared" ref="W70:W73" si="109">Q70*($V$74-T70)</f>
        <v>6.640930507</v>
      </c>
    </row>
    <row r="71">
      <c r="A71" s="3" t="s">
        <v>370</v>
      </c>
      <c r="B71" s="25">
        <v>44355.0</v>
      </c>
      <c r="C71" s="2" t="s">
        <v>293</v>
      </c>
      <c r="D71" s="6">
        <v>869.0</v>
      </c>
      <c r="E71" s="3">
        <v>0.499</v>
      </c>
      <c r="F71" s="3">
        <v>0.127</v>
      </c>
      <c r="G71" s="3">
        <v>0.109</v>
      </c>
      <c r="H71" s="3">
        <v>0.059</v>
      </c>
      <c r="I71" s="3">
        <v>0.177</v>
      </c>
      <c r="J71" s="6">
        <v>0.029</v>
      </c>
      <c r="K71" s="5">
        <f t="shared" si="99"/>
        <v>433.631</v>
      </c>
      <c r="L71" s="7">
        <f t="shared" si="100"/>
        <v>110.363</v>
      </c>
      <c r="M71" s="7">
        <f t="shared" si="101"/>
        <v>94.721</v>
      </c>
      <c r="N71" s="7">
        <f t="shared" si="102"/>
        <v>51.271</v>
      </c>
      <c r="O71" s="7">
        <f t="shared" si="103"/>
        <v>153.813</v>
      </c>
      <c r="P71" s="7">
        <f t="shared" si="104"/>
        <v>25.201</v>
      </c>
      <c r="Q71" s="7">
        <f t="shared" si="105"/>
        <v>869</v>
      </c>
      <c r="R71" s="7">
        <f t="shared" si="106"/>
        <v>0.687338</v>
      </c>
      <c r="S71" s="7">
        <f t="shared" si="23"/>
        <v>2.004188585</v>
      </c>
      <c r="T71" s="7">
        <f t="shared" si="107"/>
        <v>1.426691367</v>
      </c>
      <c r="U71" s="7">
        <f t="shared" si="108"/>
        <v>14.29635041</v>
      </c>
      <c r="W71" s="7">
        <f t="shared" si="109"/>
        <v>-120.1259526</v>
      </c>
    </row>
    <row r="72">
      <c r="A72" s="3" t="s">
        <v>371</v>
      </c>
      <c r="B72" s="25">
        <v>44355.0</v>
      </c>
      <c r="C72" s="2" t="s">
        <v>293</v>
      </c>
      <c r="D72" s="6">
        <v>788.0</v>
      </c>
      <c r="E72" s="3">
        <v>0.666</v>
      </c>
      <c r="F72" s="3">
        <v>0.108</v>
      </c>
      <c r="G72" s="3">
        <v>0.052</v>
      </c>
      <c r="H72" s="3">
        <v>0.044</v>
      </c>
      <c r="I72" s="3">
        <v>0.107</v>
      </c>
      <c r="J72" s="6">
        <v>0.023</v>
      </c>
      <c r="K72" s="5">
        <f t="shared" si="99"/>
        <v>524.808</v>
      </c>
      <c r="L72" s="7">
        <f t="shared" si="100"/>
        <v>85.104</v>
      </c>
      <c r="M72" s="7">
        <f t="shared" si="101"/>
        <v>40.976</v>
      </c>
      <c r="N72" s="7">
        <f t="shared" si="102"/>
        <v>34.672</v>
      </c>
      <c r="O72" s="7">
        <f t="shared" si="103"/>
        <v>84.316</v>
      </c>
      <c r="P72" s="7">
        <f t="shared" si="104"/>
        <v>18.124</v>
      </c>
      <c r="Q72" s="7">
        <f t="shared" si="105"/>
        <v>788</v>
      </c>
      <c r="R72" s="7">
        <f t="shared" si="106"/>
        <v>0.528162</v>
      </c>
      <c r="S72" s="7">
        <f t="shared" si="23"/>
        <v>24.69838166</v>
      </c>
      <c r="T72" s="7">
        <f t="shared" si="107"/>
        <v>1.128148116</v>
      </c>
      <c r="U72" s="7">
        <f t="shared" si="108"/>
        <v>248.2158608</v>
      </c>
      <c r="W72" s="7">
        <f t="shared" si="109"/>
        <v>126.3231396</v>
      </c>
    </row>
    <row r="73">
      <c r="A73" s="3" t="s">
        <v>372</v>
      </c>
      <c r="B73" s="25">
        <v>44355.0</v>
      </c>
      <c r="C73" s="2" t="s">
        <v>293</v>
      </c>
      <c r="D73" s="6">
        <v>1201.0</v>
      </c>
      <c r="E73" s="3">
        <v>0.602</v>
      </c>
      <c r="F73" s="3">
        <v>0.139</v>
      </c>
      <c r="G73" s="3">
        <v>0.036</v>
      </c>
      <c r="H73" s="3">
        <v>0.043</v>
      </c>
      <c r="I73" s="3">
        <v>0.136</v>
      </c>
      <c r="J73" s="6">
        <v>0.044</v>
      </c>
      <c r="K73" s="5">
        <f t="shared" si="99"/>
        <v>723.002</v>
      </c>
      <c r="L73" s="7">
        <f t="shared" si="100"/>
        <v>166.939</v>
      </c>
      <c r="M73" s="7">
        <f t="shared" si="101"/>
        <v>43.236</v>
      </c>
      <c r="N73" s="7">
        <f t="shared" si="102"/>
        <v>51.643</v>
      </c>
      <c r="O73" s="7">
        <f t="shared" si="103"/>
        <v>163.336</v>
      </c>
      <c r="P73" s="7">
        <f t="shared" si="104"/>
        <v>52.844</v>
      </c>
      <c r="Q73" s="7">
        <f t="shared" si="105"/>
        <v>1201</v>
      </c>
      <c r="R73" s="7">
        <f t="shared" si="106"/>
        <v>0.594698</v>
      </c>
      <c r="S73" s="7">
        <f t="shared" si="23"/>
        <v>15.21214736</v>
      </c>
      <c r="T73" s="7">
        <f t="shared" si="107"/>
        <v>1.243544725</v>
      </c>
      <c r="U73" s="7">
        <f t="shared" si="108"/>
        <v>239.7173643</v>
      </c>
      <c r="W73" s="7">
        <f t="shared" si="109"/>
        <v>53.93924475</v>
      </c>
    </row>
    <row r="74">
      <c r="A74" s="32" t="s">
        <v>312</v>
      </c>
      <c r="B74" s="37"/>
      <c r="C74" s="16"/>
      <c r="D74" s="15">
        <f>sum(D70:D73)</f>
        <v>3617</v>
      </c>
      <c r="E74" s="37"/>
      <c r="F74" s="37"/>
      <c r="G74" s="37"/>
      <c r="H74" s="37"/>
      <c r="I74" s="37"/>
      <c r="J74" s="15"/>
      <c r="K74" s="15">
        <f t="shared" ref="K74:Q74" si="110">sum(K70:K73)</f>
        <v>2093.578</v>
      </c>
      <c r="L74" s="15">
        <f t="shared" si="110"/>
        <v>523.314</v>
      </c>
      <c r="M74" s="15">
        <f t="shared" si="110"/>
        <v>214.606</v>
      </c>
      <c r="N74" s="15">
        <f t="shared" si="110"/>
        <v>174.777</v>
      </c>
      <c r="O74" s="15">
        <f t="shared" si="110"/>
        <v>504.689</v>
      </c>
      <c r="P74" s="15">
        <f t="shared" si="110"/>
        <v>106.036</v>
      </c>
      <c r="Q74" s="15">
        <f t="shared" si="110"/>
        <v>3617</v>
      </c>
      <c r="R74" s="16">
        <f>1-((K74/Q74)^2+(L74/Q74)^2+(M74/Q74)^2+(N74/Q74)^2+(O74/Q74)^2+(P74/Q74)^2)</f>
        <v>0.6178550343</v>
      </c>
      <c r="S74" s="16">
        <f t="shared" si="23"/>
        <v>11.9105805</v>
      </c>
      <c r="T74" s="16">
        <f t="shared" ref="T74:T75" si="112">(K74/Q74)*ln(Q74/K74)+(L74/Q74)*ln(Q74/L74)+(M74/Q74)*ln(Q74/M74)+(N74/Q74)*ln(Q74/N74)+(O74/Q74)*ln(Q74/O74)+(P74/Q74)*ln(Q74/P74)</f>
        <v>1.288456669</v>
      </c>
      <c r="U74" s="16"/>
      <c r="V74" s="16">
        <v>1.2884566690937929</v>
      </c>
      <c r="W74" s="16">
        <f>sum(W70:W73)/(V74*Q74)</f>
        <v>0.0143288367</v>
      </c>
      <c r="X74" s="16"/>
      <c r="Y74" s="16"/>
      <c r="Z74" s="16"/>
      <c r="AA74" s="16"/>
      <c r="AB74" s="16"/>
      <c r="AC74" s="16"/>
    </row>
    <row r="75">
      <c r="A75" s="38" t="s">
        <v>373</v>
      </c>
      <c r="B75" s="39"/>
      <c r="C75" s="40"/>
      <c r="D75" s="42">
        <f>sum(D74,D69,D67,D65,D63,D60,D58,D56,D54,D47,D45,D42,D35,D33,D31,D29,D21,D14,D27)</f>
        <v>36153</v>
      </c>
      <c r="E75" s="39"/>
      <c r="F75" s="39"/>
      <c r="G75" s="39"/>
      <c r="H75" s="39"/>
      <c r="I75" s="39"/>
      <c r="J75" s="42"/>
      <c r="K75" s="42">
        <f t="shared" ref="K75:Q75" si="111">sum(K74,K69,K67,K65,K63,K60,K58,K56,K54,K47,K45,K42,K35,K33,K31,K29,K21,K14,K27)</f>
        <v>16998.784</v>
      </c>
      <c r="L75" s="42">
        <f t="shared" si="111"/>
        <v>7657.85</v>
      </c>
      <c r="M75" s="42">
        <f t="shared" si="111"/>
        <v>5202.015</v>
      </c>
      <c r="N75" s="42">
        <f t="shared" si="111"/>
        <v>1597.468</v>
      </c>
      <c r="O75" s="42">
        <f t="shared" si="111"/>
        <v>3356.976</v>
      </c>
      <c r="P75" s="42">
        <f t="shared" si="111"/>
        <v>1339.415</v>
      </c>
      <c r="Q75" s="42">
        <f t="shared" si="111"/>
        <v>36152.508</v>
      </c>
      <c r="R75" s="40">
        <f>1-((K75/K76)^2+(L75/K76)^2+(M75/K76)^2+(N75/K76)^2+(O75/K76)^2+(P75/K76)^2)</f>
        <v>0.7013952842</v>
      </c>
      <c r="S75" s="40">
        <f t="shared" si="23"/>
        <v>0</v>
      </c>
      <c r="T75" s="40">
        <f t="shared" si="112"/>
        <v>1.443142864</v>
      </c>
      <c r="U75" s="40">
        <f>sum(U2:U73)/(T75*K76)</f>
        <v>0.1439658885</v>
      </c>
      <c r="V75" s="40"/>
      <c r="W75" s="40"/>
      <c r="X75" s="40"/>
      <c r="Y75" s="40"/>
      <c r="Z75" s="40"/>
      <c r="AA75" s="40"/>
      <c r="AB75" s="40"/>
      <c r="AC75" s="40"/>
    </row>
    <row r="76">
      <c r="A76" s="1"/>
      <c r="B76" s="1"/>
      <c r="D76" s="6" t="s">
        <v>373</v>
      </c>
      <c r="E76" s="1"/>
      <c r="F76" s="1"/>
      <c r="G76" s="1"/>
      <c r="H76" s="1"/>
      <c r="I76" s="1"/>
      <c r="J76" s="5"/>
      <c r="K76" s="6">
        <f>sum(K75:P75)</f>
        <v>36152.508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57</v>
      </c>
      <c r="D1" s="1" t="s">
        <v>314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315</v>
      </c>
      <c r="J1" s="1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316</v>
      </c>
      <c r="T1" s="1" t="s">
        <v>19</v>
      </c>
      <c r="U1" s="1" t="s">
        <v>20</v>
      </c>
      <c r="V1" s="2" t="s">
        <v>21</v>
      </c>
      <c r="W1" s="2" t="s">
        <v>22</v>
      </c>
    </row>
    <row r="2">
      <c r="A2" s="1" t="s">
        <v>374</v>
      </c>
      <c r="B2" s="43" t="s">
        <v>375</v>
      </c>
      <c r="C2" s="2" t="s">
        <v>57</v>
      </c>
      <c r="D2" s="5">
        <v>1337.0</v>
      </c>
      <c r="E2" s="5">
        <v>0.101</v>
      </c>
      <c r="F2" s="5">
        <v>0.719</v>
      </c>
      <c r="G2" s="5">
        <v>0.112</v>
      </c>
      <c r="H2" s="5">
        <v>0.035</v>
      </c>
      <c r="I2" s="5">
        <v>0.024</v>
      </c>
      <c r="J2" s="6">
        <v>0.009</v>
      </c>
      <c r="K2" s="5">
        <f t="shared" ref="K2:K12" si="1">D2*E2</f>
        <v>135.037</v>
      </c>
      <c r="L2" s="7">
        <f t="shared" ref="L2:L12" si="2">D2*F2</f>
        <v>961.303</v>
      </c>
      <c r="M2" s="7">
        <f t="shared" ref="M2:M12" si="3">G2*D2</f>
        <v>149.744</v>
      </c>
      <c r="N2" s="7">
        <f t="shared" ref="N2:N12" si="4">H2*D2</f>
        <v>46.795</v>
      </c>
      <c r="O2" s="7">
        <f t="shared" ref="O2:O12" si="5">D2*I2</f>
        <v>32.088</v>
      </c>
      <c r="P2" s="7">
        <f t="shared" ref="P2:P12" si="6">D2*J2</f>
        <v>12.033</v>
      </c>
      <c r="Q2" s="7">
        <f t="shared" ref="Q2:Q12" si="7">sum(K2:P2)</f>
        <v>1337</v>
      </c>
      <c r="R2" s="7">
        <f t="shared" ref="R2:R12" si="8">1-(E2^2+F2^2+G2^2+H2^2+I2^2+J2^2)</f>
        <v>0.458412</v>
      </c>
      <c r="S2" s="7">
        <f t="shared" ref="S2:S65" si="9">abs(R2-$R$65)/$R$65*100</f>
        <v>35.01911741</v>
      </c>
      <c r="T2" s="7">
        <f t="shared" ref="T2:T12" si="10">E2*ln(1/E2)+F2*ln(1/F2)+G2*ln(1/G2)+H2*ln(1/H2)+I2*ln(1/I2)+J2*ln(1/J2)</f>
        <v>0.9631884217</v>
      </c>
      <c r="U2" s="7">
        <f t="shared" ref="U2:U12" si="11">Q2*($T$65-T2)</f>
        <v>656.2525327</v>
      </c>
      <c r="W2" s="7">
        <f t="shared" ref="W2:W12" si="12">Q2*($V$13-T2)</f>
        <v>403.2846453</v>
      </c>
    </row>
    <row r="3">
      <c r="A3" s="1" t="s">
        <v>376</v>
      </c>
      <c r="B3" s="43" t="s">
        <v>375</v>
      </c>
      <c r="C3" s="2" t="s">
        <v>57</v>
      </c>
      <c r="D3" s="5">
        <v>535.0</v>
      </c>
      <c r="E3" s="5">
        <v>0.435</v>
      </c>
      <c r="F3" s="5">
        <v>0.194</v>
      </c>
      <c r="G3" s="5">
        <v>0.149</v>
      </c>
      <c r="H3" s="5">
        <v>0.038</v>
      </c>
      <c r="I3" s="5">
        <v>0.041</v>
      </c>
      <c r="J3" s="6">
        <v>0.143</v>
      </c>
      <c r="K3" s="5">
        <f t="shared" si="1"/>
        <v>232.725</v>
      </c>
      <c r="L3" s="7">
        <f t="shared" si="2"/>
        <v>103.79</v>
      </c>
      <c r="M3" s="7">
        <f t="shared" si="3"/>
        <v>79.715</v>
      </c>
      <c r="N3" s="7">
        <f t="shared" si="4"/>
        <v>20.33</v>
      </c>
      <c r="O3" s="7">
        <f t="shared" si="5"/>
        <v>21.935</v>
      </c>
      <c r="P3" s="7">
        <f t="shared" si="6"/>
        <v>76.505</v>
      </c>
      <c r="Q3" s="7">
        <f t="shared" si="7"/>
        <v>535</v>
      </c>
      <c r="R3" s="7">
        <f t="shared" si="8"/>
        <v>0.727364</v>
      </c>
      <c r="S3" s="7">
        <f t="shared" si="9"/>
        <v>3.105404487</v>
      </c>
      <c r="T3" s="7">
        <f t="shared" si="10"/>
        <v>1.497255762</v>
      </c>
      <c r="U3" s="7">
        <f t="shared" si="11"/>
        <v>-23.12684611</v>
      </c>
      <c r="W3" s="7">
        <f t="shared" si="12"/>
        <v>-124.3518422</v>
      </c>
    </row>
    <row r="4">
      <c r="A4" s="1" t="s">
        <v>377</v>
      </c>
      <c r="B4" s="43" t="s">
        <v>375</v>
      </c>
      <c r="C4" s="2" t="s">
        <v>57</v>
      </c>
      <c r="D4" s="5">
        <v>433.0</v>
      </c>
      <c r="E4" s="5">
        <v>0.035</v>
      </c>
      <c r="F4" s="5">
        <v>0.066</v>
      </c>
      <c r="G4" s="5">
        <v>0.838</v>
      </c>
      <c r="H4" s="5">
        <v>0.019</v>
      </c>
      <c r="I4" s="5">
        <v>0.033</v>
      </c>
      <c r="J4" s="6">
        <v>0.009</v>
      </c>
      <c r="K4" s="5">
        <f t="shared" si="1"/>
        <v>15.155</v>
      </c>
      <c r="L4" s="7">
        <f t="shared" si="2"/>
        <v>28.578</v>
      </c>
      <c r="M4" s="7">
        <f t="shared" si="3"/>
        <v>362.854</v>
      </c>
      <c r="N4" s="7">
        <f t="shared" si="4"/>
        <v>8.227</v>
      </c>
      <c r="O4" s="7">
        <f t="shared" si="5"/>
        <v>14.289</v>
      </c>
      <c r="P4" s="7">
        <f t="shared" si="6"/>
        <v>3.897</v>
      </c>
      <c r="Q4" s="7">
        <f t="shared" si="7"/>
        <v>433</v>
      </c>
      <c r="R4" s="7">
        <f t="shared" si="8"/>
        <v>0.290644</v>
      </c>
      <c r="S4" s="7">
        <f t="shared" si="9"/>
        <v>58.80059065</v>
      </c>
      <c r="T4" s="7">
        <f t="shared" si="10"/>
        <v>0.6751036043</v>
      </c>
      <c r="U4" s="7">
        <f t="shared" si="11"/>
        <v>337.2742687</v>
      </c>
      <c r="W4" s="7">
        <f t="shared" si="12"/>
        <v>255.3482438</v>
      </c>
    </row>
    <row r="5">
      <c r="A5" s="1" t="s">
        <v>378</v>
      </c>
      <c r="B5" s="43" t="s">
        <v>375</v>
      </c>
      <c r="C5" s="2" t="s">
        <v>57</v>
      </c>
      <c r="D5" s="5">
        <v>1904.0</v>
      </c>
      <c r="E5" s="5">
        <v>0.101</v>
      </c>
      <c r="F5" s="5">
        <v>0.766</v>
      </c>
      <c r="G5" s="5">
        <v>0.077</v>
      </c>
      <c r="H5" s="5">
        <v>0.036</v>
      </c>
      <c r="I5" s="5">
        <v>0.011</v>
      </c>
      <c r="J5" s="6">
        <v>0.009</v>
      </c>
      <c r="K5" s="5">
        <f t="shared" si="1"/>
        <v>192.304</v>
      </c>
      <c r="L5" s="7">
        <f t="shared" si="2"/>
        <v>1458.464</v>
      </c>
      <c r="M5" s="7">
        <f t="shared" si="3"/>
        <v>146.608</v>
      </c>
      <c r="N5" s="7">
        <f t="shared" si="4"/>
        <v>68.544</v>
      </c>
      <c r="O5" s="7">
        <f t="shared" si="5"/>
        <v>20.944</v>
      </c>
      <c r="P5" s="7">
        <f t="shared" si="6"/>
        <v>17.136</v>
      </c>
      <c r="Q5" s="7">
        <f t="shared" si="7"/>
        <v>1904</v>
      </c>
      <c r="R5" s="7">
        <f t="shared" si="8"/>
        <v>0.395616</v>
      </c>
      <c r="S5" s="7">
        <f t="shared" si="9"/>
        <v>43.92058488</v>
      </c>
      <c r="T5" s="7">
        <f t="shared" si="10"/>
        <v>0.8448509963</v>
      </c>
      <c r="U5" s="7">
        <f t="shared" si="11"/>
        <v>1159.873039</v>
      </c>
      <c r="W5" s="7">
        <f t="shared" si="12"/>
        <v>799.625576</v>
      </c>
    </row>
    <row r="6">
      <c r="A6" s="1" t="s">
        <v>379</v>
      </c>
      <c r="B6" s="43" t="s">
        <v>375</v>
      </c>
      <c r="C6" s="2" t="s">
        <v>57</v>
      </c>
      <c r="D6" s="5">
        <v>461.0</v>
      </c>
      <c r="E6" s="5">
        <v>0.104</v>
      </c>
      <c r="F6" s="5">
        <v>0.115</v>
      </c>
      <c r="G6" s="5">
        <v>0.678</v>
      </c>
      <c r="H6" s="5">
        <v>0.031</v>
      </c>
      <c r="I6" s="5">
        <v>0.046</v>
      </c>
      <c r="J6" s="6">
        <v>0.026</v>
      </c>
      <c r="K6" s="5">
        <f t="shared" si="1"/>
        <v>47.944</v>
      </c>
      <c r="L6" s="7">
        <f t="shared" si="2"/>
        <v>53.015</v>
      </c>
      <c r="M6" s="7">
        <f t="shared" si="3"/>
        <v>312.558</v>
      </c>
      <c r="N6" s="7">
        <f t="shared" si="4"/>
        <v>14.291</v>
      </c>
      <c r="O6" s="7">
        <f t="shared" si="5"/>
        <v>21.206</v>
      </c>
      <c r="P6" s="7">
        <f t="shared" si="6"/>
        <v>11.986</v>
      </c>
      <c r="Q6" s="7">
        <f t="shared" si="7"/>
        <v>461</v>
      </c>
      <c r="R6" s="7">
        <f t="shared" si="8"/>
        <v>0.512522</v>
      </c>
      <c r="S6" s="7">
        <f t="shared" si="9"/>
        <v>27.34890905</v>
      </c>
      <c r="T6" s="7">
        <f t="shared" si="10"/>
        <v>1.091807952</v>
      </c>
      <c r="U6" s="7">
        <f t="shared" si="11"/>
        <v>166.9834479</v>
      </c>
      <c r="W6" s="7">
        <f t="shared" si="12"/>
        <v>79.75966621</v>
      </c>
    </row>
    <row r="7">
      <c r="A7" s="1" t="s">
        <v>380</v>
      </c>
      <c r="B7" s="43" t="s">
        <v>375</v>
      </c>
      <c r="C7" s="2" t="s">
        <v>57</v>
      </c>
      <c r="D7" s="5">
        <v>186.0</v>
      </c>
      <c r="E7" s="5">
        <v>0.006</v>
      </c>
      <c r="F7" s="5">
        <v>0.033</v>
      </c>
      <c r="G7" s="5">
        <v>0.895</v>
      </c>
      <c r="H7" s="5">
        <v>0.011</v>
      </c>
      <c r="I7" s="5">
        <v>0.044</v>
      </c>
      <c r="J7" s="6">
        <v>0.011</v>
      </c>
      <c r="K7" s="5">
        <f t="shared" si="1"/>
        <v>1.116</v>
      </c>
      <c r="L7" s="7">
        <f t="shared" si="2"/>
        <v>6.138</v>
      </c>
      <c r="M7" s="7">
        <f t="shared" si="3"/>
        <v>166.47</v>
      </c>
      <c r="N7" s="7">
        <f t="shared" si="4"/>
        <v>2.046</v>
      </c>
      <c r="O7" s="7">
        <f t="shared" si="5"/>
        <v>8.184</v>
      </c>
      <c r="P7" s="7">
        <f t="shared" si="6"/>
        <v>2.046</v>
      </c>
      <c r="Q7" s="7">
        <f t="shared" si="7"/>
        <v>186</v>
      </c>
      <c r="R7" s="7">
        <f t="shared" si="8"/>
        <v>0.195672</v>
      </c>
      <c r="S7" s="7">
        <f t="shared" si="9"/>
        <v>72.26307501</v>
      </c>
      <c r="T7" s="7">
        <f t="shared" si="10"/>
        <v>0.4792047049</v>
      </c>
      <c r="U7" s="7">
        <f t="shared" si="11"/>
        <v>181.3171352</v>
      </c>
      <c r="W7" s="7">
        <f t="shared" si="12"/>
        <v>146.1248936</v>
      </c>
    </row>
    <row r="8">
      <c r="A8" s="1" t="s">
        <v>381</v>
      </c>
      <c r="B8" s="43" t="s">
        <v>375</v>
      </c>
      <c r="C8" s="2" t="s">
        <v>57</v>
      </c>
      <c r="D8" s="5">
        <v>1216.0</v>
      </c>
      <c r="E8" s="5">
        <v>0.135</v>
      </c>
      <c r="F8" s="5">
        <v>0.561</v>
      </c>
      <c r="G8" s="5">
        <v>0.167</v>
      </c>
      <c r="H8" s="5">
        <v>0.037</v>
      </c>
      <c r="I8" s="5">
        <v>0.036</v>
      </c>
      <c r="J8" s="6">
        <v>0.064</v>
      </c>
      <c r="K8" s="5">
        <f t="shared" si="1"/>
        <v>164.16</v>
      </c>
      <c r="L8" s="7">
        <f t="shared" si="2"/>
        <v>682.176</v>
      </c>
      <c r="M8" s="7">
        <f t="shared" si="3"/>
        <v>203.072</v>
      </c>
      <c r="N8" s="7">
        <f t="shared" si="4"/>
        <v>44.992</v>
      </c>
      <c r="O8" s="7">
        <f t="shared" si="5"/>
        <v>43.776</v>
      </c>
      <c r="P8" s="7">
        <f t="shared" si="6"/>
        <v>77.824</v>
      </c>
      <c r="Q8" s="7">
        <f t="shared" si="7"/>
        <v>1216</v>
      </c>
      <c r="R8" s="7">
        <f t="shared" si="8"/>
        <v>0.632404</v>
      </c>
      <c r="S8" s="7">
        <f t="shared" si="9"/>
        <v>10.35537885</v>
      </c>
      <c r="T8" s="7">
        <f t="shared" si="10"/>
        <v>1.311085627</v>
      </c>
      <c r="U8" s="7">
        <f t="shared" si="11"/>
        <v>173.8179402</v>
      </c>
      <c r="W8" s="7">
        <f t="shared" si="12"/>
        <v>-56.25606953</v>
      </c>
    </row>
    <row r="9">
      <c r="A9" s="1" t="s">
        <v>382</v>
      </c>
      <c r="B9" s="43" t="s">
        <v>375</v>
      </c>
      <c r="C9" s="2" t="s">
        <v>57</v>
      </c>
      <c r="D9" s="5">
        <v>322.0</v>
      </c>
      <c r="E9" s="5">
        <v>0.083</v>
      </c>
      <c r="F9" s="5">
        <v>0.311</v>
      </c>
      <c r="G9" s="5">
        <v>0.514</v>
      </c>
      <c r="H9" s="5">
        <v>0.025</v>
      </c>
      <c r="I9" s="5">
        <v>0.048</v>
      </c>
      <c r="J9" s="6">
        <v>0.019</v>
      </c>
      <c r="K9" s="5">
        <f t="shared" si="1"/>
        <v>26.726</v>
      </c>
      <c r="L9" s="7">
        <f t="shared" si="2"/>
        <v>100.142</v>
      </c>
      <c r="M9" s="7">
        <f t="shared" si="3"/>
        <v>165.508</v>
      </c>
      <c r="N9" s="7">
        <f t="shared" si="4"/>
        <v>8.05</v>
      </c>
      <c r="O9" s="7">
        <f t="shared" si="5"/>
        <v>15.456</v>
      </c>
      <c r="P9" s="7">
        <f t="shared" si="6"/>
        <v>6.118</v>
      </c>
      <c r="Q9" s="7">
        <f t="shared" si="7"/>
        <v>322</v>
      </c>
      <c r="R9" s="7">
        <f t="shared" si="8"/>
        <v>0.628904</v>
      </c>
      <c r="S9" s="7">
        <f t="shared" si="9"/>
        <v>10.85151134</v>
      </c>
      <c r="T9" s="7">
        <f t="shared" si="10"/>
        <v>1.22517927</v>
      </c>
      <c r="U9" s="7">
        <f t="shared" si="11"/>
        <v>73.68929515</v>
      </c>
      <c r="W9" s="7">
        <f t="shared" si="12"/>
        <v>12.76509192</v>
      </c>
    </row>
    <row r="10">
      <c r="A10" s="1" t="s">
        <v>383</v>
      </c>
      <c r="B10" s="43" t="s">
        <v>375</v>
      </c>
      <c r="C10" s="2" t="s">
        <v>57</v>
      </c>
      <c r="D10" s="5">
        <v>716.0</v>
      </c>
      <c r="E10" s="5">
        <v>0.125</v>
      </c>
      <c r="F10" s="5">
        <v>0.695</v>
      </c>
      <c r="G10" s="5">
        <v>0.115</v>
      </c>
      <c r="H10" s="5">
        <v>0.032</v>
      </c>
      <c r="I10" s="5">
        <v>0.015</v>
      </c>
      <c r="J10" s="6">
        <v>0.018</v>
      </c>
      <c r="K10" s="5">
        <f t="shared" si="1"/>
        <v>89.5</v>
      </c>
      <c r="L10" s="7">
        <f t="shared" si="2"/>
        <v>497.62</v>
      </c>
      <c r="M10" s="7">
        <f t="shared" si="3"/>
        <v>82.34</v>
      </c>
      <c r="N10" s="7">
        <f t="shared" si="4"/>
        <v>22.912</v>
      </c>
      <c r="O10" s="7">
        <f t="shared" si="5"/>
        <v>10.74</v>
      </c>
      <c r="P10" s="7">
        <f t="shared" si="6"/>
        <v>12.888</v>
      </c>
      <c r="Q10" s="7">
        <f t="shared" si="7"/>
        <v>716</v>
      </c>
      <c r="R10" s="7">
        <f t="shared" si="8"/>
        <v>0.486552</v>
      </c>
      <c r="S10" s="7">
        <f t="shared" si="9"/>
        <v>31.03021216</v>
      </c>
      <c r="T10" s="7">
        <f t="shared" si="10"/>
        <v>1.006979141</v>
      </c>
      <c r="U10" s="7">
        <f t="shared" si="11"/>
        <v>320.086992</v>
      </c>
      <c r="W10" s="7">
        <f t="shared" si="12"/>
        <v>184.6157823</v>
      </c>
    </row>
    <row r="11">
      <c r="A11" s="1" t="s">
        <v>384</v>
      </c>
      <c r="B11" s="43" t="s">
        <v>375</v>
      </c>
      <c r="C11" s="2" t="s">
        <v>57</v>
      </c>
      <c r="D11" s="5">
        <v>338.0</v>
      </c>
      <c r="E11" s="5">
        <v>0.09</v>
      </c>
      <c r="F11" s="5">
        <v>0.105</v>
      </c>
      <c r="G11" s="5">
        <v>0.745</v>
      </c>
      <c r="H11" s="5">
        <v>0.012</v>
      </c>
      <c r="I11" s="5">
        <v>0.045</v>
      </c>
      <c r="J11" s="6">
        <v>0.003</v>
      </c>
      <c r="K11" s="5">
        <f t="shared" si="1"/>
        <v>30.42</v>
      </c>
      <c r="L11" s="7">
        <f t="shared" si="2"/>
        <v>35.49</v>
      </c>
      <c r="M11" s="7">
        <f t="shared" si="3"/>
        <v>251.81</v>
      </c>
      <c r="N11" s="7">
        <f t="shared" si="4"/>
        <v>4.056</v>
      </c>
      <c r="O11" s="7">
        <f t="shared" si="5"/>
        <v>15.21</v>
      </c>
      <c r="P11" s="7">
        <f t="shared" si="6"/>
        <v>1.014</v>
      </c>
      <c r="Q11" s="7">
        <f t="shared" si="7"/>
        <v>338</v>
      </c>
      <c r="R11" s="7">
        <f t="shared" si="8"/>
        <v>0.423672</v>
      </c>
      <c r="S11" s="7">
        <f t="shared" si="9"/>
        <v>39.9435868</v>
      </c>
      <c r="T11" s="7">
        <f t="shared" si="10"/>
        <v>0.8827208005</v>
      </c>
      <c r="U11" s="7">
        <f t="shared" si="11"/>
        <v>193.1018376</v>
      </c>
      <c r="W11" s="7">
        <f t="shared" si="12"/>
        <v>129.1503448</v>
      </c>
    </row>
    <row r="12">
      <c r="A12" s="8" t="s">
        <v>385</v>
      </c>
      <c r="B12" s="25">
        <v>44451.0</v>
      </c>
      <c r="C12" s="2" t="s">
        <v>57</v>
      </c>
      <c r="D12" s="2">
        <v>1226.0</v>
      </c>
      <c r="E12" s="3">
        <v>0.135</v>
      </c>
      <c r="F12" s="3">
        <v>0.506</v>
      </c>
      <c r="G12" s="3">
        <v>0.268</v>
      </c>
      <c r="H12" s="3">
        <v>0.049</v>
      </c>
      <c r="I12" s="3">
        <v>0.034</v>
      </c>
      <c r="J12" s="34">
        <v>0.009</v>
      </c>
      <c r="K12" s="5">
        <f t="shared" si="1"/>
        <v>165.51</v>
      </c>
      <c r="L12" s="7">
        <f t="shared" si="2"/>
        <v>620.356</v>
      </c>
      <c r="M12" s="7">
        <f t="shared" si="3"/>
        <v>328.568</v>
      </c>
      <c r="N12" s="7">
        <f t="shared" si="4"/>
        <v>60.074</v>
      </c>
      <c r="O12" s="7">
        <f t="shared" si="5"/>
        <v>41.684</v>
      </c>
      <c r="P12" s="7">
        <f t="shared" si="6"/>
        <v>11.034</v>
      </c>
      <c r="Q12" s="7">
        <f t="shared" si="7"/>
        <v>1227.226</v>
      </c>
      <c r="R12" s="7">
        <f t="shared" si="8"/>
        <v>0.650277</v>
      </c>
      <c r="S12" s="7">
        <f t="shared" si="9"/>
        <v>7.821842827</v>
      </c>
      <c r="T12" s="7">
        <f t="shared" si="10"/>
        <v>1.2730684</v>
      </c>
      <c r="U12" s="7">
        <f t="shared" si="11"/>
        <v>222.0783411</v>
      </c>
      <c r="W12" s="7">
        <f t="shared" si="12"/>
        <v>-10.11969067</v>
      </c>
    </row>
    <row r="13">
      <c r="A13" s="11" t="s">
        <v>115</v>
      </c>
      <c r="B13" s="35"/>
      <c r="C13" s="13"/>
      <c r="D13" s="13">
        <f>sum(D2:D12)</f>
        <v>8674</v>
      </c>
      <c r="E13" s="12"/>
      <c r="F13" s="12"/>
      <c r="G13" s="12"/>
      <c r="H13" s="12"/>
      <c r="I13" s="12"/>
      <c r="J13" s="33"/>
      <c r="K13" s="13">
        <f t="shared" ref="K13:Q13" si="13">sum(K2:K12)</f>
        <v>1100.597</v>
      </c>
      <c r="L13" s="13">
        <f t="shared" si="13"/>
        <v>4547.072</v>
      </c>
      <c r="M13" s="13">
        <f t="shared" si="13"/>
        <v>2249.247</v>
      </c>
      <c r="N13" s="13">
        <f t="shared" si="13"/>
        <v>300.317</v>
      </c>
      <c r="O13" s="13">
        <f t="shared" si="13"/>
        <v>245.512</v>
      </c>
      <c r="P13" s="13">
        <f t="shared" si="13"/>
        <v>232.481</v>
      </c>
      <c r="Q13" s="13">
        <f t="shared" si="13"/>
        <v>8675.226</v>
      </c>
      <c r="R13" s="16">
        <f>1-((K13/Q13)^2+(L13/Q13)^2+(M13/Q13)^2+(N13/Q13)^2+(O13/Q13)^2+(P13/Q13)^2)</f>
        <v>0.6392377467</v>
      </c>
      <c r="S13" s="16">
        <f t="shared" si="9"/>
        <v>9.386680626</v>
      </c>
      <c r="T13" s="16">
        <f>(K13/Q13)*ln(Q13/K13)+(L13/Q13)*ln(Q13/L13)+(M13/Q13)*ln(Q13/M13)+(N13/Q13)*ln(Q13/N13)+(O13/Q13)*ln(Q13/O13)+(P13/Q13)*ln(Q13/P13)</f>
        <v>1.264822412</v>
      </c>
      <c r="U13" s="16"/>
      <c r="V13" s="16">
        <v>1.264822412255875</v>
      </c>
      <c r="W13" s="16">
        <f>sum(W2:W12)/(V13*Q13)</f>
        <v>0.1658625375</v>
      </c>
      <c r="X13" s="16"/>
      <c r="Y13" s="16"/>
      <c r="Z13" s="16"/>
      <c r="AA13" s="16"/>
      <c r="AB13" s="16"/>
      <c r="AC13" s="16"/>
    </row>
    <row r="14">
      <c r="A14" s="8" t="s">
        <v>386</v>
      </c>
      <c r="B14" s="25">
        <v>44451.0</v>
      </c>
      <c r="C14" s="2" t="s">
        <v>118</v>
      </c>
      <c r="D14" s="2">
        <v>291.0</v>
      </c>
      <c r="E14" s="3">
        <v>0.007</v>
      </c>
      <c r="F14" s="3">
        <v>0.017</v>
      </c>
      <c r="G14" s="3">
        <v>0.911</v>
      </c>
      <c r="H14" s="3">
        <v>0.01</v>
      </c>
      <c r="I14" s="3">
        <v>0.052</v>
      </c>
      <c r="J14" s="34">
        <v>0.003</v>
      </c>
      <c r="K14" s="5">
        <f>D14*E14</f>
        <v>2.037</v>
      </c>
      <c r="L14" s="7">
        <f>D14*F14</f>
        <v>4.947</v>
      </c>
      <c r="M14" s="7">
        <f>G14*D14</f>
        <v>265.101</v>
      </c>
      <c r="N14" s="7">
        <f>H14*D14</f>
        <v>2.91</v>
      </c>
      <c r="O14" s="7">
        <f>D14*I14</f>
        <v>15.132</v>
      </c>
      <c r="P14" s="7">
        <f>D14*J14</f>
        <v>0.873</v>
      </c>
      <c r="Q14" s="7">
        <f>sum(K14:P14)</f>
        <v>291</v>
      </c>
      <c r="R14" s="7">
        <f>1-(E14^2+F14^2+G14^2+H14^2+I14^2+J14^2)</f>
        <v>0.166928</v>
      </c>
      <c r="S14" s="7">
        <f t="shared" si="9"/>
        <v>76.33759856</v>
      </c>
      <c r="T14" s="7">
        <f>E14*ln(1/E14)+F14*ln(1/F14)+G14*ln(1/G14)+H14*ln(1/H14)+I14*ln(1/I14)+J14*ln(1/J14)</f>
        <v>0.4061343405</v>
      </c>
      <c r="U14" s="7">
        <f>Q14*($T$65-T14)</f>
        <v>304.9370585</v>
      </c>
      <c r="W14" s="7">
        <f>Q14*($V$15-T14)</f>
        <v>0</v>
      </c>
    </row>
    <row r="15">
      <c r="A15" s="18" t="s">
        <v>119</v>
      </c>
      <c r="B15" s="60"/>
      <c r="C15" s="27"/>
      <c r="D15" s="20">
        <f>sum(D14)</f>
        <v>291</v>
      </c>
      <c r="E15" s="61"/>
      <c r="F15" s="61"/>
      <c r="G15" s="61"/>
      <c r="H15" s="61"/>
      <c r="I15" s="61"/>
      <c r="J15" s="61"/>
      <c r="K15" s="15">
        <f t="shared" ref="K15:Q15" si="14">sum(K14)</f>
        <v>2.037</v>
      </c>
      <c r="L15" s="15">
        <f t="shared" si="14"/>
        <v>4.947</v>
      </c>
      <c r="M15" s="15">
        <f t="shared" si="14"/>
        <v>265.101</v>
      </c>
      <c r="N15" s="15">
        <f t="shared" si="14"/>
        <v>2.91</v>
      </c>
      <c r="O15" s="15">
        <f t="shared" si="14"/>
        <v>15.132</v>
      </c>
      <c r="P15" s="15">
        <f t="shared" si="14"/>
        <v>0.873</v>
      </c>
      <c r="Q15" s="15">
        <f t="shared" si="14"/>
        <v>291</v>
      </c>
      <c r="R15" s="16">
        <f>1-((K15/Q15)^2+(L15/Q15)^2+(M15/Q15)^2+(N15/Q15)^2+(O15/Q15)^2+(P15/Q15)^2)</f>
        <v>0.166928</v>
      </c>
      <c r="S15" s="16">
        <f t="shared" si="9"/>
        <v>76.33759856</v>
      </c>
      <c r="T15" s="16">
        <f>(K15/Q15)*ln(Q15/K15)+(L15/Q15)*ln(Q15/L15)+(M15/Q15)*ln(Q15/M15)+(N15/Q15)*ln(Q15/N15)+(O15/Q15)*ln(Q15/O15)+(P15/Q15)*ln(Q15/P15)</f>
        <v>0.4061343405</v>
      </c>
      <c r="U15" s="16"/>
      <c r="V15" s="16">
        <v>0.4061343405237932</v>
      </c>
      <c r="W15" s="62">
        <v>0.0</v>
      </c>
      <c r="X15" s="63"/>
      <c r="Y15" s="63"/>
      <c r="Z15" s="63"/>
      <c r="AA15" s="63"/>
      <c r="AB15" s="63"/>
      <c r="AC15" s="63"/>
    </row>
    <row r="16">
      <c r="A16" s="21" t="s">
        <v>387</v>
      </c>
      <c r="B16" s="25">
        <v>44451.0</v>
      </c>
      <c r="C16" s="2" t="s">
        <v>122</v>
      </c>
      <c r="D16" s="22">
        <v>1107.0</v>
      </c>
      <c r="E16" s="10">
        <v>0.537</v>
      </c>
      <c r="F16" s="10">
        <v>0.076</v>
      </c>
      <c r="G16" s="10">
        <v>0.2</v>
      </c>
      <c r="H16" s="10">
        <v>0.018</v>
      </c>
      <c r="I16" s="10">
        <v>0.113</v>
      </c>
      <c r="J16" s="10">
        <v>0.057</v>
      </c>
      <c r="K16" s="5">
        <f t="shared" ref="K16:K18" si="15">D16*E16</f>
        <v>594.459</v>
      </c>
      <c r="L16" s="7">
        <f t="shared" ref="L16:L18" si="16">D16*F16</f>
        <v>84.132</v>
      </c>
      <c r="M16" s="7">
        <f t="shared" ref="M16:M18" si="17">G16*D16</f>
        <v>221.4</v>
      </c>
      <c r="N16" s="7">
        <f t="shared" ref="N16:N18" si="18">H16*D16</f>
        <v>19.926</v>
      </c>
      <c r="O16" s="7">
        <f t="shared" ref="O16:O18" si="19">D16*I16</f>
        <v>125.091</v>
      </c>
      <c r="P16" s="7">
        <f t="shared" ref="P16:P18" si="20">D16*J16</f>
        <v>63.099</v>
      </c>
      <c r="Q16" s="7">
        <f t="shared" ref="Q16:Q18" si="21">sum(K16:P16)</f>
        <v>1108.107</v>
      </c>
      <c r="R16" s="7">
        <f t="shared" ref="R16:R18" si="22">1-(E16^2+F16^2+G16^2+H16^2+I16^2+J16^2)</f>
        <v>0.649513</v>
      </c>
      <c r="S16" s="7">
        <f t="shared" si="9"/>
        <v>7.930141463</v>
      </c>
      <c r="T16" s="7">
        <f t="shared" ref="T16:T18" si="23">E16*ln(1/E16)+F16*ln(1/F16)+G16*ln(1/G16)+H16*ln(1/H16)+I16*ln(1/I16)+J16*ln(1/J16)</f>
        <v>1.333607413</v>
      </c>
      <c r="U16" s="7">
        <f t="shared" ref="U16:U18" si="24">Q16*($T$65-T16)</f>
        <v>133.4389092</v>
      </c>
      <c r="W16" s="7">
        <f t="shared" ref="W16:W18" si="25">Q16*($V$19-T16)</f>
        <v>92.7732229</v>
      </c>
    </row>
    <row r="17">
      <c r="A17" s="23" t="s">
        <v>388</v>
      </c>
      <c r="B17" s="25">
        <v>44451.0</v>
      </c>
      <c r="C17" s="2" t="s">
        <v>122</v>
      </c>
      <c r="D17" s="22">
        <v>1448.0</v>
      </c>
      <c r="E17" s="10">
        <v>0.32</v>
      </c>
      <c r="F17" s="10">
        <v>0.11</v>
      </c>
      <c r="G17" s="10">
        <v>0.407</v>
      </c>
      <c r="H17" s="10">
        <v>0.044</v>
      </c>
      <c r="I17" s="10">
        <v>0.086</v>
      </c>
      <c r="J17" s="10">
        <v>0.032</v>
      </c>
      <c r="K17" s="5">
        <f t="shared" si="15"/>
        <v>463.36</v>
      </c>
      <c r="L17" s="7">
        <f t="shared" si="16"/>
        <v>159.28</v>
      </c>
      <c r="M17" s="7">
        <f t="shared" si="17"/>
        <v>589.336</v>
      </c>
      <c r="N17" s="7">
        <f t="shared" si="18"/>
        <v>63.712</v>
      </c>
      <c r="O17" s="7">
        <f t="shared" si="19"/>
        <v>124.528</v>
      </c>
      <c r="P17" s="7">
        <f t="shared" si="20"/>
        <v>46.336</v>
      </c>
      <c r="Q17" s="7">
        <f t="shared" si="21"/>
        <v>1446.552</v>
      </c>
      <c r="R17" s="7">
        <f t="shared" si="22"/>
        <v>0.709495</v>
      </c>
      <c r="S17" s="7">
        <f t="shared" si="9"/>
        <v>0.5724354747</v>
      </c>
      <c r="T17" s="7">
        <f t="shared" si="23"/>
        <v>1.431863238</v>
      </c>
      <c r="U17" s="7">
        <f t="shared" si="24"/>
        <v>32.06249855</v>
      </c>
      <c r="W17" s="7">
        <f t="shared" si="25"/>
        <v>-21.02355705</v>
      </c>
    </row>
    <row r="18">
      <c r="A18" s="23" t="s">
        <v>389</v>
      </c>
      <c r="B18" s="25">
        <v>44451.0</v>
      </c>
      <c r="C18" s="2" t="s">
        <v>122</v>
      </c>
      <c r="D18" s="22">
        <v>1452.0</v>
      </c>
      <c r="E18" s="10">
        <v>0.339</v>
      </c>
      <c r="F18" s="10">
        <v>0.094</v>
      </c>
      <c r="G18" s="10">
        <v>0.428</v>
      </c>
      <c r="H18" s="10">
        <v>0.065</v>
      </c>
      <c r="I18" s="10">
        <v>0.054</v>
      </c>
      <c r="J18" s="10">
        <v>0.019</v>
      </c>
      <c r="K18" s="5">
        <f t="shared" si="15"/>
        <v>492.228</v>
      </c>
      <c r="L18" s="7">
        <f t="shared" si="16"/>
        <v>136.488</v>
      </c>
      <c r="M18" s="7">
        <f t="shared" si="17"/>
        <v>621.456</v>
      </c>
      <c r="N18" s="7">
        <f t="shared" si="18"/>
        <v>94.38</v>
      </c>
      <c r="O18" s="7">
        <f t="shared" si="19"/>
        <v>78.408</v>
      </c>
      <c r="P18" s="7">
        <f t="shared" si="20"/>
        <v>27.588</v>
      </c>
      <c r="Q18" s="7">
        <f t="shared" si="21"/>
        <v>1450.548</v>
      </c>
      <c r="R18" s="7">
        <f t="shared" si="22"/>
        <v>0.685557</v>
      </c>
      <c r="S18" s="7">
        <f t="shared" si="9"/>
        <v>2.820827283</v>
      </c>
      <c r="T18" s="7">
        <f t="shared" si="23"/>
        <v>1.362774398</v>
      </c>
      <c r="U18" s="7">
        <f t="shared" si="24"/>
        <v>132.3677472</v>
      </c>
      <c r="W18" s="7">
        <f t="shared" si="25"/>
        <v>79.13504504</v>
      </c>
    </row>
    <row r="19">
      <c r="A19" s="28" t="s">
        <v>137</v>
      </c>
      <c r="B19" s="35"/>
      <c r="C19" s="13"/>
      <c r="D19" s="20">
        <f>sum(D16:D18)</f>
        <v>4007</v>
      </c>
      <c r="E19" s="14"/>
      <c r="F19" s="14"/>
      <c r="G19" s="14"/>
      <c r="H19" s="14"/>
      <c r="I19" s="14"/>
      <c r="J19" s="14"/>
      <c r="K19" s="20">
        <f t="shared" ref="K19:Q19" si="26">sum(K16:K18)</f>
        <v>1550.047</v>
      </c>
      <c r="L19" s="20">
        <f t="shared" si="26"/>
        <v>379.9</v>
      </c>
      <c r="M19" s="20">
        <f t="shared" si="26"/>
        <v>1432.192</v>
      </c>
      <c r="N19" s="20">
        <f t="shared" si="26"/>
        <v>178.018</v>
      </c>
      <c r="O19" s="20">
        <f t="shared" si="26"/>
        <v>328.027</v>
      </c>
      <c r="P19" s="20">
        <f t="shared" si="26"/>
        <v>137.023</v>
      </c>
      <c r="Q19" s="20">
        <f t="shared" si="26"/>
        <v>4005.207</v>
      </c>
      <c r="R19" s="16">
        <f>1-((K19/Q19)^2+(L19/Q19)^2+(M19/Q19)^2+(N19/Q19)^2+(O19/Q19)^2+(P19/Q19)^2)</f>
        <v>0.7035092249</v>
      </c>
      <c r="S19" s="16">
        <f t="shared" si="9"/>
        <v>0.2760609683</v>
      </c>
      <c r="T19" s="16">
        <f>(K19/Q19)*ln(Q19/K19)+(L19/Q19)*ln(Q19/L19)+(M19/Q19)*ln(Q19/M19)+(N19/Q19)*ln(Q19/N19)+(O19/Q19)*ln(Q19/O19)+(P19/Q19)*ln(Q19/P19)</f>
        <v>1.417329673</v>
      </c>
      <c r="U19" s="16"/>
      <c r="V19" s="16">
        <v>1.4173296733973892</v>
      </c>
      <c r="W19" s="16">
        <f>sum(W16:W18)/(V19*Q19)</f>
        <v>0.02657965802</v>
      </c>
      <c r="X19" s="16"/>
      <c r="Y19" s="16"/>
      <c r="Z19" s="16"/>
      <c r="AA19" s="16"/>
      <c r="AB19" s="16"/>
      <c r="AC19" s="16"/>
    </row>
    <row r="20">
      <c r="A20" s="23" t="s">
        <v>390</v>
      </c>
      <c r="B20" s="25">
        <v>44451.0</v>
      </c>
      <c r="C20" s="2" t="s">
        <v>142</v>
      </c>
      <c r="D20" s="22">
        <v>2048.0</v>
      </c>
      <c r="E20" s="10">
        <v>0.286</v>
      </c>
      <c r="F20" s="10">
        <v>0.29</v>
      </c>
      <c r="G20" s="10">
        <v>0.271</v>
      </c>
      <c r="H20" s="10">
        <v>0.025</v>
      </c>
      <c r="I20" s="10">
        <v>0.074</v>
      </c>
      <c r="J20" s="10">
        <v>0.055</v>
      </c>
      <c r="K20" s="5">
        <f t="shared" ref="K20:K22" si="27">D20*E20</f>
        <v>585.728</v>
      </c>
      <c r="L20" s="7">
        <f t="shared" ref="L20:L22" si="28">D20*F20</f>
        <v>593.92</v>
      </c>
      <c r="M20" s="7">
        <f t="shared" ref="M20:M22" si="29">G20*D20</f>
        <v>555.008</v>
      </c>
      <c r="N20" s="7">
        <f t="shared" ref="N20:N22" si="30">H20*D20</f>
        <v>51.2</v>
      </c>
      <c r="O20" s="7">
        <f t="shared" ref="O20:O22" si="31">D20*I20</f>
        <v>151.552</v>
      </c>
      <c r="P20" s="7">
        <f t="shared" ref="P20:P22" si="32">D20*J20</f>
        <v>112.64</v>
      </c>
      <c r="Q20" s="7">
        <f t="shared" ref="Q20:Q22" si="33">sum(K20:P20)</f>
        <v>2050.048</v>
      </c>
      <c r="R20" s="7">
        <f t="shared" ref="R20:R22" si="34">1-(E20^2+F20^2+G20^2+H20^2+I20^2+J20^2)</f>
        <v>0.751537</v>
      </c>
      <c r="S20" s="7">
        <f t="shared" si="9"/>
        <v>6.531978998</v>
      </c>
      <c r="T20" s="7">
        <f t="shared" ref="T20:T22" si="35">E20*ln(1/E20)+F20*ln(1/F20)+G20*ln(1/G20)+H20*ln(1/H20)+I20*ln(1/I20)+J20*ln(1/J20)</f>
        <v>1.515233671</v>
      </c>
      <c r="U20" s="7">
        <f t="shared" ref="U20:U22" si="36">Q20*($T$65-T20)</f>
        <v>-125.4745372</v>
      </c>
      <c r="W20" s="7">
        <f t="shared" ref="W20:W22" si="37">Q20*($V$23-T20)</f>
        <v>-17.11643062</v>
      </c>
    </row>
    <row r="21">
      <c r="A21" s="23" t="s">
        <v>391</v>
      </c>
      <c r="B21" s="25">
        <v>44451.0</v>
      </c>
      <c r="C21" s="2" t="s">
        <v>142</v>
      </c>
      <c r="D21" s="22">
        <v>1859.0</v>
      </c>
      <c r="E21" s="10">
        <v>0.378</v>
      </c>
      <c r="F21" s="10">
        <v>0.105</v>
      </c>
      <c r="G21" s="10">
        <v>0.339</v>
      </c>
      <c r="H21" s="10">
        <v>0.03</v>
      </c>
      <c r="I21" s="10">
        <v>0.076</v>
      </c>
      <c r="J21" s="10">
        <v>0.072</v>
      </c>
      <c r="K21" s="5">
        <f t="shared" si="27"/>
        <v>702.702</v>
      </c>
      <c r="L21" s="7">
        <f t="shared" si="28"/>
        <v>195.195</v>
      </c>
      <c r="M21" s="7">
        <f t="shared" si="29"/>
        <v>630.201</v>
      </c>
      <c r="N21" s="7">
        <f t="shared" si="30"/>
        <v>55.77</v>
      </c>
      <c r="O21" s="7">
        <f t="shared" si="31"/>
        <v>141.284</v>
      </c>
      <c r="P21" s="7">
        <f t="shared" si="32"/>
        <v>133.848</v>
      </c>
      <c r="Q21" s="7">
        <f t="shared" si="33"/>
        <v>1859</v>
      </c>
      <c r="R21" s="7">
        <f t="shared" si="34"/>
        <v>0.71931</v>
      </c>
      <c r="S21" s="7">
        <f t="shared" si="9"/>
        <v>1.963732741</v>
      </c>
      <c r="T21" s="7">
        <f t="shared" si="35"/>
        <v>1.461593784</v>
      </c>
      <c r="U21" s="7">
        <f t="shared" si="36"/>
        <v>-14.06476948</v>
      </c>
      <c r="W21" s="7">
        <f t="shared" si="37"/>
        <v>84.19523226</v>
      </c>
    </row>
    <row r="22">
      <c r="A22" s="23" t="s">
        <v>392</v>
      </c>
      <c r="B22" s="25">
        <v>44451.0</v>
      </c>
      <c r="C22" s="2" t="s">
        <v>142</v>
      </c>
      <c r="D22" s="22">
        <v>2031.0</v>
      </c>
      <c r="E22" s="10">
        <v>0.264</v>
      </c>
      <c r="F22" s="10">
        <v>0.418</v>
      </c>
      <c r="G22" s="10">
        <v>0.202</v>
      </c>
      <c r="H22" s="10">
        <v>0.029</v>
      </c>
      <c r="I22" s="10">
        <v>0.068</v>
      </c>
      <c r="J22" s="10">
        <v>0.019</v>
      </c>
      <c r="K22" s="5">
        <f t="shared" si="27"/>
        <v>536.184</v>
      </c>
      <c r="L22" s="7">
        <f t="shared" si="28"/>
        <v>848.958</v>
      </c>
      <c r="M22" s="7">
        <f t="shared" si="29"/>
        <v>410.262</v>
      </c>
      <c r="N22" s="7">
        <f t="shared" si="30"/>
        <v>58.899</v>
      </c>
      <c r="O22" s="7">
        <f t="shared" si="31"/>
        <v>138.108</v>
      </c>
      <c r="P22" s="7">
        <f t="shared" si="32"/>
        <v>38.589</v>
      </c>
      <c r="Q22" s="7">
        <f t="shared" si="33"/>
        <v>2031</v>
      </c>
      <c r="R22" s="7">
        <f t="shared" si="34"/>
        <v>0.70895</v>
      </c>
      <c r="S22" s="7">
        <f t="shared" si="9"/>
        <v>0.4951805577</v>
      </c>
      <c r="T22" s="7">
        <f t="shared" si="35"/>
        <v>1.400080958</v>
      </c>
      <c r="U22" s="7">
        <f t="shared" si="36"/>
        <v>109.5664665</v>
      </c>
      <c r="W22" s="7">
        <f t="shared" si="37"/>
        <v>216.9177648</v>
      </c>
    </row>
    <row r="23">
      <c r="A23" s="18" t="s">
        <v>159</v>
      </c>
      <c r="B23" s="12"/>
      <c r="C23" s="13"/>
      <c r="D23" s="20">
        <f>sum(D20:D22)</f>
        <v>5938</v>
      </c>
      <c r="E23" s="14"/>
      <c r="F23" s="14"/>
      <c r="G23" s="14"/>
      <c r="H23" s="14"/>
      <c r="I23" s="14"/>
      <c r="J23" s="14"/>
      <c r="K23" s="20">
        <f t="shared" ref="K23:Q23" si="38">sum(K20:K22)</f>
        <v>1824.614</v>
      </c>
      <c r="L23" s="20">
        <f t="shared" si="38"/>
        <v>1638.073</v>
      </c>
      <c r="M23" s="20">
        <f t="shared" si="38"/>
        <v>1595.471</v>
      </c>
      <c r="N23" s="20">
        <f t="shared" si="38"/>
        <v>165.869</v>
      </c>
      <c r="O23" s="20">
        <f t="shared" si="38"/>
        <v>430.944</v>
      </c>
      <c r="P23" s="20">
        <f t="shared" si="38"/>
        <v>285.077</v>
      </c>
      <c r="Q23" s="20">
        <f t="shared" si="38"/>
        <v>5940.048</v>
      </c>
      <c r="R23" s="16">
        <f>1-((K23/Q23)^2+(L23/Q23)^2+(M23/Q23)^2+(N23/Q23)^2+(O23/Q23)^2+(P23/Q23)^2)</f>
        <v>0.7491078519</v>
      </c>
      <c r="S23" s="16">
        <f t="shared" si="9"/>
        <v>6.187642052</v>
      </c>
      <c r="T23" s="16">
        <f>(K23/Q23)*ln(Q23/K23)+(L23/Q23)*ln(Q23/L23)+(M23/Q23)*ln(Q23/M23)+(N23/Q23)*ln(Q23/N23)+(O23/Q23)*ln(Q23/O23)+(P23/Q23)*ln(Q23/P23)</f>
        <v>1.506884388</v>
      </c>
      <c r="U23" s="16"/>
      <c r="V23" s="16">
        <v>1.5068843876792095</v>
      </c>
      <c r="W23" s="16">
        <f>sum(W20:W22)/(V23*Q23)</f>
        <v>0.03172803687</v>
      </c>
      <c r="X23" s="16"/>
      <c r="Y23" s="16"/>
      <c r="Z23" s="16"/>
      <c r="AA23" s="16"/>
      <c r="AB23" s="16"/>
      <c r="AC23" s="16"/>
    </row>
    <row r="24">
      <c r="A24" s="21" t="s">
        <v>393</v>
      </c>
      <c r="B24" s="3">
        <v>9.0</v>
      </c>
      <c r="C24" s="2" t="s">
        <v>162</v>
      </c>
      <c r="D24" s="22">
        <v>283.0</v>
      </c>
      <c r="E24" s="10">
        <v>0.24</v>
      </c>
      <c r="F24" s="10">
        <v>0.473</v>
      </c>
      <c r="G24" s="10">
        <v>0.155</v>
      </c>
      <c r="H24" s="10">
        <v>0.039</v>
      </c>
      <c r="I24" s="10">
        <v>0.081</v>
      </c>
      <c r="J24" s="10">
        <v>0.011</v>
      </c>
      <c r="K24" s="5">
        <f t="shared" ref="K24:K25" si="39">D24*E24</f>
        <v>67.92</v>
      </c>
      <c r="L24" s="7">
        <f t="shared" ref="L24:L25" si="40">D24*F24</f>
        <v>133.859</v>
      </c>
      <c r="M24" s="7">
        <f t="shared" ref="M24:M25" si="41">G24*D24</f>
        <v>43.865</v>
      </c>
      <c r="N24" s="7">
        <f t="shared" ref="N24:N25" si="42">H24*D24</f>
        <v>11.037</v>
      </c>
      <c r="O24" s="7">
        <f t="shared" ref="O24:O25" si="43">D24*I24</f>
        <v>22.923</v>
      </c>
      <c r="P24" s="7">
        <f t="shared" ref="P24:P25" si="44">D24*J24</f>
        <v>3.113</v>
      </c>
      <c r="Q24" s="7">
        <f t="shared" ref="Q24:Q25" si="45">sum(K24:P24)</f>
        <v>282.717</v>
      </c>
      <c r="R24" s="7">
        <f t="shared" ref="R24:R25" si="46">1-(E24^2+F24^2+G24^2+H24^2+I24^2+J24^2)</f>
        <v>0.686443</v>
      </c>
      <c r="S24" s="7">
        <f t="shared" si="9"/>
        <v>2.695234886</v>
      </c>
      <c r="T24" s="7">
        <f t="shared" ref="T24:T25" si="47">E24*ln(1/E24)+F24*ln(1/F24)+G24*ln(1/G24)+H24*ln(1/H24)+I24*ln(1/I24)+J24*ln(1/J24)</f>
        <v>1.365305036</v>
      </c>
      <c r="U24" s="7">
        <f t="shared" ref="U24:U25" si="48">Q24*($T$65-T24)</f>
        <v>25.08349356</v>
      </c>
      <c r="W24" s="7">
        <f t="shared" ref="W24:W25" si="49">Q24*($V$26-T24)</f>
        <v>30.3372585</v>
      </c>
    </row>
    <row r="25">
      <c r="A25" s="21" t="s">
        <v>394</v>
      </c>
      <c r="B25" s="25">
        <v>44481.0</v>
      </c>
      <c r="C25" s="2" t="s">
        <v>162</v>
      </c>
      <c r="D25" s="22">
        <v>707.0</v>
      </c>
      <c r="E25" s="10">
        <v>0.27</v>
      </c>
      <c r="F25" s="10">
        <v>0.393</v>
      </c>
      <c r="G25" s="10">
        <v>0.168</v>
      </c>
      <c r="H25" s="10">
        <v>0.059</v>
      </c>
      <c r="I25" s="10">
        <v>0.061</v>
      </c>
      <c r="J25" s="10">
        <v>0.048</v>
      </c>
      <c r="K25" s="5">
        <f t="shared" si="39"/>
        <v>190.89</v>
      </c>
      <c r="L25" s="7">
        <f t="shared" si="40"/>
        <v>277.851</v>
      </c>
      <c r="M25" s="7">
        <f t="shared" si="41"/>
        <v>118.776</v>
      </c>
      <c r="N25" s="7">
        <f t="shared" si="42"/>
        <v>41.713</v>
      </c>
      <c r="O25" s="7">
        <f t="shared" si="43"/>
        <v>43.127</v>
      </c>
      <c r="P25" s="7">
        <f t="shared" si="44"/>
        <v>33.936</v>
      </c>
      <c r="Q25" s="7">
        <f t="shared" si="45"/>
        <v>706.293</v>
      </c>
      <c r="R25" s="7">
        <f t="shared" si="46"/>
        <v>0.734921</v>
      </c>
      <c r="S25" s="7">
        <f t="shared" si="9"/>
        <v>4.176625419</v>
      </c>
      <c r="T25" s="7">
        <f t="shared" si="47"/>
        <v>1.503584805</v>
      </c>
      <c r="U25" s="7">
        <f t="shared" si="48"/>
        <v>-35.00161599</v>
      </c>
      <c r="W25" s="7">
        <f t="shared" si="49"/>
        <v>-21.87648592</v>
      </c>
    </row>
    <row r="26">
      <c r="A26" s="11" t="s">
        <v>167</v>
      </c>
      <c r="B26" s="57"/>
      <c r="C26" s="26"/>
      <c r="D26" s="13">
        <f>sum(D24:D25)</f>
        <v>990</v>
      </c>
      <c r="E26" s="14"/>
      <c r="F26" s="14"/>
      <c r="G26" s="14"/>
      <c r="H26" s="14"/>
      <c r="I26" s="14"/>
      <c r="J26" s="14"/>
      <c r="K26" s="13">
        <f t="shared" ref="K26:Q26" si="50">sum(K24:K25)</f>
        <v>258.81</v>
      </c>
      <c r="L26" s="13">
        <f t="shared" si="50"/>
        <v>411.71</v>
      </c>
      <c r="M26" s="13">
        <f t="shared" si="50"/>
        <v>162.641</v>
      </c>
      <c r="N26" s="13">
        <f t="shared" si="50"/>
        <v>52.75</v>
      </c>
      <c r="O26" s="13">
        <f t="shared" si="50"/>
        <v>66.05</v>
      </c>
      <c r="P26" s="13">
        <f t="shared" si="50"/>
        <v>37.049</v>
      </c>
      <c r="Q26" s="13">
        <f t="shared" si="50"/>
        <v>989.01</v>
      </c>
      <c r="R26" s="16">
        <f>1-((K26/Q26)^2+(L26/Q26)^2+(M26/Q26)^2+(N26/Q26)^2+(O26/Q26)^2+(P26/Q26)^2)</f>
        <v>0.7224759114</v>
      </c>
      <c r="S26" s="16">
        <f t="shared" si="9"/>
        <v>2.412507467</v>
      </c>
      <c r="T26" s="16">
        <f>(K26/Q26)*ln(Q26/K26)+(L26/Q26)*ln(Q26/L26)+(M26/Q26)*ln(Q26/M26)+(N26/Q26)*ln(Q26/N26)+(O26/Q26)*ln(Q26/O26)+(P26/Q26)*ln(Q26/P26)</f>
        <v>1.472611136</v>
      </c>
      <c r="U26" s="16"/>
      <c r="V26" s="16">
        <v>1.4726111358929188</v>
      </c>
      <c r="W26" s="16">
        <f>sum(W24:W25)/(V26*Q26)</f>
        <v>0.005809265949</v>
      </c>
      <c r="X26" s="16"/>
      <c r="Y26" s="16"/>
      <c r="Z26" s="16"/>
      <c r="AA26" s="16"/>
      <c r="AB26" s="16"/>
      <c r="AC26" s="16"/>
    </row>
    <row r="27">
      <c r="A27" s="8" t="s">
        <v>395</v>
      </c>
      <c r="B27" s="29">
        <v>44451.0</v>
      </c>
      <c r="C27" s="8" t="s">
        <v>172</v>
      </c>
      <c r="D27" s="2">
        <v>388.0</v>
      </c>
      <c r="E27" s="10">
        <v>0.09</v>
      </c>
      <c r="F27" s="10">
        <v>0.711</v>
      </c>
      <c r="G27" s="10">
        <v>0.119</v>
      </c>
      <c r="H27" s="10">
        <v>0.021</v>
      </c>
      <c r="I27" s="10">
        <v>0.054</v>
      </c>
      <c r="J27" s="10">
        <v>0.005</v>
      </c>
      <c r="K27" s="5">
        <f>D27*E27</f>
        <v>34.92</v>
      </c>
      <c r="L27" s="7">
        <f>D27*F27</f>
        <v>275.868</v>
      </c>
      <c r="M27" s="7">
        <f>G27*D27</f>
        <v>46.172</v>
      </c>
      <c r="N27" s="7">
        <f>H27*D27</f>
        <v>8.148</v>
      </c>
      <c r="O27" s="7">
        <f>D27*I27</f>
        <v>20.952</v>
      </c>
      <c r="P27" s="7">
        <f>D27*J27</f>
        <v>1.94</v>
      </c>
      <c r="Q27" s="7">
        <f>sum(K27:P27)</f>
        <v>388</v>
      </c>
      <c r="R27" s="7">
        <f>1-(E27^2+F27^2+G27^2+H27^2+I27^2+J27^2)</f>
        <v>0.468836</v>
      </c>
      <c r="S27" s="7">
        <f t="shared" si="9"/>
        <v>33.54149309</v>
      </c>
      <c r="T27" s="7">
        <f>E27*ln(1/E27)+F27*ln(1/F27)+G27*ln(1/G27)+H27*ln(1/H27)+I27*ln(1/I27)+J27*ln(1/J27)</f>
        <v>0.9777653161</v>
      </c>
      <c r="U27" s="7">
        <f>Q27*($T$65-T27)</f>
        <v>184.7899261</v>
      </c>
      <c r="W27" s="7">
        <f>Q27*($V$28-T27)</f>
        <v>0</v>
      </c>
    </row>
    <row r="28">
      <c r="A28" s="27" t="s">
        <v>173</v>
      </c>
      <c r="B28" s="57"/>
      <c r="C28" s="13"/>
      <c r="D28" s="13">
        <f>sum(D27)</f>
        <v>388</v>
      </c>
      <c r="E28" s="14"/>
      <c r="F28" s="14"/>
      <c r="G28" s="14"/>
      <c r="H28" s="14"/>
      <c r="I28" s="14"/>
      <c r="J28" s="14"/>
      <c r="K28" s="13">
        <f t="shared" ref="K28:Q28" si="51">sum(K27)</f>
        <v>34.92</v>
      </c>
      <c r="L28" s="13">
        <f t="shared" si="51"/>
        <v>275.868</v>
      </c>
      <c r="M28" s="13">
        <f t="shared" si="51"/>
        <v>46.172</v>
      </c>
      <c r="N28" s="13">
        <f t="shared" si="51"/>
        <v>8.148</v>
      </c>
      <c r="O28" s="13">
        <f t="shared" si="51"/>
        <v>20.952</v>
      </c>
      <c r="P28" s="13">
        <f t="shared" si="51"/>
        <v>1.94</v>
      </c>
      <c r="Q28" s="13">
        <f t="shared" si="51"/>
        <v>388</v>
      </c>
      <c r="R28" s="16">
        <f>1-((K28/Q28)^2+(L28/Q28)^2+(M28/Q28)^2+(N28/Q28)^2+(O28/Q28)^2+(P28/Q28)^2)</f>
        <v>0.468836</v>
      </c>
      <c r="S28" s="16">
        <f t="shared" si="9"/>
        <v>33.54149309</v>
      </c>
      <c r="T28" s="16">
        <f>(K28/Q28)*ln(Q28/K28)+(L28/Q28)*ln(Q28/L28)+(M28/Q28)*ln(Q28/M28)+(N28/Q28)*ln(Q28/N28)+(O28/Q28)*ln(Q28/O28)+(P28/Q28)*ln(Q28/P28)</f>
        <v>0.9777653161</v>
      </c>
      <c r="U28" s="16"/>
      <c r="V28" s="16">
        <v>0.9777653161132038</v>
      </c>
      <c r="W28" s="13">
        <v>0.0</v>
      </c>
      <c r="X28" s="16"/>
      <c r="Y28" s="16"/>
      <c r="Z28" s="16"/>
      <c r="AA28" s="16"/>
      <c r="AB28" s="16"/>
      <c r="AC28" s="16"/>
    </row>
    <row r="29">
      <c r="A29" s="2" t="s">
        <v>396</v>
      </c>
      <c r="B29" s="29">
        <v>44451.0</v>
      </c>
      <c r="C29" s="2" t="s">
        <v>175</v>
      </c>
      <c r="D29" s="2">
        <v>562.0</v>
      </c>
      <c r="E29" s="10">
        <v>0.658</v>
      </c>
      <c r="F29" s="10">
        <v>0.153</v>
      </c>
      <c r="G29" s="10">
        <v>0.039</v>
      </c>
      <c r="H29" s="10">
        <v>0.032</v>
      </c>
      <c r="I29" s="10">
        <v>0.098</v>
      </c>
      <c r="J29" s="10">
        <v>0.02</v>
      </c>
      <c r="K29" s="5">
        <f>D29*E29</f>
        <v>369.796</v>
      </c>
      <c r="L29" s="7">
        <f>D29*F29</f>
        <v>85.986</v>
      </c>
      <c r="M29" s="7">
        <f>G29*D29</f>
        <v>21.918</v>
      </c>
      <c r="N29" s="7">
        <f>H29*D29</f>
        <v>17.984</v>
      </c>
      <c r="O29" s="7">
        <f>D29*I29</f>
        <v>55.076</v>
      </c>
      <c r="P29" s="7">
        <f>D29*J29</f>
        <v>11.24</v>
      </c>
      <c r="Q29" s="7">
        <f>sum(K29:P29)</f>
        <v>562</v>
      </c>
      <c r="R29" s="7">
        <f>1-(E29^2+F29^2+G29^2+H29^2+I29^2+J29^2)</f>
        <v>0.531078</v>
      </c>
      <c r="S29" s="7">
        <f t="shared" si="9"/>
        <v>24.71855632</v>
      </c>
      <c r="T29" s="7">
        <f>E29*ln(1/E29)+F29*ln(1/F29)+G29*ln(1/G29)+H29*ln(1/H29)+I29*ln(1/I29)+J29*ln(1/J29)</f>
        <v>1.105177521</v>
      </c>
      <c r="U29" s="7">
        <f>Q29*($T$65-T29)</f>
        <v>196.0539763</v>
      </c>
      <c r="W29" s="2">
        <v>0.0</v>
      </c>
    </row>
    <row r="30">
      <c r="A30" s="11" t="s">
        <v>176</v>
      </c>
      <c r="B30" s="35"/>
      <c r="C30" s="13"/>
      <c r="D30" s="13">
        <f>sum(D29)</f>
        <v>562</v>
      </c>
      <c r="E30" s="14"/>
      <c r="F30" s="14"/>
      <c r="G30" s="14"/>
      <c r="H30" s="14"/>
      <c r="I30" s="14"/>
      <c r="J30" s="14"/>
      <c r="K30" s="13">
        <f t="shared" ref="K30:Q30" si="52">sum(K29)</f>
        <v>369.796</v>
      </c>
      <c r="L30" s="13">
        <f t="shared" si="52"/>
        <v>85.986</v>
      </c>
      <c r="M30" s="13">
        <f t="shared" si="52"/>
        <v>21.918</v>
      </c>
      <c r="N30" s="13">
        <f t="shared" si="52"/>
        <v>17.984</v>
      </c>
      <c r="O30" s="13">
        <f t="shared" si="52"/>
        <v>55.076</v>
      </c>
      <c r="P30" s="13">
        <f t="shared" si="52"/>
        <v>11.24</v>
      </c>
      <c r="Q30" s="13">
        <f t="shared" si="52"/>
        <v>562</v>
      </c>
      <c r="R30" s="16">
        <f>1-((K30/Q30)^2+(L30/Q30)^2+(M30/Q30)^2+(N30/Q30)^2+(O30/Q30)^2+(P30/Q30)^2)</f>
        <v>0.531078</v>
      </c>
      <c r="S30" s="16">
        <f t="shared" si="9"/>
        <v>24.71855632</v>
      </c>
      <c r="T30" s="16">
        <f>(K30/Q30)*ln(Q30/K30)+(L30/Q30)*ln(Q30/L30)+(M30/Q30)*ln(Q30/M30)+(N30/Q30)*ln(Q30/N30)+(O30/Q30)*ln(Q30/O30)+(P30/Q30)*ln(Q30/P30)</f>
        <v>1.105177521</v>
      </c>
      <c r="U30" s="16"/>
      <c r="V30" s="16">
        <v>1.1051775207275922</v>
      </c>
      <c r="W30" s="13">
        <v>0.0</v>
      </c>
      <c r="X30" s="16"/>
      <c r="Y30" s="16"/>
      <c r="Z30" s="16"/>
      <c r="AA30" s="16"/>
      <c r="AB30" s="16"/>
      <c r="AC30" s="16"/>
    </row>
    <row r="31">
      <c r="A31" s="8" t="s">
        <v>397</v>
      </c>
      <c r="B31" s="25">
        <v>44451.0</v>
      </c>
      <c r="C31" s="2" t="s">
        <v>178</v>
      </c>
      <c r="D31" s="2">
        <v>1671.0</v>
      </c>
      <c r="E31" s="10">
        <v>0.722</v>
      </c>
      <c r="F31" s="10">
        <v>0.062</v>
      </c>
      <c r="G31" s="10">
        <v>0.059</v>
      </c>
      <c r="H31" s="10">
        <v>0.074</v>
      </c>
      <c r="I31" s="10">
        <v>0.023</v>
      </c>
      <c r="J31" s="10">
        <v>0.061</v>
      </c>
      <c r="K31" s="5">
        <f>D31*E31</f>
        <v>1206.462</v>
      </c>
      <c r="L31" s="7">
        <f>D31*F31</f>
        <v>103.602</v>
      </c>
      <c r="M31" s="7">
        <f>G31*D31</f>
        <v>98.589</v>
      </c>
      <c r="N31" s="7">
        <f>H31*D31</f>
        <v>123.654</v>
      </c>
      <c r="O31" s="7">
        <f>D31*I31</f>
        <v>38.433</v>
      </c>
      <c r="P31" s="7">
        <f>D31*J31</f>
        <v>101.931</v>
      </c>
      <c r="Q31" s="7">
        <f>sum(K31:P31)</f>
        <v>1672.671</v>
      </c>
      <c r="R31" s="7">
        <f>1-(E31^2+F31^2+G31^2+H31^2+I31^2+J31^2)</f>
        <v>0.461665</v>
      </c>
      <c r="S31" s="7">
        <f t="shared" si="9"/>
        <v>34.5579977</v>
      </c>
      <c r="T31" s="7">
        <f>E31*ln(1/E31)+F31*ln(1/F31)+G31*ln(1/G31)+H31*ln(1/H31)+I31*ln(1/I31)+J31*ln(1/J31)</f>
        <v>1.024603353</v>
      </c>
      <c r="U31" s="7">
        <f>Q31*($T$65-T31)</f>
        <v>718.2861738</v>
      </c>
      <c r="W31" s="2">
        <v>0.0</v>
      </c>
    </row>
    <row r="32">
      <c r="A32" s="28" t="s">
        <v>184</v>
      </c>
      <c r="B32" s="35"/>
      <c r="C32" s="13"/>
      <c r="D32" s="20">
        <f>sum(D31)</f>
        <v>1671</v>
      </c>
      <c r="E32" s="14"/>
      <c r="F32" s="14"/>
      <c r="G32" s="14"/>
      <c r="H32" s="14"/>
      <c r="I32" s="14"/>
      <c r="J32" s="14"/>
      <c r="K32" s="20">
        <f t="shared" ref="K32:Q32" si="53">sum(K31)</f>
        <v>1206.462</v>
      </c>
      <c r="L32" s="20">
        <f t="shared" si="53"/>
        <v>103.602</v>
      </c>
      <c r="M32" s="20">
        <f t="shared" si="53"/>
        <v>98.589</v>
      </c>
      <c r="N32" s="20">
        <f t="shared" si="53"/>
        <v>123.654</v>
      </c>
      <c r="O32" s="20">
        <f t="shared" si="53"/>
        <v>38.433</v>
      </c>
      <c r="P32" s="20">
        <f t="shared" si="53"/>
        <v>101.931</v>
      </c>
      <c r="Q32" s="20">
        <f t="shared" si="53"/>
        <v>1672.671</v>
      </c>
      <c r="R32" s="16">
        <f>1-((K32/Q32)^2+(L32/Q32)^2+(M32/Q32)^2+(N32/Q32)^2+(O32/Q32)^2+(P32/Q32)^2)</f>
        <v>0.4627400571</v>
      </c>
      <c r="S32" s="16">
        <f t="shared" si="9"/>
        <v>34.40560605</v>
      </c>
      <c r="T32" s="16">
        <f>(K32/Q32)*ln(Q32/K32)+(L32/Q32)*ln(Q32/L32)+(M32/Q32)*ln(Q32/M32)+(N32/Q32)*ln(Q32/N32)+(O32/Q32)*ln(Q32/O32)+(P32/Q32)*ln(Q32/P32)</f>
        <v>1.024579274</v>
      </c>
      <c r="U32" s="16"/>
      <c r="V32" s="16">
        <v>1.0245792738987325</v>
      </c>
      <c r="W32" s="13">
        <v>0.0</v>
      </c>
      <c r="X32" s="16"/>
      <c r="Y32" s="16"/>
      <c r="Z32" s="16"/>
      <c r="AA32" s="16"/>
      <c r="AB32" s="16"/>
      <c r="AC32" s="16"/>
    </row>
    <row r="33">
      <c r="A33" s="23" t="s">
        <v>398</v>
      </c>
      <c r="B33" s="25">
        <v>44451.0</v>
      </c>
      <c r="C33" s="2" t="s">
        <v>186</v>
      </c>
      <c r="D33" s="22">
        <v>2373.0</v>
      </c>
      <c r="E33" s="10">
        <v>0.662</v>
      </c>
      <c r="F33" s="10">
        <v>0.119</v>
      </c>
      <c r="G33" s="10">
        <v>0.089</v>
      </c>
      <c r="H33" s="10">
        <v>0.027</v>
      </c>
      <c r="I33" s="10">
        <v>0.067</v>
      </c>
      <c r="J33" s="10">
        <v>0.037</v>
      </c>
      <c r="K33" s="5">
        <f t="shared" ref="K33:K35" si="54">D33*E33</f>
        <v>1570.926</v>
      </c>
      <c r="L33" s="7">
        <f t="shared" ref="L33:L35" si="55">D33*F33</f>
        <v>282.387</v>
      </c>
      <c r="M33" s="7">
        <f t="shared" ref="M33:M35" si="56">G33*D33</f>
        <v>211.197</v>
      </c>
      <c r="N33" s="7">
        <f t="shared" ref="N33:N35" si="57">H33*D33</f>
        <v>64.071</v>
      </c>
      <c r="O33" s="7">
        <f t="shared" ref="O33:O35" si="58">D33*I33</f>
        <v>158.991</v>
      </c>
      <c r="P33" s="7">
        <f t="shared" ref="P33:P35" si="59">D33*J33</f>
        <v>87.801</v>
      </c>
      <c r="Q33" s="7">
        <f t="shared" ref="Q33:Q35" si="60">sum(K33:P33)</f>
        <v>2375.373</v>
      </c>
      <c r="R33" s="7">
        <f t="shared" ref="R33:R35" si="61">1-(E33^2+F33^2+G33^2+H33^2+I33^2+J33^2)</f>
        <v>0.533087</v>
      </c>
      <c r="S33" s="7">
        <f t="shared" si="9"/>
        <v>24.43377626</v>
      </c>
      <c r="T33" s="7">
        <f t="shared" ref="T33:T35" si="62">E33*ln(1/E33)+F33*ln(1/F33)+G33*ln(1/G33)+H33*ln(1/H33)+I33*ln(1/I33)+J33*ln(1/J33)</f>
        <v>1.14228694</v>
      </c>
      <c r="U33" s="7">
        <f t="shared" ref="U33:U35" si="63">Q33*($T$65-T33)</f>
        <v>740.5013263</v>
      </c>
      <c r="W33" s="7">
        <f t="shared" ref="W33:W35" si="64">Q33*($V$36-T33)</f>
        <v>225.5093474</v>
      </c>
    </row>
    <row r="34">
      <c r="A34" s="23" t="s">
        <v>399</v>
      </c>
      <c r="B34" s="25">
        <v>44451.0</v>
      </c>
      <c r="C34" s="2" t="s">
        <v>186</v>
      </c>
      <c r="D34" s="22">
        <v>2677.0</v>
      </c>
      <c r="E34" s="10">
        <v>0.696</v>
      </c>
      <c r="F34" s="10">
        <v>0.099</v>
      </c>
      <c r="G34" s="10">
        <v>0.068</v>
      </c>
      <c r="H34" s="10">
        <v>0.023</v>
      </c>
      <c r="I34" s="10">
        <v>0.073</v>
      </c>
      <c r="J34" s="10">
        <v>0.041</v>
      </c>
      <c r="K34" s="5">
        <f t="shared" si="54"/>
        <v>1863.192</v>
      </c>
      <c r="L34" s="7">
        <f t="shared" si="55"/>
        <v>265.023</v>
      </c>
      <c r="M34" s="7">
        <f t="shared" si="56"/>
        <v>182.036</v>
      </c>
      <c r="N34" s="7">
        <f t="shared" si="57"/>
        <v>61.571</v>
      </c>
      <c r="O34" s="7">
        <f t="shared" si="58"/>
        <v>195.421</v>
      </c>
      <c r="P34" s="7">
        <f t="shared" si="59"/>
        <v>109.757</v>
      </c>
      <c r="Q34" s="7">
        <f t="shared" si="60"/>
        <v>2677</v>
      </c>
      <c r="R34" s="7">
        <f t="shared" si="61"/>
        <v>0.49362</v>
      </c>
      <c r="S34" s="7">
        <f t="shared" si="9"/>
        <v>30.02830802</v>
      </c>
      <c r="T34" s="7">
        <f t="shared" si="62"/>
        <v>1.072772165</v>
      </c>
      <c r="U34" s="7">
        <f t="shared" si="63"/>
        <v>1020.621902</v>
      </c>
      <c r="W34" s="7">
        <f t="shared" si="64"/>
        <v>440.2357788</v>
      </c>
    </row>
    <row r="35">
      <c r="A35" s="23" t="s">
        <v>400</v>
      </c>
      <c r="B35" s="25">
        <v>44451.0</v>
      </c>
      <c r="C35" s="2" t="s">
        <v>186</v>
      </c>
      <c r="D35" s="22">
        <v>2493.0</v>
      </c>
      <c r="E35" s="10">
        <v>0.492</v>
      </c>
      <c r="F35" s="10">
        <v>0.105</v>
      </c>
      <c r="G35" s="10">
        <v>0.201</v>
      </c>
      <c r="H35" s="10">
        <v>0.025</v>
      </c>
      <c r="I35" s="10">
        <v>0.093</v>
      </c>
      <c r="J35" s="10">
        <v>0.083</v>
      </c>
      <c r="K35" s="5">
        <f t="shared" si="54"/>
        <v>1226.556</v>
      </c>
      <c r="L35" s="7">
        <f t="shared" si="55"/>
        <v>261.765</v>
      </c>
      <c r="M35" s="7">
        <f t="shared" si="56"/>
        <v>501.093</v>
      </c>
      <c r="N35" s="7">
        <f t="shared" si="57"/>
        <v>62.325</v>
      </c>
      <c r="O35" s="7">
        <f t="shared" si="58"/>
        <v>231.849</v>
      </c>
      <c r="P35" s="7">
        <f t="shared" si="59"/>
        <v>206.919</v>
      </c>
      <c r="Q35" s="7">
        <f t="shared" si="60"/>
        <v>2490.507</v>
      </c>
      <c r="R35" s="7">
        <f t="shared" si="61"/>
        <v>0.690347</v>
      </c>
      <c r="S35" s="7">
        <f t="shared" si="9"/>
        <v>2.141834526</v>
      </c>
      <c r="T35" s="7">
        <f t="shared" si="62"/>
        <v>1.427798453</v>
      </c>
      <c r="U35" s="7">
        <f t="shared" si="63"/>
        <v>65.32490123</v>
      </c>
      <c r="W35" s="7">
        <f t="shared" si="64"/>
        <v>-474.6286675</v>
      </c>
    </row>
    <row r="36">
      <c r="A36" s="27" t="s">
        <v>202</v>
      </c>
      <c r="B36" s="35"/>
      <c r="C36" s="13"/>
      <c r="D36" s="13">
        <f>sum(D33:D35)</f>
        <v>7543</v>
      </c>
      <c r="E36" s="14"/>
      <c r="F36" s="14"/>
      <c r="G36" s="14"/>
      <c r="H36" s="14"/>
      <c r="I36" s="14"/>
      <c r="J36" s="14"/>
      <c r="K36" s="13">
        <f t="shared" ref="K36:Q36" si="65">sum(K33:K35)</f>
        <v>4660.674</v>
      </c>
      <c r="L36" s="13">
        <f t="shared" si="65"/>
        <v>809.175</v>
      </c>
      <c r="M36" s="13">
        <f t="shared" si="65"/>
        <v>894.326</v>
      </c>
      <c r="N36" s="13">
        <f t="shared" si="65"/>
        <v>187.967</v>
      </c>
      <c r="O36" s="13">
        <f t="shared" si="65"/>
        <v>586.261</v>
      </c>
      <c r="P36" s="13">
        <f t="shared" si="65"/>
        <v>404.477</v>
      </c>
      <c r="Q36" s="13">
        <f t="shared" si="65"/>
        <v>7542.88</v>
      </c>
      <c r="R36" s="16">
        <f>1-((K36/Q36)^2+(L36/Q36)^2+(M36/Q36)^2+(N36/Q36)^2+(O36/Q36)^2+(P36/Q36)^2)</f>
        <v>0.5831077533</v>
      </c>
      <c r="S36" s="16">
        <f t="shared" si="9"/>
        <v>17.34322737</v>
      </c>
      <c r="T36" s="16">
        <f>(K36/Q36)*ln(Q36/K36)+(L36/Q36)*ln(Q36/L36)+(M36/Q36)*ln(Q36/M36)+(N36/Q36)*ln(Q36/N36)+(O36/Q36)*ln(Q36/O36)+(P36/Q36)*ln(Q36/P36)</f>
        <v>1.237223334</v>
      </c>
      <c r="U36" s="16"/>
      <c r="V36" s="16">
        <v>1.2372233341352228</v>
      </c>
      <c r="W36" s="16">
        <f>sum(W33:W35)/(V36*Q36)</f>
        <v>0.02047919063</v>
      </c>
      <c r="X36" s="16"/>
      <c r="Y36" s="16"/>
      <c r="Z36" s="16"/>
      <c r="AA36" s="16"/>
      <c r="AB36" s="16"/>
      <c r="AC36" s="16"/>
    </row>
    <row r="37">
      <c r="A37" s="2" t="s">
        <v>401</v>
      </c>
      <c r="B37" s="25">
        <v>44451.0</v>
      </c>
      <c r="C37" s="2" t="s">
        <v>204</v>
      </c>
      <c r="D37" s="2">
        <v>3242.0</v>
      </c>
      <c r="E37" s="10">
        <v>0.645</v>
      </c>
      <c r="F37" s="10">
        <v>0.126</v>
      </c>
      <c r="G37" s="10">
        <v>0.047</v>
      </c>
      <c r="H37" s="10">
        <v>0.059</v>
      </c>
      <c r="I37" s="10">
        <v>0.072</v>
      </c>
      <c r="J37" s="10">
        <v>0.052</v>
      </c>
      <c r="K37" s="5">
        <f>D37*E37</f>
        <v>2091.09</v>
      </c>
      <c r="L37" s="7">
        <f>D37*F37</f>
        <v>408.492</v>
      </c>
      <c r="M37" s="7">
        <f>G37*D37</f>
        <v>152.374</v>
      </c>
      <c r="N37" s="7">
        <f>H37*D37</f>
        <v>191.278</v>
      </c>
      <c r="O37" s="7">
        <f>D37*I37</f>
        <v>233.424</v>
      </c>
      <c r="P37" s="7">
        <f>D37*J37</f>
        <v>168.584</v>
      </c>
      <c r="Q37" s="7">
        <f>sum(K37:P37)</f>
        <v>3245.242</v>
      </c>
      <c r="R37" s="7">
        <f>1-(E37^2+F37^2+G37^2+H37^2+I37^2+J37^2)</f>
        <v>0.554521</v>
      </c>
      <c r="S37" s="7">
        <f t="shared" si="9"/>
        <v>21.39546087</v>
      </c>
      <c r="T37" s="7">
        <f>E37*ln(1/E37)+F37*ln(1/F37)+G37*ln(1/G37)+H37*ln(1/H37)+I37*ln(1/I37)+J37*ln(1/J37)</f>
        <v>1.197708779</v>
      </c>
      <c r="U37" s="7">
        <f>Q37*($T$65-T37)</f>
        <v>831.8179407</v>
      </c>
      <c r="W37" s="2">
        <v>0.0</v>
      </c>
    </row>
    <row r="38">
      <c r="A38" s="27" t="s">
        <v>213</v>
      </c>
      <c r="B38" s="57"/>
      <c r="C38" s="13"/>
      <c r="D38" s="13">
        <f>sum(D37)</f>
        <v>3242</v>
      </c>
      <c r="E38" s="24"/>
      <c r="F38" s="24"/>
      <c r="G38" s="24"/>
      <c r="H38" s="24"/>
      <c r="I38" s="24"/>
      <c r="J38" s="24"/>
      <c r="K38" s="13">
        <f t="shared" ref="K38:Q38" si="66">sum(K37)</f>
        <v>2091.09</v>
      </c>
      <c r="L38" s="13">
        <f t="shared" si="66"/>
        <v>408.492</v>
      </c>
      <c r="M38" s="13">
        <f t="shared" si="66"/>
        <v>152.374</v>
      </c>
      <c r="N38" s="13">
        <f t="shared" si="66"/>
        <v>191.278</v>
      </c>
      <c r="O38" s="13">
        <f t="shared" si="66"/>
        <v>233.424</v>
      </c>
      <c r="P38" s="13">
        <f t="shared" si="66"/>
        <v>168.584</v>
      </c>
      <c r="Q38" s="13">
        <f t="shared" si="66"/>
        <v>3245.242</v>
      </c>
      <c r="R38" s="16">
        <f>1-((K38/Q38)^2+(L38/Q38)^2+(M38/Q38)^2+(N38/Q38)^2+(O38/Q38)^2+(P38/Q38)^2)</f>
        <v>0.5554106233</v>
      </c>
      <c r="S38" s="16">
        <f t="shared" si="9"/>
        <v>21.26935485</v>
      </c>
      <c r="T38" s="16">
        <f>(K38/Q38)*ln(Q38/K38)+(L38/Q38)*ln(Q38/L38)+(M38/Q38)*ln(Q38/M38)+(N38/Q38)*ln(Q38/N38)+(O38/Q38)*ln(Q38/O38)+(P38/Q38)*ln(Q38/P38)</f>
        <v>1.197511767</v>
      </c>
      <c r="U38" s="16"/>
      <c r="V38" s="16">
        <v>1.1975117673118643</v>
      </c>
      <c r="W38" s="13">
        <v>0.0</v>
      </c>
      <c r="X38" s="16"/>
      <c r="Y38" s="16"/>
      <c r="Z38" s="16"/>
      <c r="AA38" s="16"/>
      <c r="AB38" s="16"/>
      <c r="AC38" s="16"/>
    </row>
    <row r="39">
      <c r="A39" s="2" t="s">
        <v>402</v>
      </c>
      <c r="B39" s="29">
        <v>44451.0</v>
      </c>
      <c r="C39" s="2" t="s">
        <v>215</v>
      </c>
      <c r="D39" s="2">
        <v>2641.0</v>
      </c>
      <c r="E39" s="6">
        <v>0.716</v>
      </c>
      <c r="F39" s="6">
        <v>0.124</v>
      </c>
      <c r="G39" s="6">
        <v>0.045</v>
      </c>
      <c r="H39" s="6">
        <v>0.048</v>
      </c>
      <c r="I39" s="6">
        <v>0.041</v>
      </c>
      <c r="J39" s="6">
        <v>0.026</v>
      </c>
      <c r="K39" s="5">
        <f>D39*E39</f>
        <v>1890.956</v>
      </c>
      <c r="L39" s="7">
        <f>D39*F39</f>
        <v>327.484</v>
      </c>
      <c r="M39" s="7">
        <f>G39*D39</f>
        <v>118.845</v>
      </c>
      <c r="N39" s="7">
        <f>H39*D39</f>
        <v>126.768</v>
      </c>
      <c r="O39" s="7">
        <f>D39*I39</f>
        <v>108.281</v>
      </c>
      <c r="P39" s="7">
        <f>D39*J39</f>
        <v>68.666</v>
      </c>
      <c r="Q39" s="7">
        <f>sum(K39:P39)</f>
        <v>2641</v>
      </c>
      <c r="R39" s="7">
        <f>1-(E39^2+F39^2+G39^2+H39^2+I39^2+J39^2)</f>
        <v>0.465282</v>
      </c>
      <c r="S39" s="7">
        <f t="shared" si="9"/>
        <v>34.0452802</v>
      </c>
      <c r="T39" s="7">
        <f>E39*ln(1/E39)+F39*ln(1/F39)+G39*ln(1/G39)+H39*ln(1/H39)+I39*ln(1/I39)+J39*ln(1/J39)</f>
        <v>1.00920094</v>
      </c>
      <c r="U39" s="7">
        <f>Q39*($T$65-T39)</f>
        <v>1174.788298</v>
      </c>
      <c r="W39" s="2">
        <v>0.0</v>
      </c>
    </row>
    <row r="40">
      <c r="A40" s="18" t="s">
        <v>224</v>
      </c>
      <c r="B40" s="31"/>
      <c r="C40" s="19"/>
      <c r="D40" s="20">
        <f>sum(D39)</f>
        <v>2641</v>
      </c>
      <c r="E40" s="24"/>
      <c r="F40" s="24"/>
      <c r="G40" s="24"/>
      <c r="H40" s="24"/>
      <c r="I40" s="24"/>
      <c r="J40" s="24"/>
      <c r="K40" s="20">
        <f t="shared" ref="K40:Q40" si="67">sum(K39)</f>
        <v>1890.956</v>
      </c>
      <c r="L40" s="20">
        <f t="shared" si="67"/>
        <v>327.484</v>
      </c>
      <c r="M40" s="20">
        <f t="shared" si="67"/>
        <v>118.845</v>
      </c>
      <c r="N40" s="20">
        <f t="shared" si="67"/>
        <v>126.768</v>
      </c>
      <c r="O40" s="20">
        <f t="shared" si="67"/>
        <v>108.281</v>
      </c>
      <c r="P40" s="20">
        <f t="shared" si="67"/>
        <v>68.666</v>
      </c>
      <c r="Q40" s="20">
        <f t="shared" si="67"/>
        <v>2641</v>
      </c>
      <c r="R40" s="16">
        <f>1-((K40/Q40)^2+(L40/Q40)^2+(M40/Q40)^2+(N40/Q40)^2+(O40/Q40)^2+(P40/Q40)^2)</f>
        <v>0.465282</v>
      </c>
      <c r="S40" s="16">
        <f t="shared" si="9"/>
        <v>34.0452802</v>
      </c>
      <c r="T40" s="16">
        <f>(K40/Q40)*ln(Q40/K40)+(L40/Q40)*ln(Q40/L40)+(M40/Q40)*ln(Q40/M40)+(N40/Q40)*ln(Q40/N40)+(O40/Q40)*ln(Q40/O40)+(P40/Q40)*ln(Q40/P40)</f>
        <v>1.00920094</v>
      </c>
      <c r="U40" s="16"/>
      <c r="V40" s="16">
        <v>1.0092009400166118</v>
      </c>
      <c r="W40" s="13">
        <v>0.0</v>
      </c>
      <c r="X40" s="16"/>
      <c r="Y40" s="16"/>
      <c r="Z40" s="16"/>
      <c r="AA40" s="16"/>
      <c r="AB40" s="16"/>
      <c r="AC40" s="16"/>
    </row>
    <row r="41">
      <c r="A41" s="21" t="s">
        <v>403</v>
      </c>
      <c r="B41" s="30">
        <v>44451.0</v>
      </c>
      <c r="C41" s="21" t="s">
        <v>226</v>
      </c>
      <c r="D41" s="22">
        <v>2573.0</v>
      </c>
      <c r="E41" s="6">
        <v>0.483</v>
      </c>
      <c r="F41" s="6">
        <v>0.137</v>
      </c>
      <c r="G41" s="6">
        <v>0.075</v>
      </c>
      <c r="H41" s="6">
        <v>0.053</v>
      </c>
      <c r="I41" s="6">
        <v>0.223</v>
      </c>
      <c r="J41" s="6">
        <v>0.029</v>
      </c>
      <c r="K41" s="5">
        <f t="shared" ref="K41:K43" si="68">D41*E41</f>
        <v>1242.759</v>
      </c>
      <c r="L41" s="7">
        <f t="shared" ref="L41:L43" si="69">D41*F41</f>
        <v>352.501</v>
      </c>
      <c r="M41" s="7">
        <f t="shared" ref="M41:M43" si="70">G41*D41</f>
        <v>192.975</v>
      </c>
      <c r="N41" s="7">
        <f t="shared" ref="N41:N43" si="71">H41*D41</f>
        <v>136.369</v>
      </c>
      <c r="O41" s="7">
        <f t="shared" ref="O41:O43" si="72">D41*I41</f>
        <v>573.779</v>
      </c>
      <c r="P41" s="7">
        <f t="shared" ref="P41:P43" si="73">D41*J41</f>
        <v>74.617</v>
      </c>
      <c r="Q41" s="7">
        <f t="shared" ref="Q41:Q43" si="74">sum(K41:P41)</f>
        <v>2573</v>
      </c>
      <c r="R41" s="7">
        <f t="shared" ref="R41:R43" si="75">1-(E41^2+F41^2+G41^2+H41^2+I41^2+J41^2)</f>
        <v>0.688938</v>
      </c>
      <c r="S41" s="7">
        <f t="shared" si="9"/>
        <v>2.341563293</v>
      </c>
      <c r="T41" s="7">
        <f t="shared" ref="T41:T43" si="76">E41*ln(1/E41)+F41*ln(1/F41)+G41*ln(1/G41)+H41*ln(1/H41)+I41*ln(1/I41)+J41*ln(1/J41)</f>
        <v>1.411081884</v>
      </c>
      <c r="U41" s="7">
        <f t="shared" ref="U41:U43" si="77">Q41*($T$65-T41)</f>
        <v>110.5003872</v>
      </c>
      <c r="W41" s="7">
        <f t="shared" ref="W41:W43" si="78">Q41*($V$44-T41)</f>
        <v>178.5976348</v>
      </c>
    </row>
    <row r="42">
      <c r="A42" s="21" t="s">
        <v>404</v>
      </c>
      <c r="B42" s="30">
        <v>44451.0</v>
      </c>
      <c r="C42" s="21" t="s">
        <v>226</v>
      </c>
      <c r="D42" s="22">
        <v>2110.0</v>
      </c>
      <c r="E42" s="6">
        <v>0.47</v>
      </c>
      <c r="F42" s="6">
        <v>0.157</v>
      </c>
      <c r="G42" s="6">
        <v>0.063</v>
      </c>
      <c r="H42" s="6">
        <v>0.053</v>
      </c>
      <c r="I42" s="6">
        <v>0.211</v>
      </c>
      <c r="J42" s="6">
        <v>0.046</v>
      </c>
      <c r="K42" s="5">
        <f t="shared" si="68"/>
        <v>991.7</v>
      </c>
      <c r="L42" s="7">
        <f t="shared" si="69"/>
        <v>331.27</v>
      </c>
      <c r="M42" s="7">
        <f t="shared" si="70"/>
        <v>132.93</v>
      </c>
      <c r="N42" s="7">
        <f t="shared" si="71"/>
        <v>111.83</v>
      </c>
      <c r="O42" s="7">
        <f t="shared" si="72"/>
        <v>445.21</v>
      </c>
      <c r="P42" s="7">
        <f t="shared" si="73"/>
        <v>97.06</v>
      </c>
      <c r="Q42" s="7">
        <f t="shared" si="74"/>
        <v>2110</v>
      </c>
      <c r="R42" s="7">
        <f t="shared" si="75"/>
        <v>0.701036</v>
      </c>
      <c r="S42" s="7">
        <f t="shared" si="9"/>
        <v>0.6266458883</v>
      </c>
      <c r="T42" s="7">
        <f t="shared" si="76"/>
        <v>1.445337791</v>
      </c>
      <c r="U42" s="7">
        <f t="shared" si="77"/>
        <v>18.33636609</v>
      </c>
      <c r="W42" s="7">
        <f t="shared" si="78"/>
        <v>74.17981439</v>
      </c>
    </row>
    <row r="43">
      <c r="A43" s="34" t="s">
        <v>405</v>
      </c>
      <c r="B43" s="30">
        <v>44451.0</v>
      </c>
      <c r="C43" s="21" t="s">
        <v>226</v>
      </c>
      <c r="D43" s="22">
        <v>2685.0</v>
      </c>
      <c r="E43" s="6">
        <v>0.43</v>
      </c>
      <c r="F43" s="6">
        <v>0.184</v>
      </c>
      <c r="G43" s="6">
        <v>0.079</v>
      </c>
      <c r="H43" s="6">
        <v>0.047</v>
      </c>
      <c r="I43" s="6">
        <v>0.161</v>
      </c>
      <c r="J43" s="6">
        <v>0.099</v>
      </c>
      <c r="K43" s="5">
        <f t="shared" si="68"/>
        <v>1154.55</v>
      </c>
      <c r="L43" s="7">
        <f t="shared" si="69"/>
        <v>494.04</v>
      </c>
      <c r="M43" s="7">
        <f t="shared" si="70"/>
        <v>212.115</v>
      </c>
      <c r="N43" s="7">
        <f t="shared" si="71"/>
        <v>126.195</v>
      </c>
      <c r="O43" s="7">
        <f t="shared" si="72"/>
        <v>432.285</v>
      </c>
      <c r="P43" s="7">
        <f t="shared" si="73"/>
        <v>265.815</v>
      </c>
      <c r="Q43" s="7">
        <f t="shared" si="74"/>
        <v>2685</v>
      </c>
      <c r="R43" s="7">
        <f t="shared" si="75"/>
        <v>0.737072</v>
      </c>
      <c r="S43" s="7">
        <f t="shared" si="9"/>
        <v>4.481534275</v>
      </c>
      <c r="T43" s="7">
        <f t="shared" si="76"/>
        <v>1.541613174</v>
      </c>
      <c r="U43" s="7">
        <f t="shared" si="77"/>
        <v>-235.1661598</v>
      </c>
      <c r="W43" s="7">
        <f t="shared" si="78"/>
        <v>-164.1047102</v>
      </c>
    </row>
    <row r="44">
      <c r="A44" s="11" t="s">
        <v>251</v>
      </c>
      <c r="B44" s="35"/>
      <c r="C44" s="13"/>
      <c r="D44" s="13">
        <f>sum(D41:D43)</f>
        <v>7368</v>
      </c>
      <c r="E44" s="24"/>
      <c r="F44" s="24"/>
      <c r="G44" s="24"/>
      <c r="H44" s="24"/>
      <c r="I44" s="24"/>
      <c r="J44" s="24"/>
      <c r="K44" s="13">
        <f t="shared" ref="K44:Q44" si="79">sum(K41:K43)</f>
        <v>3389.009</v>
      </c>
      <c r="L44" s="13">
        <f t="shared" si="79"/>
        <v>1177.811</v>
      </c>
      <c r="M44" s="13">
        <f t="shared" si="79"/>
        <v>538.02</v>
      </c>
      <c r="N44" s="13">
        <f t="shared" si="79"/>
        <v>374.394</v>
      </c>
      <c r="O44" s="13">
        <f t="shared" si="79"/>
        <v>1451.274</v>
      </c>
      <c r="P44" s="13">
        <f t="shared" si="79"/>
        <v>437.492</v>
      </c>
      <c r="Q44" s="13">
        <f t="shared" si="79"/>
        <v>7368</v>
      </c>
      <c r="R44" s="16">
        <f>1-((K44/Q44)^2+(L44/Q44)^2+(M44/Q44)^2+(N44/Q44)^2+(O44/Q44)^2+(P44/Q44)^2)</f>
        <v>0.7126433442</v>
      </c>
      <c r="S44" s="16">
        <f t="shared" si="9"/>
        <v>1.018720001</v>
      </c>
      <c r="T44" s="16">
        <f>(K44/Q44)*ln(Q44/K44)+(L44/Q44)*ln(Q44/L44)+(M44/Q44)*ln(Q44/M44)+(N44/Q44)*ln(Q44/N44)+(O44/Q44)*ln(Q44/O44)+(P44/Q44)*ln(Q44/P44)</f>
        <v>1.480494102</v>
      </c>
      <c r="U44" s="16"/>
      <c r="V44" s="16">
        <v>1.480494101586362</v>
      </c>
      <c r="W44" s="16">
        <f>sum(W41:W43)/(V44*Q44)</f>
        <v>0.008128938258</v>
      </c>
      <c r="X44" s="16"/>
      <c r="Y44" s="16"/>
      <c r="Z44" s="16"/>
      <c r="AA44" s="16"/>
      <c r="AB44" s="16"/>
      <c r="AC44" s="16"/>
    </row>
    <row r="45">
      <c r="A45" s="8" t="s">
        <v>406</v>
      </c>
      <c r="B45" s="25">
        <v>44451.0</v>
      </c>
      <c r="C45" s="2" t="s">
        <v>253</v>
      </c>
      <c r="D45" s="2">
        <v>366.0</v>
      </c>
      <c r="E45" s="6">
        <v>0.708</v>
      </c>
      <c r="F45" s="6">
        <v>0.123</v>
      </c>
      <c r="G45" s="6">
        <v>0.052</v>
      </c>
      <c r="H45" s="6">
        <v>0.068</v>
      </c>
      <c r="I45" s="6">
        <v>0.044</v>
      </c>
      <c r="J45" s="6">
        <v>0.005</v>
      </c>
      <c r="K45" s="5">
        <f>D45*E45</f>
        <v>259.128</v>
      </c>
      <c r="L45" s="7">
        <f>D45*F45</f>
        <v>45.018</v>
      </c>
      <c r="M45" s="7">
        <f>G45*D45</f>
        <v>19.032</v>
      </c>
      <c r="N45" s="7">
        <f>H45*D45</f>
        <v>24.888</v>
      </c>
      <c r="O45" s="7">
        <f>D45*I45</f>
        <v>16.104</v>
      </c>
      <c r="P45" s="7">
        <f>D45*J45</f>
        <v>1.83</v>
      </c>
      <c r="Q45" s="7">
        <f>sum(K45:P45)</f>
        <v>366</v>
      </c>
      <c r="R45" s="7">
        <f>1-(E45^2+F45^2+G45^2+H45^2+I45^2+J45^2)</f>
        <v>0.474318</v>
      </c>
      <c r="S45" s="7">
        <f t="shared" si="9"/>
        <v>32.76440785</v>
      </c>
      <c r="T45" s="7">
        <f>E45*ln(1/E45)+F45*ln(1/F45)+G45*ln(1/G45)+H45*ln(1/H45)+I45*ln(1/I45)+J45*ln(1/J45)</f>
        <v>1.002703454</v>
      </c>
      <c r="U45" s="7">
        <f>Q45*($T$65-T45)</f>
        <v>165.1847883</v>
      </c>
      <c r="W45" s="2">
        <v>0.0</v>
      </c>
    </row>
    <row r="46">
      <c r="A46" s="11" t="s">
        <v>254</v>
      </c>
      <c r="B46" s="35"/>
      <c r="C46" s="13"/>
      <c r="D46" s="13">
        <f>sum(D45)</f>
        <v>366</v>
      </c>
      <c r="E46" s="24"/>
      <c r="F46" s="24"/>
      <c r="G46" s="24"/>
      <c r="H46" s="24"/>
      <c r="I46" s="24"/>
      <c r="J46" s="24"/>
      <c r="K46" s="13">
        <f t="shared" ref="K46:Q46" si="80">sum(K45)</f>
        <v>259.128</v>
      </c>
      <c r="L46" s="13">
        <f t="shared" si="80"/>
        <v>45.018</v>
      </c>
      <c r="M46" s="13">
        <f t="shared" si="80"/>
        <v>19.032</v>
      </c>
      <c r="N46" s="13">
        <f t="shared" si="80"/>
        <v>24.888</v>
      </c>
      <c r="O46" s="13">
        <f t="shared" si="80"/>
        <v>16.104</v>
      </c>
      <c r="P46" s="13">
        <f t="shared" si="80"/>
        <v>1.83</v>
      </c>
      <c r="Q46" s="13">
        <f t="shared" si="80"/>
        <v>366</v>
      </c>
      <c r="R46" s="16">
        <f>1-((K46/Q46)^2+(L46/Q46)^2+(M46/Q46)^2+(N46/Q46)^2+(O46/Q46)^2+(P46/Q46)^2)</f>
        <v>0.474318</v>
      </c>
      <c r="S46" s="16">
        <f t="shared" si="9"/>
        <v>32.76440785</v>
      </c>
      <c r="T46" s="16">
        <f>(K46/Q46)*ln(Q46/K46)+(L46/Q46)*ln(Q46/L46)+(M46/Q46)*ln(Q46/M46)+(N46/Q46)*ln(Q46/N46)+(O46/Q46)*ln(Q46/O46)+(P46/Q46)*ln(Q46/P46)</f>
        <v>1.002703454</v>
      </c>
      <c r="U46" s="16"/>
      <c r="V46" s="16">
        <v>1.0027034541633926</v>
      </c>
      <c r="W46" s="13">
        <v>0.0</v>
      </c>
      <c r="X46" s="16"/>
      <c r="Y46" s="16"/>
      <c r="Z46" s="16"/>
      <c r="AA46" s="16"/>
      <c r="AB46" s="16"/>
      <c r="AC46" s="16"/>
    </row>
    <row r="47">
      <c r="A47" s="8" t="s">
        <v>407</v>
      </c>
      <c r="B47" s="25">
        <v>44451.0</v>
      </c>
      <c r="C47" s="2" t="s">
        <v>256</v>
      </c>
      <c r="D47" s="2">
        <v>253.0</v>
      </c>
      <c r="E47" s="6">
        <v>0.688</v>
      </c>
      <c r="F47" s="6">
        <v>0.111</v>
      </c>
      <c r="G47" s="6">
        <v>0.067</v>
      </c>
      <c r="H47" s="6">
        <v>0.071</v>
      </c>
      <c r="I47" s="6">
        <v>0.051</v>
      </c>
      <c r="J47" s="6">
        <v>0.012</v>
      </c>
      <c r="K47" s="5">
        <f>D47*E47</f>
        <v>174.064</v>
      </c>
      <c r="L47" s="7">
        <f>D47*F47</f>
        <v>28.083</v>
      </c>
      <c r="M47" s="7">
        <f>G47*D47</f>
        <v>16.951</v>
      </c>
      <c r="N47" s="7">
        <f>H47*D47</f>
        <v>17.963</v>
      </c>
      <c r="O47" s="7">
        <f>D47*I47</f>
        <v>12.903</v>
      </c>
      <c r="P47" s="7">
        <f>D47*J47</f>
        <v>3.036</v>
      </c>
      <c r="Q47" s="7">
        <f>sum(K47:P47)</f>
        <v>253</v>
      </c>
      <c r="R47" s="7">
        <f>1-(E47^2+F47^2+G47^2+H47^2+I47^2+J47^2)</f>
        <v>0.50206</v>
      </c>
      <c r="S47" s="7">
        <f t="shared" si="9"/>
        <v>28.83191995</v>
      </c>
      <c r="T47" s="7">
        <f>E47*ln(1/E47)+F47*ln(1/F47)+G47*ln(1/G47)+H47*ln(1/H47)+I47*ln(1/I47)+J47*ln(1/J47)</f>
        <v>1.075044042</v>
      </c>
      <c r="U47" s="7">
        <f>Q47*($T$65-T47)</f>
        <v>95.88294442</v>
      </c>
      <c r="W47" s="2">
        <v>0.0</v>
      </c>
    </row>
    <row r="48">
      <c r="A48" s="26" t="s">
        <v>408</v>
      </c>
      <c r="B48" s="35"/>
      <c r="C48" s="26"/>
      <c r="D48" s="13">
        <f>sum(D47)</f>
        <v>253</v>
      </c>
      <c r="E48" s="24"/>
      <c r="F48" s="24"/>
      <c r="G48" s="24"/>
      <c r="H48" s="24"/>
      <c r="I48" s="24"/>
      <c r="J48" s="24"/>
      <c r="K48" s="13">
        <f t="shared" ref="K48:Q48" si="81">sum(K47)</f>
        <v>174.064</v>
      </c>
      <c r="L48" s="13">
        <f t="shared" si="81"/>
        <v>28.083</v>
      </c>
      <c r="M48" s="13">
        <f t="shared" si="81"/>
        <v>16.951</v>
      </c>
      <c r="N48" s="13">
        <f t="shared" si="81"/>
        <v>17.963</v>
      </c>
      <c r="O48" s="13">
        <f t="shared" si="81"/>
        <v>12.903</v>
      </c>
      <c r="P48" s="13">
        <f t="shared" si="81"/>
        <v>3.036</v>
      </c>
      <c r="Q48" s="13">
        <f t="shared" si="81"/>
        <v>253</v>
      </c>
      <c r="R48" s="16">
        <f>1-((K48/Q48)^2+(L48/Q48)^2+(M48/Q48)^2+(N48/Q48)^2+(O48/Q48)^2+(P48/Q48)^2)</f>
        <v>0.50206</v>
      </c>
      <c r="S48" s="16">
        <f t="shared" si="9"/>
        <v>28.83191995</v>
      </c>
      <c r="T48" s="16">
        <f>(K48/Q48)*ln(Q48/K48)+(L48/Q48)*ln(Q48/L48)+(M48/Q48)*ln(Q48/M48)+(N48/Q48)*ln(Q48/N48)+(O48/Q48)*ln(Q48/O48)+(P48/Q48)*ln(Q48/P48)</f>
        <v>1.075044042</v>
      </c>
      <c r="U48" s="16"/>
      <c r="V48" s="16">
        <v>1.075044042302803</v>
      </c>
      <c r="W48" s="13">
        <v>0.0</v>
      </c>
      <c r="X48" s="16"/>
      <c r="Y48" s="16"/>
      <c r="Z48" s="16"/>
      <c r="AA48" s="16"/>
      <c r="AB48" s="16"/>
      <c r="AC48" s="16"/>
    </row>
    <row r="49">
      <c r="A49" s="8" t="s">
        <v>409</v>
      </c>
      <c r="B49" s="25">
        <v>44451.0</v>
      </c>
      <c r="C49" s="8" t="s">
        <v>259</v>
      </c>
      <c r="D49" s="2">
        <v>684.0</v>
      </c>
      <c r="E49" s="6">
        <v>0.677</v>
      </c>
      <c r="F49" s="6">
        <v>0.048</v>
      </c>
      <c r="G49" s="6">
        <v>0.032</v>
      </c>
      <c r="H49" s="6">
        <v>0.215</v>
      </c>
      <c r="I49" s="6">
        <v>0.019</v>
      </c>
      <c r="J49" s="6">
        <v>0.009</v>
      </c>
      <c r="K49" s="5">
        <f>D49*E49</f>
        <v>463.068</v>
      </c>
      <c r="L49" s="7">
        <f>D49*F49</f>
        <v>32.832</v>
      </c>
      <c r="M49" s="7">
        <f>G49*D49</f>
        <v>21.888</v>
      </c>
      <c r="N49" s="7">
        <f>H49*D49</f>
        <v>147.06</v>
      </c>
      <c r="O49" s="7">
        <f>D49*I49</f>
        <v>12.996</v>
      </c>
      <c r="P49" s="7">
        <f>D49*J49</f>
        <v>6.156</v>
      </c>
      <c r="Q49" s="7">
        <f>sum(K49:P49)</f>
        <v>684</v>
      </c>
      <c r="R49" s="7">
        <f>1-(E49^2+F49^2+G49^2+H49^2+I49^2+J49^2)</f>
        <v>0.491676</v>
      </c>
      <c r="S49" s="7">
        <f t="shared" si="9"/>
        <v>30.30387419</v>
      </c>
      <c r="T49" s="7">
        <f>E49*ln(1/E49)+F49*ln(1/F49)+G49*ln(1/G49)+H49*ln(1/H49)+I49*ln(1/I49)+J49*ln(1/J49)</f>
        <v>0.968164092</v>
      </c>
      <c r="U49" s="7">
        <f>Q49*($T$65-T49)</f>
        <v>332.3309215</v>
      </c>
      <c r="W49" s="2">
        <v>0.0</v>
      </c>
    </row>
    <row r="50">
      <c r="A50" s="27" t="s">
        <v>263</v>
      </c>
      <c r="B50" s="35"/>
      <c r="C50" s="13"/>
      <c r="D50" s="13">
        <f>sum(D49)</f>
        <v>684</v>
      </c>
      <c r="E50" s="24"/>
      <c r="F50" s="24"/>
      <c r="G50" s="24"/>
      <c r="H50" s="24"/>
      <c r="I50" s="24"/>
      <c r="J50" s="24"/>
      <c r="K50" s="13">
        <f t="shared" ref="K50:Q50" si="82">sum(K49)</f>
        <v>463.068</v>
      </c>
      <c r="L50" s="13">
        <f t="shared" si="82"/>
        <v>32.832</v>
      </c>
      <c r="M50" s="13">
        <f t="shared" si="82"/>
        <v>21.888</v>
      </c>
      <c r="N50" s="13">
        <f t="shared" si="82"/>
        <v>147.06</v>
      </c>
      <c r="O50" s="13">
        <f t="shared" si="82"/>
        <v>12.996</v>
      </c>
      <c r="P50" s="13">
        <f t="shared" si="82"/>
        <v>6.156</v>
      </c>
      <c r="Q50" s="13">
        <f t="shared" si="82"/>
        <v>684</v>
      </c>
      <c r="R50" s="16">
        <f>1-((K50/Q50)^2+(L50/Q50)^2+(M50/Q50)^2+(N50/Q50)^2+(O50/Q50)^2+(P50/Q50)^2)</f>
        <v>0.491676</v>
      </c>
      <c r="S50" s="16">
        <f t="shared" si="9"/>
        <v>30.30387419</v>
      </c>
      <c r="T50" s="16">
        <f>(K50/Q50)*ln(Q50/K50)+(L50/Q50)*ln(Q50/L50)+(M50/Q50)*ln(Q50/M50)+(N50/Q50)*ln(Q50/N50)+(O50/Q50)*ln(Q50/O50)+(P50/Q50)*ln(Q50/P50)</f>
        <v>0.968164092</v>
      </c>
      <c r="U50" s="16"/>
      <c r="V50" s="16">
        <v>0.968164091959721</v>
      </c>
      <c r="W50" s="13">
        <v>0.0</v>
      </c>
      <c r="X50" s="16"/>
      <c r="Y50" s="16"/>
      <c r="Z50" s="16"/>
      <c r="AA50" s="16"/>
      <c r="AB50" s="16"/>
      <c r="AC50" s="16"/>
    </row>
    <row r="51">
      <c r="A51" s="2" t="s">
        <v>410</v>
      </c>
      <c r="B51" s="25">
        <v>44451.0</v>
      </c>
      <c r="C51" s="2" t="s">
        <v>265</v>
      </c>
      <c r="D51" s="2">
        <v>1744.0</v>
      </c>
      <c r="E51" s="6">
        <v>0.716</v>
      </c>
      <c r="F51" s="6">
        <v>0.062</v>
      </c>
      <c r="G51" s="6">
        <v>0.043</v>
      </c>
      <c r="H51" s="6">
        <v>0.087</v>
      </c>
      <c r="I51" s="6">
        <v>0.084</v>
      </c>
      <c r="J51" s="6">
        <v>0.008</v>
      </c>
      <c r="K51" s="5">
        <f>D51*E51</f>
        <v>1248.704</v>
      </c>
      <c r="L51" s="7">
        <f>D51*F51</f>
        <v>108.128</v>
      </c>
      <c r="M51" s="7">
        <f>G51*D51</f>
        <v>74.992</v>
      </c>
      <c r="N51" s="7">
        <f>H51*D51</f>
        <v>151.728</v>
      </c>
      <c r="O51" s="7">
        <f>D51*I51</f>
        <v>146.496</v>
      </c>
      <c r="P51" s="7">
        <f>D51*J51</f>
        <v>13.952</v>
      </c>
      <c r="Q51" s="7">
        <f>sum(K51:P51)</f>
        <v>1744</v>
      </c>
      <c r="R51" s="7">
        <f>1-(E51^2+F51^2+G51^2+H51^2+I51^2+J51^2)</f>
        <v>0.466962</v>
      </c>
      <c r="S51" s="7">
        <f t="shared" si="9"/>
        <v>33.80713661</v>
      </c>
      <c r="T51" s="7">
        <f>E51*ln(1/E51)+F51*ln(1/F51)+G51*ln(1/G51)+H51*ln(1/H51)+I51*ln(1/I51)+J51*ln(1/J51)</f>
        <v>1.006028193</v>
      </c>
      <c r="U51" s="7">
        <f>Q51*($T$65-T51)</f>
        <v>781.3116852</v>
      </c>
      <c r="W51" s="2">
        <v>0.0</v>
      </c>
    </row>
    <row r="52">
      <c r="A52" s="32" t="s">
        <v>271</v>
      </c>
      <c r="B52" s="35"/>
      <c r="C52" s="13"/>
      <c r="D52" s="24">
        <f>sum(D51)</f>
        <v>1744</v>
      </c>
      <c r="E52" s="24"/>
      <c r="F52" s="24"/>
      <c r="G52" s="24"/>
      <c r="H52" s="24"/>
      <c r="I52" s="24"/>
      <c r="J52" s="24"/>
      <c r="K52" s="24">
        <f t="shared" ref="K52:Q52" si="83">sum(K51)</f>
        <v>1248.704</v>
      </c>
      <c r="L52" s="24">
        <f t="shared" si="83"/>
        <v>108.128</v>
      </c>
      <c r="M52" s="24">
        <f t="shared" si="83"/>
        <v>74.992</v>
      </c>
      <c r="N52" s="24">
        <f t="shared" si="83"/>
        <v>151.728</v>
      </c>
      <c r="O52" s="24">
        <f t="shared" si="83"/>
        <v>146.496</v>
      </c>
      <c r="P52" s="24">
        <f t="shared" si="83"/>
        <v>13.952</v>
      </c>
      <c r="Q52" s="24">
        <f t="shared" si="83"/>
        <v>1744</v>
      </c>
      <c r="R52" s="16">
        <f>1-((K52/Q52)^2+(L52/Q52)^2+(M52/Q52)^2+(N52/Q52)^2+(O52/Q52)^2+(P52/Q52)^2)</f>
        <v>0.466962</v>
      </c>
      <c r="S52" s="16">
        <f t="shared" si="9"/>
        <v>33.80713661</v>
      </c>
      <c r="T52" s="16">
        <f>(K52/Q52)*ln(Q52/K52)+(L52/Q52)*ln(Q52/L52)+(M52/Q52)*ln(Q52/M52)+(N52/Q52)*ln(Q52/N52)+(O52/Q52)*ln(Q52/O52)+(P52/Q52)*ln(Q52/P52)</f>
        <v>1.006028193</v>
      </c>
      <c r="U52" s="16"/>
      <c r="V52" s="16">
        <v>1.00602819283147</v>
      </c>
      <c r="W52" s="13">
        <v>0.0</v>
      </c>
      <c r="X52" s="16"/>
      <c r="Y52" s="16"/>
      <c r="Z52" s="16"/>
      <c r="AA52" s="16"/>
      <c r="AB52" s="16"/>
      <c r="AC52" s="16"/>
    </row>
    <row r="53">
      <c r="A53" s="3" t="s">
        <v>411</v>
      </c>
      <c r="B53" s="25">
        <v>44451.0</v>
      </c>
      <c r="C53" s="2" t="s">
        <v>412</v>
      </c>
      <c r="D53" s="6">
        <v>503.0</v>
      </c>
      <c r="E53" s="6">
        <v>0.654</v>
      </c>
      <c r="F53" s="6">
        <v>0.089</v>
      </c>
      <c r="G53" s="6">
        <v>0.01</v>
      </c>
      <c r="H53" s="6">
        <v>0.145</v>
      </c>
      <c r="I53" s="6">
        <v>0.101</v>
      </c>
      <c r="J53" s="6">
        <v>0.0</v>
      </c>
      <c r="K53" s="5">
        <f>D53*E53</f>
        <v>328.962</v>
      </c>
      <c r="L53" s="7">
        <f>D53*F53</f>
        <v>44.767</v>
      </c>
      <c r="M53" s="7">
        <f>G53*D53</f>
        <v>5.03</v>
      </c>
      <c r="N53" s="7">
        <f>H53*D53</f>
        <v>72.935</v>
      </c>
      <c r="O53" s="7">
        <f>D53*I53</f>
        <v>50.803</v>
      </c>
      <c r="P53" s="7">
        <f>D53*J53</f>
        <v>0</v>
      </c>
      <c r="Q53" s="7">
        <f>sum(K53:P53)</f>
        <v>502.497</v>
      </c>
      <c r="R53" s="7">
        <f>1-(E53^2+F53^2+G53^2+H53^2+I53^2+J53^2)</f>
        <v>0.533037</v>
      </c>
      <c r="S53" s="7">
        <f t="shared" si="9"/>
        <v>24.44086387</v>
      </c>
      <c r="T53" s="7">
        <f>E53*ln(1/E53)+F53*ln(1/F53)+G53*ln(1/G53)+H53*ln(1/H53)+I53*ln(1/I53)</f>
        <v>1.050627263</v>
      </c>
      <c r="U53" s="7">
        <f>Q53*($T$65-T53)</f>
        <v>202.7076663</v>
      </c>
      <c r="W53" s="2">
        <v>0.0</v>
      </c>
    </row>
    <row r="54">
      <c r="A54" s="32" t="s">
        <v>274</v>
      </c>
      <c r="B54" s="35"/>
      <c r="C54" s="13"/>
      <c r="D54" s="24">
        <f>sum(D53)</f>
        <v>503</v>
      </c>
      <c r="E54" s="24"/>
      <c r="F54" s="24"/>
      <c r="G54" s="24"/>
      <c r="H54" s="24"/>
      <c r="I54" s="24"/>
      <c r="J54" s="24"/>
      <c r="K54" s="24">
        <f t="shared" ref="K54:Q54" si="84">sum(K53)</f>
        <v>328.962</v>
      </c>
      <c r="L54" s="24">
        <f t="shared" si="84"/>
        <v>44.767</v>
      </c>
      <c r="M54" s="24">
        <f t="shared" si="84"/>
        <v>5.03</v>
      </c>
      <c r="N54" s="24">
        <f t="shared" si="84"/>
        <v>72.935</v>
      </c>
      <c r="O54" s="24">
        <f t="shared" si="84"/>
        <v>50.803</v>
      </c>
      <c r="P54" s="24">
        <f t="shared" si="84"/>
        <v>0</v>
      </c>
      <c r="Q54" s="24">
        <f t="shared" si="84"/>
        <v>502.497</v>
      </c>
      <c r="R54" s="16">
        <f>1-((K54/Q54)^2+(L54/Q54)^2+(M54/Q54)^2+(N54/Q54)^2+(O54/Q54)^2+(P54/Q54)^2)</f>
        <v>0.5321016712</v>
      </c>
      <c r="S54" s="16">
        <f t="shared" si="9"/>
        <v>24.57344872</v>
      </c>
      <c r="T54" s="16">
        <f>(K54/Q54)*ln(Q54/K54)+(L54/Q54)*ln(Q54/L54)+(M54/Q54)*ln(Q54/M54)+(N54/Q54)*ln(Q54/N54)+(O54/Q54)*ln(Q54/O54)</f>
        <v>1.050678442</v>
      </c>
      <c r="U54" s="16"/>
      <c r="V54" s="16">
        <v>1.050678441770616</v>
      </c>
      <c r="W54" s="13">
        <v>0.0</v>
      </c>
      <c r="X54" s="16"/>
      <c r="Y54" s="16"/>
      <c r="Z54" s="16"/>
      <c r="AA54" s="16"/>
      <c r="AB54" s="16"/>
      <c r="AC54" s="16"/>
    </row>
    <row r="55">
      <c r="A55" s="3" t="s">
        <v>413</v>
      </c>
      <c r="B55" s="25">
        <v>44451.0</v>
      </c>
      <c r="C55" s="2" t="s">
        <v>276</v>
      </c>
      <c r="D55" s="6">
        <v>422.0</v>
      </c>
      <c r="E55" s="6">
        <v>0.595</v>
      </c>
      <c r="F55" s="6">
        <v>0.1</v>
      </c>
      <c r="G55" s="6">
        <v>0.0</v>
      </c>
      <c r="H55" s="6">
        <v>0.168</v>
      </c>
      <c r="I55" s="6">
        <v>0.13</v>
      </c>
      <c r="J55" s="6">
        <v>0.007</v>
      </c>
      <c r="K55" s="5">
        <f>D55*E55</f>
        <v>251.09</v>
      </c>
      <c r="L55" s="7">
        <f>D55*F55</f>
        <v>42.2</v>
      </c>
      <c r="M55" s="7">
        <f>G55*D55</f>
        <v>0</v>
      </c>
      <c r="N55" s="7">
        <f>H55*D55</f>
        <v>70.896</v>
      </c>
      <c r="O55" s="7">
        <f>D55*I55</f>
        <v>54.86</v>
      </c>
      <c r="P55" s="7">
        <f>D55*J55</f>
        <v>2.954</v>
      </c>
      <c r="Q55" s="7">
        <f>sum(K55:P55)</f>
        <v>422</v>
      </c>
      <c r="R55" s="7">
        <f>1-(E55^2+F55^2+G55^2+H55^2+I55^2+J55^2)</f>
        <v>0.590802</v>
      </c>
      <c r="S55" s="7">
        <f t="shared" si="9"/>
        <v>16.25255143</v>
      </c>
      <c r="T55" s="7">
        <f>E55*ln(1/E55)+F55*ln(1/F55)+H55*ln(1/H55)+I55*ln(1/I55)+J55*ln(1/J55)</f>
        <v>1.138817426</v>
      </c>
      <c r="U55" s="7">
        <f>Q55*($T$65-T55)</f>
        <v>133.0188675</v>
      </c>
      <c r="W55" s="2">
        <v>0.0</v>
      </c>
    </row>
    <row r="56">
      <c r="A56" s="32" t="s">
        <v>277</v>
      </c>
      <c r="B56" s="35"/>
      <c r="C56" s="13"/>
      <c r="D56" s="24">
        <f>sum(D55)</f>
        <v>422</v>
      </c>
      <c r="E56" s="24"/>
      <c r="F56" s="24"/>
      <c r="G56" s="24"/>
      <c r="H56" s="24"/>
      <c r="I56" s="24"/>
      <c r="J56" s="24"/>
      <c r="K56" s="24">
        <f t="shared" ref="K56:Q56" si="85">sum(K55)</f>
        <v>251.09</v>
      </c>
      <c r="L56" s="24">
        <f t="shared" si="85"/>
        <v>42.2</v>
      </c>
      <c r="M56" s="24">
        <f t="shared" si="85"/>
        <v>0</v>
      </c>
      <c r="N56" s="24">
        <f t="shared" si="85"/>
        <v>70.896</v>
      </c>
      <c r="O56" s="24">
        <f t="shared" si="85"/>
        <v>54.86</v>
      </c>
      <c r="P56" s="24">
        <f t="shared" si="85"/>
        <v>2.954</v>
      </c>
      <c r="Q56" s="24">
        <f t="shared" si="85"/>
        <v>422</v>
      </c>
      <c r="R56" s="16">
        <f>1-((K56/Q56)^2+(L56/Q56)^2+(M56/Q56)^2+(N56/Q56)^2+(O56/Q56)^2+(P56/Q56)^2)</f>
        <v>0.590802</v>
      </c>
      <c r="S56" s="16">
        <f t="shared" si="9"/>
        <v>16.25255143</v>
      </c>
      <c r="T56" s="16">
        <f>(K56/Q56)*ln(Q56/K56)+(L56/Q56)*ln(Q56/L56)+(N56/Q56)*ln(Q56/N56)+(O56/Q56)*ln(Q56/O56)+(P56/Q56)*ln(Q56/P56)</f>
        <v>1.138817426</v>
      </c>
      <c r="U56" s="16"/>
      <c r="V56" s="16">
        <v>1.138817425941318</v>
      </c>
      <c r="W56" s="13">
        <v>0.0</v>
      </c>
      <c r="X56" s="16"/>
      <c r="Y56" s="16"/>
      <c r="Z56" s="16"/>
      <c r="AA56" s="16"/>
      <c r="AB56" s="16"/>
      <c r="AC56" s="16"/>
    </row>
    <row r="57">
      <c r="A57" s="3" t="s">
        <v>414</v>
      </c>
      <c r="B57" s="25">
        <v>44451.0</v>
      </c>
      <c r="C57" s="2" t="s">
        <v>285</v>
      </c>
      <c r="D57" s="6">
        <v>117.0</v>
      </c>
      <c r="E57" s="6">
        <v>0.821</v>
      </c>
      <c r="F57" s="6">
        <v>0.068</v>
      </c>
      <c r="G57" s="6">
        <v>0.0</v>
      </c>
      <c r="H57" s="6">
        <v>0.017</v>
      </c>
      <c r="I57" s="6">
        <v>0.094</v>
      </c>
      <c r="J57" s="6">
        <v>0.0</v>
      </c>
      <c r="K57" s="5">
        <f>D57*E57</f>
        <v>96.057</v>
      </c>
      <c r="L57" s="7">
        <f>D57*F57</f>
        <v>7.956</v>
      </c>
      <c r="M57" s="7">
        <f>G57*D57</f>
        <v>0</v>
      </c>
      <c r="N57" s="7">
        <f>H57*D57</f>
        <v>1.989</v>
      </c>
      <c r="O57" s="7">
        <f>D57*I57</f>
        <v>10.998</v>
      </c>
      <c r="P57" s="7">
        <f>D57*J57</f>
        <v>0</v>
      </c>
      <c r="Q57" s="7">
        <f>sum(K57:P57)</f>
        <v>117</v>
      </c>
      <c r="R57" s="7">
        <f>1-(E57^2+F57^2+G57^2+H57^2+I57^2+J57^2)</f>
        <v>0.31221</v>
      </c>
      <c r="S57" s="7">
        <f t="shared" si="9"/>
        <v>55.74356397</v>
      </c>
      <c r="T57" s="7">
        <f>E57*ln(1/E57)+F57*ln(1/F57)+H57*ln(1/H57)+I57*ln(1/I57)</f>
        <v>0.6362549458</v>
      </c>
      <c r="U57" s="7">
        <f>Q57*($T$65-T57)</f>
        <v>95.67944879</v>
      </c>
      <c r="W57" s="2">
        <v>0.0</v>
      </c>
    </row>
    <row r="58">
      <c r="A58" s="32" t="s">
        <v>286</v>
      </c>
      <c r="B58" s="35"/>
      <c r="C58" s="13"/>
      <c r="D58" s="24">
        <f>sum(D57)</f>
        <v>117</v>
      </c>
      <c r="E58" s="24"/>
      <c r="F58" s="24"/>
      <c r="G58" s="24"/>
      <c r="H58" s="24"/>
      <c r="I58" s="24"/>
      <c r="J58" s="24"/>
      <c r="K58" s="24">
        <f t="shared" ref="K58:Q58" si="86">sum(K57)</f>
        <v>96.057</v>
      </c>
      <c r="L58" s="24">
        <f t="shared" si="86"/>
        <v>7.956</v>
      </c>
      <c r="M58" s="24">
        <f t="shared" si="86"/>
        <v>0</v>
      </c>
      <c r="N58" s="24">
        <f t="shared" si="86"/>
        <v>1.989</v>
      </c>
      <c r="O58" s="24">
        <f t="shared" si="86"/>
        <v>10.998</v>
      </c>
      <c r="P58" s="24">
        <f t="shared" si="86"/>
        <v>0</v>
      </c>
      <c r="Q58" s="24">
        <f t="shared" si="86"/>
        <v>117</v>
      </c>
      <c r="R58" s="16">
        <f>1-((K58/Q58)^2+(L58/Q58)^2+(M58/Q58)^2+(N58/Q58)^2+(O58/Q58)^2+(P58/Q58)^2)</f>
        <v>0.31221</v>
      </c>
      <c r="S58" s="16">
        <f t="shared" si="9"/>
        <v>55.74356397</v>
      </c>
      <c r="T58" s="16">
        <f>(K58/Q58)*ln(Q58/K58)+(L58/Q58)*ln(Q58/L58)+(N58/Q58)*ln(Q58/N58)+(O58/Q58)*ln(Q58/O58)</f>
        <v>0.6362549458</v>
      </c>
      <c r="U58" s="16"/>
      <c r="V58" s="16">
        <v>0.6362549457873822</v>
      </c>
      <c r="W58" s="13">
        <v>0.0</v>
      </c>
      <c r="X58" s="16"/>
      <c r="Y58" s="16"/>
      <c r="Z58" s="16"/>
      <c r="AA58" s="16"/>
      <c r="AB58" s="16"/>
      <c r="AC58" s="16"/>
    </row>
    <row r="59">
      <c r="A59" s="3" t="s">
        <v>415</v>
      </c>
      <c r="B59" s="25">
        <v>44451.0</v>
      </c>
      <c r="C59" s="2" t="s">
        <v>288</v>
      </c>
      <c r="D59" s="6">
        <v>1103.0</v>
      </c>
      <c r="E59" s="6">
        <v>0.679</v>
      </c>
      <c r="F59" s="6">
        <v>0.101</v>
      </c>
      <c r="G59" s="6">
        <v>0.051</v>
      </c>
      <c r="H59" s="6">
        <v>0.111</v>
      </c>
      <c r="I59" s="6">
        <v>0.019</v>
      </c>
      <c r="J59" s="6">
        <v>0.04</v>
      </c>
      <c r="K59" s="5">
        <f>D59*E59</f>
        <v>748.937</v>
      </c>
      <c r="L59" s="7">
        <f>D59*F59</f>
        <v>111.403</v>
      </c>
      <c r="M59" s="7">
        <f>G59*D59</f>
        <v>56.253</v>
      </c>
      <c r="N59" s="7">
        <f>H59*D59</f>
        <v>122.433</v>
      </c>
      <c r="O59" s="7">
        <f>D59*I59</f>
        <v>20.957</v>
      </c>
      <c r="P59" s="7">
        <f>D59*J59</f>
        <v>44.12</v>
      </c>
      <c r="Q59" s="7">
        <f>sum(K59:P59)</f>
        <v>1104.103</v>
      </c>
      <c r="R59" s="7">
        <f>1-(E59^2+F59^2+G59^2+H59^2+I59^2+J59^2)</f>
        <v>0.511875</v>
      </c>
      <c r="S59" s="7">
        <f t="shared" si="9"/>
        <v>27.44062268</v>
      </c>
      <c r="T59" s="7">
        <f>E59*ln(1/E59)+F59*ln(1/F59)+G59*ln(1/G59)+H59*ln(1/H59)+I59*ln(1/I59)+J59*ln(1/J59)</f>
        <v>1.094253638</v>
      </c>
      <c r="U59" s="7">
        <f>Q59*($T$65-T59)</f>
        <v>397.227966</v>
      </c>
      <c r="W59" s="2">
        <v>0.0</v>
      </c>
    </row>
    <row r="60">
      <c r="A60" s="32" t="s">
        <v>292</v>
      </c>
      <c r="B60" s="35"/>
      <c r="C60" s="13"/>
      <c r="D60" s="24">
        <f>sum(D59)</f>
        <v>1103</v>
      </c>
      <c r="E60" s="24"/>
      <c r="F60" s="24"/>
      <c r="G60" s="24"/>
      <c r="H60" s="24"/>
      <c r="I60" s="24"/>
      <c r="J60" s="24"/>
      <c r="K60" s="24">
        <f t="shared" ref="K60:Q60" si="87">sum(K59)</f>
        <v>748.937</v>
      </c>
      <c r="L60" s="24">
        <f t="shared" si="87"/>
        <v>111.403</v>
      </c>
      <c r="M60" s="24">
        <f t="shared" si="87"/>
        <v>56.253</v>
      </c>
      <c r="N60" s="24">
        <f t="shared" si="87"/>
        <v>122.433</v>
      </c>
      <c r="O60" s="24">
        <f t="shared" si="87"/>
        <v>20.957</v>
      </c>
      <c r="P60" s="24">
        <f t="shared" si="87"/>
        <v>44.12</v>
      </c>
      <c r="Q60" s="24">
        <f t="shared" si="87"/>
        <v>1104.103</v>
      </c>
      <c r="R60" s="16">
        <f>1-((K60/Q60)^2+(L60/Q60)^2+(M60/Q60)^2+(N60/Q60)^2+(O60/Q60)^2+(P60/Q60)^2)</f>
        <v>0.5128497876</v>
      </c>
      <c r="S60" s="16">
        <f t="shared" si="9"/>
        <v>27.30244446</v>
      </c>
      <c r="T60" s="16">
        <f>(K60/Q60)*ln(Q60/K60)+(L60/Q60)*ln(Q60/L60)+(M60/Q60)*ln(Q60/M60)+(N60/Q60)*ln(Q60/N60)+(O60/Q60)*ln(Q60/O60)+(P60/Q60)*ln(Q60/P60)</f>
        <v>1.094159978</v>
      </c>
      <c r="U60" s="16"/>
      <c r="V60" s="16">
        <v>1.0941599779199644</v>
      </c>
      <c r="W60" s="13">
        <v>0.0</v>
      </c>
      <c r="X60" s="16"/>
      <c r="Y60" s="16"/>
      <c r="Z60" s="16"/>
      <c r="AA60" s="16"/>
      <c r="AB60" s="16"/>
      <c r="AC60" s="16"/>
    </row>
    <row r="61">
      <c r="A61" s="3" t="s">
        <v>295</v>
      </c>
      <c r="B61" s="25">
        <v>44451.0</v>
      </c>
      <c r="C61" s="2" t="s">
        <v>293</v>
      </c>
      <c r="D61" s="6">
        <v>208.0</v>
      </c>
      <c r="E61" s="6">
        <v>0.514</v>
      </c>
      <c r="F61" s="6">
        <v>0.13</v>
      </c>
      <c r="G61" s="6">
        <v>0.125</v>
      </c>
      <c r="H61" s="6">
        <v>0.087</v>
      </c>
      <c r="I61" s="6">
        <v>0.144</v>
      </c>
      <c r="J61" s="6">
        <v>0.0</v>
      </c>
      <c r="K61" s="5">
        <f t="shared" ref="K61:K63" si="88">D61*E61</f>
        <v>106.912</v>
      </c>
      <c r="L61" s="7">
        <f t="shared" ref="L61:L63" si="89">D61*F61</f>
        <v>27.04</v>
      </c>
      <c r="M61" s="7">
        <f t="shared" ref="M61:M63" si="90">G61*D61</f>
        <v>26</v>
      </c>
      <c r="N61" s="7">
        <f t="shared" ref="N61:N63" si="91">H61*D61</f>
        <v>18.096</v>
      </c>
      <c r="O61" s="7">
        <f t="shared" ref="O61:O63" si="92">D61*I61</f>
        <v>29.952</v>
      </c>
      <c r="P61" s="7">
        <f t="shared" ref="P61:P63" si="93">D61*J61</f>
        <v>0</v>
      </c>
      <c r="Q61" s="7">
        <f t="shared" ref="Q61:Q63" si="94">sum(K61:P61)</f>
        <v>208</v>
      </c>
      <c r="R61" s="7">
        <f t="shared" ref="R61:R63" si="95">1-(E61^2+F61^2+G61^2+H61^2+I61^2+J61^2)</f>
        <v>0.674974</v>
      </c>
      <c r="S61" s="7">
        <f t="shared" si="9"/>
        <v>4.320990194</v>
      </c>
      <c r="T61" s="7">
        <f>E61*ln(1/E61)+F61*ln(1/F61)+G61*ln(1/G61)+H61*ln(1/H61)+I61*ln(1/I61)</f>
        <v>1.358746703</v>
      </c>
      <c r="U61" s="7">
        <f t="shared" ref="U61:U63" si="96">Q61*($T$65-T61)</f>
        <v>19.81851227</v>
      </c>
      <c r="W61" s="7">
        <f t="shared" ref="W61:W63" si="97">Q61*($V$64-T61)</f>
        <v>-13.74660137</v>
      </c>
    </row>
    <row r="62">
      <c r="A62" s="3" t="s">
        <v>416</v>
      </c>
      <c r="B62" s="25">
        <v>44451.0</v>
      </c>
      <c r="C62" s="2" t="s">
        <v>293</v>
      </c>
      <c r="D62" s="6">
        <v>2307.0</v>
      </c>
      <c r="E62" s="6">
        <v>0.547</v>
      </c>
      <c r="F62" s="6">
        <v>0.161</v>
      </c>
      <c r="G62" s="6">
        <v>0.081</v>
      </c>
      <c r="H62" s="6">
        <v>0.064</v>
      </c>
      <c r="I62" s="6">
        <v>0.128</v>
      </c>
      <c r="J62" s="6">
        <v>0.02</v>
      </c>
      <c r="K62" s="5">
        <f t="shared" si="88"/>
        <v>1261.929</v>
      </c>
      <c r="L62" s="7">
        <f t="shared" si="89"/>
        <v>371.427</v>
      </c>
      <c r="M62" s="7">
        <f t="shared" si="90"/>
        <v>186.867</v>
      </c>
      <c r="N62" s="7">
        <f t="shared" si="91"/>
        <v>147.648</v>
      </c>
      <c r="O62" s="7">
        <f t="shared" si="92"/>
        <v>295.296</v>
      </c>
      <c r="P62" s="7">
        <f t="shared" si="93"/>
        <v>46.14</v>
      </c>
      <c r="Q62" s="7">
        <f t="shared" si="94"/>
        <v>2309.307</v>
      </c>
      <c r="R62" s="7">
        <f t="shared" si="95"/>
        <v>0.647429</v>
      </c>
      <c r="S62" s="7">
        <f t="shared" si="9"/>
        <v>8.225552926</v>
      </c>
      <c r="T62" s="7">
        <f t="shared" ref="T62:T63" si="98">E62*ln(1/E62)+F62*ln(1/F62)+G62*ln(1/G62)+H62*ln(1/H62)+I62*ln(1/I62)+J62*ln(1/J62)</f>
        <v>1.344930018</v>
      </c>
      <c r="U62" s="7">
        <f t="shared" si="96"/>
        <v>251.940761</v>
      </c>
      <c r="W62" s="7">
        <f t="shared" si="97"/>
        <v>-120.7138154</v>
      </c>
    </row>
    <row r="63">
      <c r="A63" s="3" t="s">
        <v>417</v>
      </c>
      <c r="B63" s="25">
        <v>44451.0</v>
      </c>
      <c r="C63" s="2" t="s">
        <v>293</v>
      </c>
      <c r="D63" s="6">
        <v>2497.0</v>
      </c>
      <c r="E63" s="6">
        <v>0.626</v>
      </c>
      <c r="F63" s="6">
        <v>0.114</v>
      </c>
      <c r="G63" s="6">
        <v>0.055</v>
      </c>
      <c r="H63" s="6">
        <v>0.045</v>
      </c>
      <c r="I63" s="6">
        <v>0.122</v>
      </c>
      <c r="J63" s="6">
        <v>0.038</v>
      </c>
      <c r="K63" s="5">
        <f t="shared" si="88"/>
        <v>1563.122</v>
      </c>
      <c r="L63" s="7">
        <f t="shared" si="89"/>
        <v>284.658</v>
      </c>
      <c r="M63" s="7">
        <f t="shared" si="90"/>
        <v>137.335</v>
      </c>
      <c r="N63" s="7">
        <f t="shared" si="91"/>
        <v>112.365</v>
      </c>
      <c r="O63" s="7">
        <f t="shared" si="92"/>
        <v>304.634</v>
      </c>
      <c r="P63" s="7">
        <f t="shared" si="93"/>
        <v>94.886</v>
      </c>
      <c r="Q63" s="7">
        <f t="shared" si="94"/>
        <v>2497</v>
      </c>
      <c r="R63" s="7">
        <f t="shared" si="95"/>
        <v>0.57375</v>
      </c>
      <c r="S63" s="7">
        <f t="shared" si="9"/>
        <v>18.66970894</v>
      </c>
      <c r="T63" s="7">
        <f t="shared" si="98"/>
        <v>1.220773345</v>
      </c>
      <c r="U63" s="7">
        <f t="shared" si="96"/>
        <v>582.4369049</v>
      </c>
      <c r="W63" s="7">
        <f t="shared" si="97"/>
        <v>179.4941704</v>
      </c>
    </row>
    <row r="64">
      <c r="A64" s="32" t="s">
        <v>312</v>
      </c>
      <c r="B64" s="37"/>
      <c r="C64" s="13"/>
      <c r="D64" s="15">
        <f>sum(D61:D63)</f>
        <v>5012</v>
      </c>
      <c r="E64" s="15"/>
      <c r="F64" s="15"/>
      <c r="G64" s="15"/>
      <c r="H64" s="15"/>
      <c r="I64" s="15"/>
      <c r="J64" s="15"/>
      <c r="K64" s="15">
        <f t="shared" ref="K64:Q64" si="99">sum(K61:K63)</f>
        <v>2931.963</v>
      </c>
      <c r="L64" s="15">
        <f t="shared" si="99"/>
        <v>683.125</v>
      </c>
      <c r="M64" s="15">
        <f t="shared" si="99"/>
        <v>350.202</v>
      </c>
      <c r="N64" s="15">
        <f t="shared" si="99"/>
        <v>278.109</v>
      </c>
      <c r="O64" s="15">
        <f t="shared" si="99"/>
        <v>629.882</v>
      </c>
      <c r="P64" s="15">
        <f t="shared" si="99"/>
        <v>141.026</v>
      </c>
      <c r="Q64" s="15">
        <f t="shared" si="99"/>
        <v>5014.307</v>
      </c>
      <c r="R64" s="16">
        <f>1-((K64/Q64)^2+(L64/Q64)^2+(M64/Q64)^2+(N64/Q64)^2+(O64/Q64)^2+(P64/Q64)^2)</f>
        <v>0.6150186226</v>
      </c>
      <c r="S64" s="16">
        <f t="shared" si="9"/>
        <v>12.81979332</v>
      </c>
      <c r="T64" s="16">
        <f t="shared" ref="T64:T65" si="101">(K64/Q64)*ln(Q64/K64)+(L64/Q64)*ln(Q64/L64)+(M64/Q64)*ln(Q64/M64)+(N64/Q64)*ln(Q64/N64)+(O64/Q64)*ln(Q64/O64)+(P64/Q64)*ln(Q64/P64)</f>
        <v>1.292657274</v>
      </c>
      <c r="U64" s="16"/>
      <c r="V64" s="16">
        <v>1.2926572736748387</v>
      </c>
      <c r="W64" s="16">
        <f>sum(W61:W63)/(V64*Q64)</f>
        <v>0.0069477444</v>
      </c>
      <c r="X64" s="16"/>
      <c r="Y64" s="16"/>
      <c r="Z64" s="16"/>
      <c r="AA64" s="16"/>
      <c r="AB64" s="16"/>
      <c r="AC64" s="16"/>
    </row>
    <row r="65">
      <c r="A65" s="38" t="s">
        <v>373</v>
      </c>
      <c r="B65" s="39"/>
      <c r="C65" s="40"/>
      <c r="D65" s="42">
        <f>sum(D64,D60,D58,D56,D54,D52,D50,D48,D46,D44,D40,D38,D32,D30,D28,D26,D23,D19,D15,D13,D36)</f>
        <v>53519</v>
      </c>
      <c r="E65" s="42"/>
      <c r="F65" s="42"/>
      <c r="G65" s="42"/>
      <c r="H65" s="42"/>
      <c r="I65" s="42"/>
      <c r="J65" s="42"/>
      <c r="K65" s="42">
        <f t="shared" ref="K65:Q65" si="100">sum(K64,K60,K58,K56,K54,K52,K50,K48,K46,K44,K40,K38,K32,K30,K28,K26,K23,K19,K15,K13,K36)</f>
        <v>24880.985</v>
      </c>
      <c r="L65" s="42">
        <f t="shared" si="100"/>
        <v>11273.632</v>
      </c>
      <c r="M65" s="42">
        <f t="shared" si="100"/>
        <v>8119.244</v>
      </c>
      <c r="N65" s="42">
        <f t="shared" si="100"/>
        <v>2618.058</v>
      </c>
      <c r="O65" s="42">
        <f t="shared" si="100"/>
        <v>4535.365</v>
      </c>
      <c r="P65" s="42">
        <f t="shared" si="100"/>
        <v>2099.907</v>
      </c>
      <c r="Q65" s="42">
        <f t="shared" si="100"/>
        <v>53527.191</v>
      </c>
      <c r="R65" s="40">
        <f>1-((K65/K66)^2+(L65/K66)^2+(M65/K66)^2+(N65/K66)^2+(O65/K66)^2+(P65/K66)^2)</f>
        <v>0.7054567155</v>
      </c>
      <c r="S65" s="40">
        <f t="shared" si="9"/>
        <v>0</v>
      </c>
      <c r="T65" s="40">
        <f t="shared" si="101"/>
        <v>1.454028012</v>
      </c>
      <c r="U65" s="40">
        <f>sum(U2:U63)/(T65*K66)</f>
        <v>0.1529956747</v>
      </c>
      <c r="V65" s="40"/>
      <c r="W65" s="40"/>
      <c r="X65" s="40"/>
      <c r="Y65" s="40"/>
      <c r="Z65" s="40"/>
      <c r="AA65" s="40"/>
      <c r="AB65" s="40"/>
      <c r="AC65" s="40"/>
    </row>
    <row r="66">
      <c r="A66" s="1"/>
      <c r="B66" s="1"/>
      <c r="D66" s="6"/>
      <c r="E66" s="5"/>
      <c r="F66" s="5"/>
      <c r="G66" s="5"/>
      <c r="H66" s="5"/>
      <c r="I66" s="5"/>
      <c r="J66" s="5"/>
      <c r="K66" s="1">
        <f>sum(K65:P65)</f>
        <v>53527.191</v>
      </c>
    </row>
    <row r="67">
      <c r="A67" s="1"/>
      <c r="B67" s="1"/>
      <c r="D67" s="5"/>
      <c r="E67" s="5"/>
      <c r="F67" s="5"/>
      <c r="G67" s="5"/>
      <c r="H67" s="5"/>
      <c r="I67" s="5"/>
      <c r="J67" s="5"/>
      <c r="K67" s="1"/>
    </row>
  </sheetData>
  <drawing r:id="rId2"/>
  <legacyDrawing r:id="rId3"/>
</worksheet>
</file>