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brpalmer_sdsu_edu/Documents/San-Clemente-Biocrust-/RAWdata/"/>
    </mc:Choice>
  </mc:AlternateContent>
  <xr:revisionPtr revIDLastSave="1" documentId="13_ncr:1_{19E28C5C-A71B-4401-9C81-0B057188D11F}" xr6:coauthVersionLast="47" xr6:coauthVersionMax="47" xr10:uidLastSave="{267A02EA-3B81-43EA-BEEB-B2ED9D00016B}"/>
  <bookViews>
    <workbookView xWindow="-90" yWindow="-90" windowWidth="19380" windowHeight="10380" activeTab="1" xr2:uid="{00000000-000D-0000-FFFF-FFFF00000000}"/>
  </bookViews>
  <sheets>
    <sheet name="nifx_all_Dec2020_upd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31" i="2" s="1"/>
  <c r="V32" i="2"/>
  <c r="W32" i="2" s="1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W63" i="2" s="1"/>
  <c r="V64" i="2"/>
  <c r="V65" i="2"/>
  <c r="V66" i="2"/>
  <c r="V67" i="2"/>
  <c r="V68" i="2"/>
  <c r="V69" i="2"/>
  <c r="V70" i="2"/>
  <c r="V71" i="2"/>
  <c r="V72" i="2"/>
  <c r="V7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4" i="2"/>
  <c r="W65" i="2"/>
  <c r="W66" i="2"/>
  <c r="W67" i="2"/>
  <c r="W68" i="2"/>
  <c r="W69" i="2"/>
  <c r="W70" i="2"/>
  <c r="W71" i="2"/>
  <c r="W72" i="2"/>
  <c r="W7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2" i="2"/>
  <c r="M3" i="2"/>
  <c r="N3" i="2" s="1"/>
  <c r="M4" i="2"/>
  <c r="N4" i="2" s="1"/>
  <c r="M5" i="2"/>
  <c r="N5" i="2"/>
  <c r="M6" i="2"/>
  <c r="N6" i="2" s="1"/>
  <c r="M7" i="2"/>
  <c r="N7" i="2" s="1"/>
  <c r="M8" i="2"/>
  <c r="N8" i="2"/>
  <c r="M9" i="2"/>
  <c r="N9" i="2"/>
  <c r="M10" i="2"/>
  <c r="N10" i="2" s="1"/>
  <c r="M11" i="2"/>
  <c r="N11" i="2" s="1"/>
  <c r="M12" i="2"/>
  <c r="N12" i="2"/>
  <c r="M13" i="2"/>
  <c r="N13" i="2"/>
  <c r="M14" i="2"/>
  <c r="N14" i="2" s="1"/>
  <c r="M15" i="2"/>
  <c r="N15" i="2" s="1"/>
  <c r="M16" i="2"/>
  <c r="N16" i="2"/>
  <c r="M17" i="2"/>
  <c r="N17" i="2"/>
  <c r="M18" i="2"/>
  <c r="N18" i="2"/>
  <c r="M19" i="2"/>
  <c r="N19" i="2" s="1"/>
  <c r="M20" i="2"/>
  <c r="N20" i="2" s="1"/>
  <c r="M21" i="2"/>
  <c r="N21" i="2"/>
  <c r="M22" i="2"/>
  <c r="N22" i="2"/>
  <c r="M23" i="2"/>
  <c r="N23" i="2" s="1"/>
  <c r="M24" i="2"/>
  <c r="N24" i="2" s="1"/>
  <c r="M25" i="2"/>
  <c r="N25" i="2"/>
  <c r="M26" i="2"/>
  <c r="N26" i="2"/>
  <c r="M27" i="2"/>
  <c r="N27" i="2" s="1"/>
  <c r="M28" i="2"/>
  <c r="N28" i="2" s="1"/>
  <c r="M29" i="2"/>
  <c r="N29" i="2"/>
  <c r="M30" i="2"/>
  <c r="N30" i="2"/>
  <c r="M31" i="2"/>
  <c r="N31" i="2" s="1"/>
  <c r="M32" i="2"/>
  <c r="N32" i="2"/>
  <c r="M33" i="2"/>
  <c r="N33" i="2" s="1"/>
  <c r="M34" i="2"/>
  <c r="N34" i="2"/>
  <c r="M35" i="2"/>
  <c r="N35" i="2" s="1"/>
  <c r="M36" i="2"/>
  <c r="N36" i="2"/>
  <c r="M37" i="2"/>
  <c r="N37" i="2"/>
  <c r="M38" i="2"/>
  <c r="N38" i="2" s="1"/>
  <c r="M39" i="2"/>
  <c r="N39" i="2" s="1"/>
  <c r="M40" i="2"/>
  <c r="N40" i="2"/>
  <c r="M41" i="2"/>
  <c r="N41" i="2"/>
  <c r="M42" i="2"/>
  <c r="N42" i="2" s="1"/>
  <c r="M43" i="2"/>
  <c r="N43" i="2" s="1"/>
  <c r="M44" i="2"/>
  <c r="N44" i="2"/>
  <c r="M45" i="2"/>
  <c r="N45" i="2"/>
  <c r="M46" i="2"/>
  <c r="N46" i="2" s="1"/>
  <c r="M47" i="2"/>
  <c r="N47" i="2" s="1"/>
  <c r="M48" i="2"/>
  <c r="N48" i="2"/>
  <c r="M49" i="2"/>
  <c r="N49" i="2"/>
  <c r="M50" i="2"/>
  <c r="N50" i="2"/>
  <c r="M51" i="2"/>
  <c r="N51" i="2" s="1"/>
  <c r="M52" i="2"/>
  <c r="N52" i="2" s="1"/>
  <c r="M53" i="2"/>
  <c r="N53" i="2"/>
  <c r="M54" i="2"/>
  <c r="N54" i="2"/>
  <c r="M55" i="2"/>
  <c r="N55" i="2" s="1"/>
  <c r="M56" i="2"/>
  <c r="N56" i="2" s="1"/>
  <c r="M57" i="2"/>
  <c r="N57" i="2"/>
  <c r="M58" i="2"/>
  <c r="N58" i="2"/>
  <c r="M59" i="2"/>
  <c r="N59" i="2" s="1"/>
  <c r="M60" i="2"/>
  <c r="N60" i="2" s="1"/>
  <c r="M61" i="2"/>
  <c r="N61" i="2"/>
  <c r="M62" i="2"/>
  <c r="N62" i="2"/>
  <c r="M63" i="2"/>
  <c r="N63" i="2" s="1"/>
  <c r="M64" i="2"/>
  <c r="N64" i="2"/>
  <c r="M65" i="2"/>
  <c r="N65" i="2" s="1"/>
  <c r="M66" i="2"/>
  <c r="N66" i="2"/>
  <c r="M67" i="2"/>
  <c r="N67" i="2" s="1"/>
  <c r="M68" i="2"/>
  <c r="N68" i="2"/>
  <c r="M69" i="2"/>
  <c r="N69" i="2"/>
  <c r="M70" i="2"/>
  <c r="N70" i="2" s="1"/>
  <c r="M71" i="2"/>
  <c r="N71" i="2" s="1"/>
  <c r="M72" i="2"/>
  <c r="N72" i="2"/>
  <c r="M73" i="2"/>
  <c r="N73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M2" i="2" s="1"/>
  <c r="P17" i="1"/>
  <c r="N3" i="1"/>
  <c r="P3" i="1" s="1"/>
  <c r="O3" i="1"/>
  <c r="Q3" i="1" s="1"/>
  <c r="N4" i="1"/>
  <c r="P4" i="1" s="1"/>
  <c r="O4" i="1"/>
  <c r="Q4" i="1" s="1"/>
  <c r="N5" i="1"/>
  <c r="P5" i="1" s="1"/>
  <c r="O5" i="1"/>
  <c r="Q5" i="1" s="1"/>
  <c r="N6" i="1"/>
  <c r="P6" i="1" s="1"/>
  <c r="O6" i="1"/>
  <c r="Q6" i="1" s="1"/>
  <c r="N7" i="1"/>
  <c r="P7" i="1" s="1"/>
  <c r="O7" i="1"/>
  <c r="Q7" i="1" s="1"/>
  <c r="N8" i="1"/>
  <c r="P8" i="1" s="1"/>
  <c r="O8" i="1"/>
  <c r="Q8" i="1" s="1"/>
  <c r="N9" i="1"/>
  <c r="P9" i="1" s="1"/>
  <c r="O9" i="1"/>
  <c r="Q9" i="1" s="1"/>
  <c r="N10" i="1"/>
  <c r="P10" i="1" s="1"/>
  <c r="O10" i="1"/>
  <c r="Q10" i="1" s="1"/>
  <c r="N11" i="1"/>
  <c r="P11" i="1" s="1"/>
  <c r="O11" i="1"/>
  <c r="Q11" i="1" s="1"/>
  <c r="N12" i="1"/>
  <c r="P12" i="1" s="1"/>
  <c r="O12" i="1"/>
  <c r="Q12" i="1" s="1"/>
  <c r="N13" i="1"/>
  <c r="P13" i="1" s="1"/>
  <c r="O13" i="1"/>
  <c r="Q13" i="1" s="1"/>
  <c r="N14" i="1"/>
  <c r="P14" i="1" s="1"/>
  <c r="O14" i="1"/>
  <c r="Q14" i="1" s="1"/>
  <c r="N15" i="1"/>
  <c r="P15" i="1" s="1"/>
  <c r="O15" i="1"/>
  <c r="Q15" i="1" s="1"/>
  <c r="N16" i="1"/>
  <c r="P16" i="1" s="1"/>
  <c r="O16" i="1"/>
  <c r="Q16" i="1" s="1"/>
  <c r="N17" i="1"/>
  <c r="O17" i="1"/>
  <c r="Q17" i="1" s="1"/>
  <c r="N18" i="1"/>
  <c r="P18" i="1" s="1"/>
  <c r="O18" i="1"/>
  <c r="Q18" i="1" s="1"/>
  <c r="N19" i="1"/>
  <c r="P19" i="1" s="1"/>
  <c r="O19" i="1"/>
  <c r="Q19" i="1" s="1"/>
  <c r="N20" i="1"/>
  <c r="P20" i="1" s="1"/>
  <c r="O20" i="1"/>
  <c r="Q20" i="1" s="1"/>
  <c r="N21" i="1"/>
  <c r="P21" i="1" s="1"/>
  <c r="O21" i="1"/>
  <c r="Q21" i="1" s="1"/>
  <c r="N22" i="1"/>
  <c r="P22" i="1" s="1"/>
  <c r="O22" i="1"/>
  <c r="Q22" i="1" s="1"/>
  <c r="N23" i="1"/>
  <c r="P23" i="1" s="1"/>
  <c r="O23" i="1"/>
  <c r="Q23" i="1" s="1"/>
  <c r="N24" i="1"/>
  <c r="P24" i="1" s="1"/>
  <c r="O24" i="1"/>
  <c r="Q24" i="1" s="1"/>
  <c r="N25" i="1"/>
  <c r="P25" i="1" s="1"/>
  <c r="O25" i="1"/>
  <c r="Q25" i="1" s="1"/>
  <c r="N26" i="1"/>
  <c r="P26" i="1" s="1"/>
  <c r="O26" i="1"/>
  <c r="Q26" i="1" s="1"/>
  <c r="N27" i="1"/>
  <c r="P27" i="1" s="1"/>
  <c r="O27" i="1"/>
  <c r="Q27" i="1" s="1"/>
  <c r="N28" i="1"/>
  <c r="P28" i="1" s="1"/>
  <c r="O28" i="1"/>
  <c r="Q28" i="1" s="1"/>
  <c r="N29" i="1"/>
  <c r="P29" i="1" s="1"/>
  <c r="O29" i="1"/>
  <c r="Q29" i="1" s="1"/>
  <c r="N30" i="1"/>
  <c r="P30" i="1" s="1"/>
  <c r="O30" i="1"/>
  <c r="Q30" i="1" s="1"/>
  <c r="N31" i="1"/>
  <c r="P31" i="1" s="1"/>
  <c r="O31" i="1"/>
  <c r="Q31" i="1" s="1"/>
  <c r="N32" i="1"/>
  <c r="P32" i="1" s="1"/>
  <c r="O32" i="1"/>
  <c r="Q32" i="1" s="1"/>
  <c r="N33" i="1"/>
  <c r="P33" i="1" s="1"/>
  <c r="O33" i="1"/>
  <c r="Q33" i="1" s="1"/>
  <c r="N34" i="1"/>
  <c r="P34" i="1" s="1"/>
  <c r="O34" i="1"/>
  <c r="Q34" i="1" s="1"/>
  <c r="N35" i="1"/>
  <c r="P35" i="1" s="1"/>
  <c r="O35" i="1"/>
  <c r="Q35" i="1" s="1"/>
  <c r="N36" i="1"/>
  <c r="P36" i="1" s="1"/>
  <c r="O36" i="1"/>
  <c r="Q36" i="1" s="1"/>
  <c r="N37" i="1"/>
  <c r="P37" i="1" s="1"/>
  <c r="O37" i="1"/>
  <c r="Q37" i="1" s="1"/>
  <c r="N38" i="1"/>
  <c r="P38" i="1" s="1"/>
  <c r="O38" i="1"/>
  <c r="Q38" i="1" s="1"/>
  <c r="N39" i="1"/>
  <c r="P39" i="1" s="1"/>
  <c r="O39" i="1"/>
  <c r="Q39" i="1" s="1"/>
  <c r="N40" i="1"/>
  <c r="P40" i="1" s="1"/>
  <c r="O40" i="1"/>
  <c r="Q40" i="1" s="1"/>
  <c r="N41" i="1"/>
  <c r="P41" i="1" s="1"/>
  <c r="O41" i="1"/>
  <c r="Q41" i="1" s="1"/>
  <c r="N42" i="1"/>
  <c r="P42" i="1" s="1"/>
  <c r="O42" i="1"/>
  <c r="Q42" i="1" s="1"/>
  <c r="N43" i="1"/>
  <c r="P43" i="1" s="1"/>
  <c r="O43" i="1"/>
  <c r="Q43" i="1" s="1"/>
  <c r="N44" i="1"/>
  <c r="P44" i="1" s="1"/>
  <c r="O44" i="1"/>
  <c r="Q44" i="1" s="1"/>
  <c r="N45" i="1"/>
  <c r="P45" i="1" s="1"/>
  <c r="O45" i="1"/>
  <c r="Q45" i="1" s="1"/>
  <c r="N46" i="1"/>
  <c r="P46" i="1" s="1"/>
  <c r="O46" i="1"/>
  <c r="Q46" i="1" s="1"/>
  <c r="N47" i="1"/>
  <c r="P47" i="1" s="1"/>
  <c r="O47" i="1"/>
  <c r="Q47" i="1" s="1"/>
  <c r="N48" i="1"/>
  <c r="P48" i="1" s="1"/>
  <c r="O48" i="1"/>
  <c r="Q48" i="1" s="1"/>
  <c r="N49" i="1"/>
  <c r="P49" i="1" s="1"/>
  <c r="O49" i="1"/>
  <c r="Q49" i="1" s="1"/>
  <c r="N50" i="1"/>
  <c r="P50" i="1" s="1"/>
  <c r="O50" i="1"/>
  <c r="Q50" i="1" s="1"/>
  <c r="N51" i="1"/>
  <c r="P51" i="1" s="1"/>
  <c r="O51" i="1"/>
  <c r="Q51" i="1" s="1"/>
  <c r="N52" i="1"/>
  <c r="P52" i="1" s="1"/>
  <c r="O52" i="1"/>
  <c r="Q52" i="1" s="1"/>
  <c r="N53" i="1"/>
  <c r="P53" i="1" s="1"/>
  <c r="O53" i="1"/>
  <c r="Q53" i="1" s="1"/>
  <c r="N54" i="1"/>
  <c r="P54" i="1" s="1"/>
  <c r="O54" i="1"/>
  <c r="Q54" i="1" s="1"/>
  <c r="N55" i="1"/>
  <c r="P55" i="1" s="1"/>
  <c r="O55" i="1"/>
  <c r="Q55" i="1" s="1"/>
  <c r="N56" i="1"/>
  <c r="P56" i="1" s="1"/>
  <c r="O56" i="1"/>
  <c r="Q56" i="1" s="1"/>
  <c r="N57" i="1"/>
  <c r="P57" i="1" s="1"/>
  <c r="O57" i="1"/>
  <c r="Q57" i="1" s="1"/>
  <c r="N58" i="1"/>
  <c r="P58" i="1" s="1"/>
  <c r="O58" i="1"/>
  <c r="Q58" i="1" s="1"/>
  <c r="N59" i="1"/>
  <c r="P59" i="1" s="1"/>
  <c r="O59" i="1"/>
  <c r="Q59" i="1" s="1"/>
  <c r="N60" i="1"/>
  <c r="P60" i="1" s="1"/>
  <c r="O60" i="1"/>
  <c r="Q60" i="1" s="1"/>
  <c r="N61" i="1"/>
  <c r="P61" i="1" s="1"/>
  <c r="O61" i="1"/>
  <c r="Q61" i="1" s="1"/>
  <c r="N62" i="1"/>
  <c r="P62" i="1" s="1"/>
  <c r="O62" i="1"/>
  <c r="Q62" i="1" s="1"/>
  <c r="N63" i="1"/>
  <c r="P63" i="1" s="1"/>
  <c r="O63" i="1"/>
  <c r="Q63" i="1" s="1"/>
  <c r="N64" i="1"/>
  <c r="P64" i="1" s="1"/>
  <c r="O64" i="1"/>
  <c r="Q64" i="1" s="1"/>
  <c r="N65" i="1"/>
  <c r="P65" i="1" s="1"/>
  <c r="O65" i="1"/>
  <c r="Q65" i="1" s="1"/>
  <c r="N66" i="1"/>
  <c r="P66" i="1" s="1"/>
  <c r="O66" i="1"/>
  <c r="Q66" i="1" s="1"/>
  <c r="N67" i="1"/>
  <c r="P67" i="1" s="1"/>
  <c r="O67" i="1"/>
  <c r="Q67" i="1" s="1"/>
  <c r="N68" i="1"/>
  <c r="P68" i="1" s="1"/>
  <c r="O68" i="1"/>
  <c r="Q68" i="1" s="1"/>
  <c r="N69" i="1"/>
  <c r="P69" i="1" s="1"/>
  <c r="O69" i="1"/>
  <c r="Q69" i="1" s="1"/>
  <c r="N70" i="1"/>
  <c r="P70" i="1" s="1"/>
  <c r="O70" i="1"/>
  <c r="Q70" i="1" s="1"/>
  <c r="N71" i="1"/>
  <c r="P71" i="1" s="1"/>
  <c r="O71" i="1"/>
  <c r="Q71" i="1" s="1"/>
  <c r="N72" i="1"/>
  <c r="P72" i="1" s="1"/>
  <c r="O72" i="1"/>
  <c r="Q72" i="1" s="1"/>
  <c r="N73" i="1"/>
  <c r="P73" i="1" s="1"/>
  <c r="O73" i="1"/>
  <c r="Q73" i="1" s="1"/>
  <c r="O2" i="1"/>
  <c r="Q2" i="1" s="1"/>
  <c r="N2" i="1"/>
  <c r="P2" i="1" s="1"/>
  <c r="W2" i="2" l="1"/>
  <c r="R68" i="1"/>
  <c r="U68" i="1" s="1"/>
  <c r="R28" i="1"/>
  <c r="U28" i="1" s="1"/>
  <c r="R16" i="1"/>
  <c r="U16" i="1" s="1"/>
  <c r="R4" i="1"/>
  <c r="U4" i="1" s="1"/>
  <c r="R17" i="1"/>
  <c r="U17" i="1" s="1"/>
  <c r="R56" i="1"/>
  <c r="U56" i="1" s="1"/>
  <c r="R69" i="1"/>
  <c r="U69" i="1" s="1"/>
  <c r="R53" i="1"/>
  <c r="U53" i="1" s="1"/>
  <c r="R41" i="1"/>
  <c r="U41" i="1" s="1"/>
  <c r="R29" i="1"/>
  <c r="U29" i="1" s="1"/>
  <c r="R5" i="1"/>
  <c r="U5" i="1" s="1"/>
  <c r="R61" i="1"/>
  <c r="U61" i="1" s="1"/>
  <c r="R73" i="1"/>
  <c r="U73" i="1" s="1"/>
  <c r="R65" i="1"/>
  <c r="U65" i="1" s="1"/>
  <c r="R49" i="1"/>
  <c r="U49" i="1" s="1"/>
  <c r="R33" i="1"/>
  <c r="U33" i="1" s="1"/>
  <c r="R9" i="1"/>
  <c r="U9" i="1" s="1"/>
  <c r="R45" i="1"/>
  <c r="U45" i="1" s="1"/>
  <c r="R25" i="1"/>
  <c r="U25" i="1" s="1"/>
  <c r="R21" i="1"/>
  <c r="U21" i="1" s="1"/>
  <c r="R64" i="1"/>
  <c r="U64" i="1" s="1"/>
  <c r="R48" i="1"/>
  <c r="U48" i="1" s="1"/>
  <c r="R44" i="1"/>
  <c r="U44" i="1" s="1"/>
  <c r="R32" i="1"/>
  <c r="U32" i="1" s="1"/>
  <c r="R24" i="1"/>
  <c r="U24" i="1" s="1"/>
  <c r="R8" i="1"/>
  <c r="U8" i="1" s="1"/>
  <c r="R67" i="1"/>
  <c r="U67" i="1" s="1"/>
  <c r="R59" i="1"/>
  <c r="U59" i="1" s="1"/>
  <c r="R51" i="1"/>
  <c r="U51" i="1" s="1"/>
  <c r="R43" i="1"/>
  <c r="U43" i="1" s="1"/>
  <c r="R35" i="1"/>
  <c r="U35" i="1" s="1"/>
  <c r="R27" i="1"/>
  <c r="U27" i="1" s="1"/>
  <c r="R19" i="1"/>
  <c r="U19" i="1" s="1"/>
  <c r="R11" i="1"/>
  <c r="U11" i="1" s="1"/>
  <c r="R3" i="1"/>
  <c r="U3" i="1" s="1"/>
  <c r="R60" i="1"/>
  <c r="U60" i="1" s="1"/>
  <c r="R58" i="1"/>
  <c r="U58" i="1" s="1"/>
  <c r="R50" i="1"/>
  <c r="U50" i="1" s="1"/>
  <c r="R42" i="1"/>
  <c r="U42" i="1" s="1"/>
  <c r="R34" i="1"/>
  <c r="U34" i="1" s="1"/>
  <c r="R26" i="1"/>
  <c r="U26" i="1" s="1"/>
  <c r="R18" i="1"/>
  <c r="U18" i="1" s="1"/>
  <c r="R10" i="1"/>
  <c r="U10" i="1" s="1"/>
  <c r="R57" i="1"/>
  <c r="U57" i="1" s="1"/>
  <c r="R40" i="1"/>
  <c r="U40" i="1" s="1"/>
  <c r="R13" i="1"/>
  <c r="U13" i="1" s="1"/>
  <c r="R36" i="1"/>
  <c r="U36" i="1" s="1"/>
  <c r="R20" i="1"/>
  <c r="U20" i="1" s="1"/>
  <c r="R37" i="1"/>
  <c r="U37" i="1" s="1"/>
  <c r="R66" i="1"/>
  <c r="U66" i="1" s="1"/>
  <c r="R72" i="1"/>
  <c r="U72" i="1" s="1"/>
  <c r="R52" i="1"/>
  <c r="U52" i="1" s="1"/>
  <c r="R12" i="1"/>
  <c r="U12" i="1" s="1"/>
  <c r="R23" i="1"/>
  <c r="U23" i="1" s="1"/>
  <c r="R7" i="1"/>
  <c r="U7" i="1" s="1"/>
  <c r="R54" i="1"/>
  <c r="U54" i="1" s="1"/>
  <c r="R46" i="1"/>
  <c r="U46" i="1" s="1"/>
  <c r="R30" i="1"/>
  <c r="U30" i="1" s="1"/>
  <c r="R22" i="1"/>
  <c r="U22" i="1" s="1"/>
  <c r="R14" i="1"/>
  <c r="U14" i="1" s="1"/>
  <c r="R71" i="1"/>
  <c r="U71" i="1" s="1"/>
  <c r="R55" i="1"/>
  <c r="U55" i="1" s="1"/>
  <c r="R47" i="1"/>
  <c r="U47" i="1" s="1"/>
  <c r="R39" i="1"/>
  <c r="U39" i="1" s="1"/>
  <c r="R31" i="1"/>
  <c r="U31" i="1" s="1"/>
  <c r="R63" i="1"/>
  <c r="U63" i="1" s="1"/>
  <c r="R15" i="1"/>
  <c r="U15" i="1" s="1"/>
  <c r="R70" i="1"/>
  <c r="U70" i="1" s="1"/>
  <c r="R62" i="1"/>
  <c r="U62" i="1" s="1"/>
  <c r="R38" i="1"/>
  <c r="U38" i="1" s="1"/>
  <c r="R6" i="1"/>
  <c r="U6" i="1" s="1"/>
  <c r="R2" i="1"/>
  <c r="U2" i="1" s="1"/>
</calcChain>
</file>

<file path=xl/sharedStrings.xml><?xml version="1.0" encoding="utf-8"?>
<sst xmlns="http://schemas.openxmlformats.org/spreadsheetml/2006/main" count="946" uniqueCount="137">
  <si>
    <t>Identifier 1</t>
  </si>
  <si>
    <t>mass_Inc</t>
  </si>
  <si>
    <t>mass_Cont</t>
  </si>
  <si>
    <t>15N_Inc</t>
  </si>
  <si>
    <t>15N_Cont</t>
  </si>
  <si>
    <t>shift</t>
  </si>
  <si>
    <t>Nfix_per_day</t>
  </si>
  <si>
    <t>Site</t>
  </si>
  <si>
    <t>Treatment</t>
  </si>
  <si>
    <t>Type_Inc</t>
  </si>
  <si>
    <t>Type_Cont</t>
  </si>
  <si>
    <t>Year</t>
  </si>
  <si>
    <t>N_Kfactor_Inc</t>
  </si>
  <si>
    <t>Area28_Inc</t>
  </si>
  <si>
    <t>C_Kfactor_Inc</t>
  </si>
  <si>
    <t>Area44_Inc</t>
  </si>
  <si>
    <t>%N_Inc</t>
  </si>
  <si>
    <t>%C_Inc</t>
  </si>
  <si>
    <t>C:N_Inc</t>
  </si>
  <si>
    <t>Total_N_Inc</t>
  </si>
  <si>
    <t>Total_C_Inc</t>
  </si>
  <si>
    <t>N_Kfactor_Cont</t>
  </si>
  <si>
    <t>Area28_Cont</t>
  </si>
  <si>
    <t>C_Kfactor_Cont</t>
  </si>
  <si>
    <t>Area44_Cont</t>
  </si>
  <si>
    <t>%N_Cont</t>
  </si>
  <si>
    <t>%C_Cont</t>
  </si>
  <si>
    <t>C:N_Cont</t>
  </si>
  <si>
    <t>Total_N_Cont</t>
  </si>
  <si>
    <t>Total_C_Cont</t>
  </si>
  <si>
    <t>FireType</t>
  </si>
  <si>
    <t>shift_N</t>
  </si>
  <si>
    <t>shift_C</t>
  </si>
  <si>
    <t>shift_CN</t>
  </si>
  <si>
    <t>BP01</t>
  </si>
  <si>
    <t>PGW</t>
  </si>
  <si>
    <t>Control</t>
  </si>
  <si>
    <t>lichen</t>
  </si>
  <si>
    <t>cyano</t>
  </si>
  <si>
    <t>none</t>
  </si>
  <si>
    <t>BP02</t>
  </si>
  <si>
    <t>BP03</t>
  </si>
  <si>
    <t>moss</t>
  </si>
  <si>
    <t>BP04</t>
  </si>
  <si>
    <t>BP05</t>
  </si>
  <si>
    <t>BP06</t>
  </si>
  <si>
    <t>BP07</t>
  </si>
  <si>
    <t>Burn</t>
  </si>
  <si>
    <t>rx</t>
  </si>
  <si>
    <t>BP08</t>
  </si>
  <si>
    <t>mixed</t>
  </si>
  <si>
    <t>BP09</t>
  </si>
  <si>
    <t>NA</t>
  </si>
  <si>
    <t>BP10</t>
  </si>
  <si>
    <t>BP11</t>
  </si>
  <si>
    <t>BP12</t>
  </si>
  <si>
    <t>BP13</t>
  </si>
  <si>
    <t>PGE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</si>
  <si>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</si>
  <si>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</si>
  <si>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</si>
  <si>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</si>
  <si>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</si>
  <si>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</si>
  <si>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</si>
  <si>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</si>
  <si>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</si>
  <si>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</si>
  <si>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</si>
  <si>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</si>
  <si>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RC</t>
  </si>
  <si>
    <t>BP26</t>
  </si>
  <si>
    <t>BP27</t>
  </si>
  <si>
    <t>BP28</t>
  </si>
  <si>
    <t>BP29</t>
  </si>
  <si>
    <t>BP30</t>
  </si>
  <si>
    <t>BP31</t>
  </si>
  <si>
    <t>wild</t>
  </si>
  <si>
    <t>BP32</t>
  </si>
  <si>
    <t>BP33</t>
  </si>
  <si>
    <t>BP34</t>
  </si>
  <si>
    <t>BP35</t>
  </si>
  <si>
    <t>BP36</t>
  </si>
  <si>
    <t>BP37</t>
  </si>
  <si>
    <t>BP38</t>
  </si>
  <si>
    <t>BP39</t>
  </si>
  <si>
    <t>BP40</t>
  </si>
  <si>
    <t>BP41</t>
  </si>
  <si>
    <t>BP42</t>
  </si>
  <si>
    <t>BP43</t>
  </si>
  <si>
    <t>BP44</t>
  </si>
  <si>
    <t>BP45</t>
  </si>
  <si>
    <t>BP46</t>
  </si>
  <si>
    <t>BP47</t>
  </si>
  <si>
    <t>BP48</t>
  </si>
  <si>
    <t>BP49</t>
  </si>
  <si>
    <t>BP50</t>
  </si>
  <si>
    <t>BP51</t>
  </si>
  <si>
    <t>BP52</t>
  </si>
  <si>
    <t>BP53</t>
  </si>
  <si>
    <t>BP54</t>
  </si>
  <si>
    <t>BP55</t>
  </si>
  <si>
    <t>BP56</t>
  </si>
  <si>
    <t>BP57</t>
  </si>
  <si>
    <t>BP58</t>
  </si>
  <si>
    <t>BP59</t>
  </si>
  <si>
    <t>BP60</t>
  </si>
  <si>
    <t>BP61</t>
  </si>
  <si>
    <t>BP62</t>
  </si>
  <si>
    <t>BP63</t>
  </si>
  <si>
    <t>BP64</t>
  </si>
  <si>
    <t>BP65</t>
  </si>
  <si>
    <t>BP66</t>
  </si>
  <si>
    <t>BP67</t>
  </si>
  <si>
    <t>BP68</t>
  </si>
  <si>
    <t>BP69</t>
  </si>
  <si>
    <t>BP70</t>
  </si>
  <si>
    <t>BP71</t>
  </si>
  <si>
    <t>BP72</t>
  </si>
  <si>
    <r>
      <t>atom%</t>
    </r>
    <r>
      <rPr>
        <i/>
        <sz val="3"/>
        <color rgb="FF2E2E2E"/>
        <rFont val="Georgia"/>
        <family val="1"/>
      </rPr>
      <t>15</t>
    </r>
    <r>
      <rPr>
        <i/>
        <sz val="5"/>
        <color rgb="FF2E2E2E"/>
        <rFont val="Georgia"/>
        <family val="1"/>
      </rPr>
      <t>Nsample</t>
    </r>
  </si>
  <si>
    <r>
      <t>atom%</t>
    </r>
    <r>
      <rPr>
        <i/>
        <sz val="3"/>
        <color rgb="FF2E2E2E"/>
        <rFont val="Georgia"/>
        <family val="1"/>
      </rPr>
      <t>15</t>
    </r>
    <r>
      <rPr>
        <i/>
        <sz val="5"/>
        <color rgb="FF2E2E2E"/>
        <rFont val="Georgia"/>
        <family val="1"/>
      </rPr>
      <t xml:space="preserve">Ncontrol </t>
    </r>
  </si>
  <si>
    <t>atom%Nexcess</t>
  </si>
  <si>
    <t>%N_headspace</t>
  </si>
  <si>
    <t>BNF</t>
  </si>
  <si>
    <t>15_inc/mass</t>
  </si>
  <si>
    <t>15_cont/mass</t>
  </si>
  <si>
    <t>d15N_Inc</t>
  </si>
  <si>
    <t>d15N_Cont</t>
  </si>
  <si>
    <t>atom%_cont</t>
  </si>
  <si>
    <t>atom%_excess</t>
  </si>
  <si>
    <t>Area29_Inc</t>
  </si>
  <si>
    <t xml:space="preserve">atom%_inc </t>
  </si>
  <si>
    <t>Area_29_Cont</t>
  </si>
  <si>
    <t>mass_mg_Inc</t>
  </si>
  <si>
    <t>mass_g_inc</t>
  </si>
  <si>
    <t>g_of_N</t>
  </si>
  <si>
    <t>total_n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</si>
</sst>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5"/>
      <color rgb="FF2E2E2E"/>
      <name val="Georgia"/>
      <family val="1"/>
    </font>
    <font>
      <i/>
      <sz val="3"/>
      <color rgb="FF2E2E2E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4" borderId="0" xfId="0" applyFill="1"/>
    <xf numFmtId="0" fontId="0" fillId="34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3"/>
  <sheetViews>
    <sheetView topLeftCell="O1" workbookViewId="0">
      <selection activeCell="AD16" sqref="AD16"/>
    </sheetView>
  </sheetViews>
  <sheetFormatPr defaultRowHeight="14.75" x14ac:dyDescent="0.75"/>
  <cols>
    <col min="7" max="7" width="12.26953125" bestFit="1" customWidth="1"/>
    <col min="15" max="15" width="12.1796875" bestFit="1" customWidth="1"/>
    <col min="18" max="18" width="12.953125" bestFit="1" customWidth="1"/>
    <col min="19" max="21" width="12.953125" customWidth="1"/>
  </cols>
  <sheetData>
    <row r="1" spans="1:4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9</v>
      </c>
      <c r="L1" t="s">
        <v>10</v>
      </c>
      <c r="M1" t="s">
        <v>11</v>
      </c>
      <c r="N1" t="s">
        <v>124</v>
      </c>
      <c r="O1" t="s">
        <v>125</v>
      </c>
      <c r="P1" s="2" t="s">
        <v>119</v>
      </c>
      <c r="Q1" s="2" t="s">
        <v>120</v>
      </c>
      <c r="R1" t="s">
        <v>121</v>
      </c>
      <c r="S1" t="s">
        <v>19</v>
      </c>
      <c r="T1" t="s">
        <v>122</v>
      </c>
      <c r="U1" t="s">
        <v>123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31</v>
      </c>
      <c r="AO1" t="s">
        <v>32</v>
      </c>
      <c r="AP1" t="s">
        <v>33</v>
      </c>
    </row>
    <row r="2" spans="1:42" x14ac:dyDescent="0.75">
      <c r="A2" t="s">
        <v>34</v>
      </c>
      <c r="B2">
        <v>37.1</v>
      </c>
      <c r="C2">
        <v>48.2</v>
      </c>
      <c r="D2">
        <v>8.6630000000000003</v>
      </c>
      <c r="E2">
        <v>4.7530000000000001</v>
      </c>
      <c r="F2">
        <v>3.91</v>
      </c>
      <c r="G2" s="1">
        <v>8.3184500000000003E-5</v>
      </c>
      <c r="H2" t="s">
        <v>35</v>
      </c>
      <c r="I2" t="s">
        <v>36</v>
      </c>
      <c r="J2" t="s">
        <v>39</v>
      </c>
      <c r="K2" t="s">
        <v>37</v>
      </c>
      <c r="L2" t="s">
        <v>38</v>
      </c>
      <c r="M2">
        <v>2019</v>
      </c>
      <c r="N2">
        <f>(D2/B2) * 100</f>
        <v>23.350404312668463</v>
      </c>
      <c r="O2">
        <f>(E2/C2) * 100</f>
        <v>9.8609958506224054</v>
      </c>
      <c r="P2">
        <f>(15/14) *N2</f>
        <v>25.018290335001925</v>
      </c>
      <c r="Q2">
        <f>(15/14)*O2</f>
        <v>10.565352697095435</v>
      </c>
      <c r="R2">
        <f>P2-Q2</f>
        <v>14.452937637906491</v>
      </c>
      <c r="S2">
        <v>10.3829512094</v>
      </c>
      <c r="T2">
        <v>8.3000000000000007</v>
      </c>
      <c r="U2">
        <f>(R2/100)*((S2*10^6)/(336*28)) * (100/T2)</f>
        <v>1921.7705813929697</v>
      </c>
      <c r="V2">
        <v>0.14045440200000001</v>
      </c>
      <c r="W2">
        <v>73.924000000000007</v>
      </c>
      <c r="X2">
        <v>0.77344005400000004</v>
      </c>
      <c r="Y2">
        <v>87.596000000000004</v>
      </c>
      <c r="Z2">
        <v>0.27986391399999999</v>
      </c>
      <c r="AA2">
        <v>1.8261524250000001</v>
      </c>
      <c r="AB2">
        <v>6.5251442989999999</v>
      </c>
      <c r="AC2">
        <v>0.103829512</v>
      </c>
      <c r="AD2">
        <v>2.4208285350000001</v>
      </c>
      <c r="AE2">
        <v>0.14114291100000001</v>
      </c>
      <c r="AF2">
        <v>66.36</v>
      </c>
      <c r="AG2">
        <v>0.80731318900000004</v>
      </c>
      <c r="AH2">
        <v>83.373000000000005</v>
      </c>
      <c r="AI2">
        <v>0.194320406</v>
      </c>
      <c r="AJ2">
        <v>1.396434076</v>
      </c>
      <c r="AK2">
        <v>7.1862451639999998</v>
      </c>
      <c r="AL2">
        <v>9.3662436000000002E-2</v>
      </c>
      <c r="AM2">
        <v>0.88020546899999996</v>
      </c>
      <c r="AN2">
        <v>-1.0167076000000001E-2</v>
      </c>
      <c r="AO2">
        <v>-1.540623066</v>
      </c>
      <c r="AP2">
        <v>0.66110086499999998</v>
      </c>
    </row>
    <row r="3" spans="1:42" x14ac:dyDescent="0.75">
      <c r="A3" t="s">
        <v>40</v>
      </c>
      <c r="B3">
        <v>44.2</v>
      </c>
      <c r="C3">
        <v>37.4</v>
      </c>
      <c r="D3">
        <v>8.5470000000000006</v>
      </c>
      <c r="E3">
        <v>6.423</v>
      </c>
      <c r="F3">
        <v>2.1240000000000001</v>
      </c>
      <c r="G3">
        <v>1.26045E-4</v>
      </c>
      <c r="H3" t="s">
        <v>35</v>
      </c>
      <c r="I3" t="s">
        <v>36</v>
      </c>
      <c r="J3" t="s">
        <v>39</v>
      </c>
      <c r="K3" t="s">
        <v>37</v>
      </c>
      <c r="L3" t="s">
        <v>37</v>
      </c>
      <c r="M3">
        <v>2019</v>
      </c>
      <c r="N3">
        <f t="shared" ref="N3:N66" si="0">(D3/B3) * 100</f>
        <v>19.337104072398191</v>
      </c>
      <c r="O3">
        <f t="shared" ref="O3:O66" si="1">(E3/C3) * 100</f>
        <v>17.173796791443852</v>
      </c>
      <c r="P3">
        <f t="shared" ref="P3:P66" si="2">(15/14) *N3</f>
        <v>20.718325791855204</v>
      </c>
      <c r="Q3">
        <f t="shared" ref="Q3:Q66" si="3">(15/14)*O3</f>
        <v>18.400496562261271</v>
      </c>
      <c r="R3">
        <f t="shared" ref="R3:R66" si="4">P3-Q3</f>
        <v>2.3178292295939329</v>
      </c>
      <c r="S3">
        <v>28.961978617000003</v>
      </c>
      <c r="T3">
        <v>8.3000000000000007</v>
      </c>
      <c r="U3">
        <f t="shared" ref="U3:U66" si="5">(R3/100)*((S3*10^6)/(336*28)) * (100/T3)</f>
        <v>859.67493168281624</v>
      </c>
      <c r="V3">
        <v>0.14045440200000001</v>
      </c>
      <c r="W3">
        <v>206.202</v>
      </c>
      <c r="X3">
        <v>0.77344005400000004</v>
      </c>
      <c r="Y3">
        <v>88.405000000000001</v>
      </c>
      <c r="Z3">
        <v>0.65524838500000004</v>
      </c>
      <c r="AA3">
        <v>1.546967601</v>
      </c>
      <c r="AB3">
        <v>2.3608873159999999</v>
      </c>
      <c r="AC3">
        <v>0.28961978599999999</v>
      </c>
      <c r="AD3">
        <v>1.0435121940000001</v>
      </c>
      <c r="AE3">
        <v>0.14114291100000001</v>
      </c>
      <c r="AF3">
        <v>98.105000000000004</v>
      </c>
      <c r="AG3">
        <v>0.80731318900000004</v>
      </c>
      <c r="AH3">
        <v>83.468999999999994</v>
      </c>
      <c r="AI3">
        <v>0.37023597000000003</v>
      </c>
      <c r="AJ3">
        <v>1.801754667</v>
      </c>
      <c r="AK3">
        <v>4.8665035679999997</v>
      </c>
      <c r="AL3">
        <v>0.13846825300000001</v>
      </c>
      <c r="AM3">
        <v>0.578565883</v>
      </c>
      <c r="AN3">
        <v>-0.151151533</v>
      </c>
      <c r="AO3">
        <v>-0.464946311</v>
      </c>
      <c r="AP3">
        <v>2.5056162519999998</v>
      </c>
    </row>
    <row r="4" spans="1:42" x14ac:dyDescent="0.75">
      <c r="A4" t="s">
        <v>41</v>
      </c>
      <c r="B4">
        <v>32.5</v>
      </c>
      <c r="C4">
        <v>40.799999999999997</v>
      </c>
      <c r="D4">
        <v>4.4960000000000004</v>
      </c>
      <c r="E4">
        <v>8.7279999999999998</v>
      </c>
      <c r="F4">
        <v>-4.2320000000000002</v>
      </c>
      <c r="G4">
        <v>-1.0119E-4</v>
      </c>
      <c r="H4" t="s">
        <v>35</v>
      </c>
      <c r="I4" t="s">
        <v>36</v>
      </c>
      <c r="J4" t="s">
        <v>39</v>
      </c>
      <c r="K4" t="s">
        <v>42</v>
      </c>
      <c r="L4" t="s">
        <v>38</v>
      </c>
      <c r="M4">
        <v>2019</v>
      </c>
      <c r="N4">
        <f t="shared" si="0"/>
        <v>13.833846153846155</v>
      </c>
      <c r="O4">
        <f t="shared" si="1"/>
        <v>21.3921568627451</v>
      </c>
      <c r="P4">
        <f t="shared" si="2"/>
        <v>14.821978021978023</v>
      </c>
      <c r="Q4">
        <f t="shared" si="3"/>
        <v>22.920168067226893</v>
      </c>
      <c r="R4">
        <f t="shared" si="4"/>
        <v>-8.0981900452488702</v>
      </c>
      <c r="S4">
        <v>11.669373072499999</v>
      </c>
      <c r="T4">
        <v>8.3000000000000007</v>
      </c>
      <c r="U4">
        <f t="shared" si="5"/>
        <v>-1210.2081905429718</v>
      </c>
      <c r="V4">
        <v>0.14045440200000001</v>
      </c>
      <c r="W4">
        <v>83.082999999999998</v>
      </c>
      <c r="X4">
        <v>0.77344005400000004</v>
      </c>
      <c r="Y4">
        <v>87.399000000000001</v>
      </c>
      <c r="Z4">
        <v>0.35905763299999999</v>
      </c>
      <c r="AA4">
        <v>2.0799349930000002</v>
      </c>
      <c r="AB4">
        <v>5.7927608240000001</v>
      </c>
      <c r="AC4">
        <v>0.11669373099999999</v>
      </c>
      <c r="AD4">
        <v>1.8826472679999999</v>
      </c>
      <c r="AE4">
        <v>0.14114291100000001</v>
      </c>
      <c r="AF4">
        <v>84.078999999999994</v>
      </c>
      <c r="AG4">
        <v>0.80731318900000004</v>
      </c>
      <c r="AH4">
        <v>83.144999999999996</v>
      </c>
      <c r="AI4">
        <v>0.29086163700000001</v>
      </c>
      <c r="AJ4">
        <v>1.6451974279999999</v>
      </c>
      <c r="AK4">
        <v>5.656288827</v>
      </c>
      <c r="AL4">
        <v>0.118671548</v>
      </c>
      <c r="AM4">
        <v>0.848613477</v>
      </c>
      <c r="AN4">
        <v>1.9778170000000002E-3</v>
      </c>
      <c r="AO4">
        <v>-1.0340337909999999</v>
      </c>
      <c r="AP4">
        <v>-0.13647199700000001</v>
      </c>
    </row>
    <row r="5" spans="1:42" x14ac:dyDescent="0.75">
      <c r="A5" t="s">
        <v>43</v>
      </c>
      <c r="B5">
        <v>35.700000000000003</v>
      </c>
      <c r="C5">
        <v>42.5</v>
      </c>
      <c r="D5">
        <v>4.6719999999999997</v>
      </c>
      <c r="E5">
        <v>6.7160000000000002</v>
      </c>
      <c r="F5">
        <v>-2.044</v>
      </c>
      <c r="G5" s="1">
        <v>-4.5043999999999998E-5</v>
      </c>
      <c r="H5" t="s">
        <v>35</v>
      </c>
      <c r="I5" t="s">
        <v>36</v>
      </c>
      <c r="J5" t="s">
        <v>39</v>
      </c>
      <c r="K5" t="s">
        <v>37</v>
      </c>
      <c r="L5" t="s">
        <v>38</v>
      </c>
      <c r="M5">
        <v>2019</v>
      </c>
      <c r="N5">
        <f t="shared" si="0"/>
        <v>13.086834733893554</v>
      </c>
      <c r="O5">
        <f t="shared" si="1"/>
        <v>15.802352941176471</v>
      </c>
      <c r="P5">
        <f t="shared" si="2"/>
        <v>14.021608643457379</v>
      </c>
      <c r="Q5">
        <f t="shared" si="3"/>
        <v>16.93109243697479</v>
      </c>
      <c r="R5">
        <f t="shared" si="4"/>
        <v>-2.9094837935174116</v>
      </c>
      <c r="S5">
        <v>10.7550149154</v>
      </c>
      <c r="T5">
        <v>8.3000000000000007</v>
      </c>
      <c r="U5">
        <f t="shared" si="5"/>
        <v>-400.72972496355749</v>
      </c>
      <c r="V5">
        <v>0.14045440200000001</v>
      </c>
      <c r="W5">
        <v>76.572999999999993</v>
      </c>
      <c r="X5">
        <v>0.77344005400000004</v>
      </c>
      <c r="Y5">
        <v>87.251999999999995</v>
      </c>
      <c r="Z5">
        <v>0.30126092199999999</v>
      </c>
      <c r="AA5">
        <v>1.89031349</v>
      </c>
      <c r="AB5">
        <v>6.2746720500000004</v>
      </c>
      <c r="AC5">
        <v>0.107550149</v>
      </c>
      <c r="AD5">
        <v>2.2400579220000001</v>
      </c>
      <c r="AE5">
        <v>0.14114291100000001</v>
      </c>
      <c r="AF5">
        <v>112.467</v>
      </c>
      <c r="AG5">
        <v>0.80731318900000004</v>
      </c>
      <c r="AH5">
        <v>83.421999999999997</v>
      </c>
      <c r="AI5">
        <v>0.37350399400000001</v>
      </c>
      <c r="AJ5">
        <v>1.584651313</v>
      </c>
      <c r="AK5">
        <v>4.2426622979999999</v>
      </c>
      <c r="AL5">
        <v>0.158739197</v>
      </c>
      <c r="AM5">
        <v>0.80338323300000003</v>
      </c>
      <c r="AN5">
        <v>5.1189048000000001E-2</v>
      </c>
      <c r="AO5">
        <v>-1.4366746889999999</v>
      </c>
      <c r="AP5">
        <v>-2.032009752</v>
      </c>
    </row>
    <row r="6" spans="1:42" x14ac:dyDescent="0.75">
      <c r="A6" t="s">
        <v>44</v>
      </c>
      <c r="B6">
        <v>39.9</v>
      </c>
      <c r="C6">
        <v>39.5</v>
      </c>
      <c r="D6">
        <v>7.4489999999999998</v>
      </c>
      <c r="E6">
        <v>4.9859999999999998</v>
      </c>
      <c r="F6">
        <v>2.4630000000000001</v>
      </c>
      <c r="G6" s="1">
        <v>4.8242499999999998E-5</v>
      </c>
      <c r="H6" t="s">
        <v>35</v>
      </c>
      <c r="I6" t="s">
        <v>36</v>
      </c>
      <c r="J6" t="s">
        <v>39</v>
      </c>
      <c r="K6" t="s">
        <v>37</v>
      </c>
      <c r="L6" t="s">
        <v>38</v>
      </c>
      <c r="M6">
        <v>2019</v>
      </c>
      <c r="N6">
        <f t="shared" si="0"/>
        <v>18.669172932330827</v>
      </c>
      <c r="O6">
        <f t="shared" si="1"/>
        <v>12.62278481012658</v>
      </c>
      <c r="P6">
        <f t="shared" si="2"/>
        <v>20.002685284640172</v>
      </c>
      <c r="Q6">
        <f t="shared" si="3"/>
        <v>13.524412296564194</v>
      </c>
      <c r="R6">
        <f t="shared" si="4"/>
        <v>6.4782729880759788</v>
      </c>
      <c r="S6">
        <v>9.5591861399999996</v>
      </c>
      <c r="T6">
        <v>8.3000000000000007</v>
      </c>
      <c r="U6">
        <f t="shared" si="5"/>
        <v>793.05765611876404</v>
      </c>
      <c r="V6">
        <v>0.14045440200000001</v>
      </c>
      <c r="W6">
        <v>68.058999999999997</v>
      </c>
      <c r="X6">
        <v>0.77344005400000004</v>
      </c>
      <c r="Y6">
        <v>87.376999999999995</v>
      </c>
      <c r="Z6">
        <v>0.2395786</v>
      </c>
      <c r="AA6">
        <v>1.6937561800000001</v>
      </c>
      <c r="AB6">
        <v>7.069730678</v>
      </c>
      <c r="AC6">
        <v>9.5591862E-2</v>
      </c>
      <c r="AD6">
        <v>2.82082254</v>
      </c>
      <c r="AE6">
        <v>0.14114291100000001</v>
      </c>
      <c r="AF6">
        <v>87.944000000000003</v>
      </c>
      <c r="AG6">
        <v>0.80731318900000004</v>
      </c>
      <c r="AH6">
        <v>83.197999999999993</v>
      </c>
      <c r="AI6">
        <v>0.31424486400000001</v>
      </c>
      <c r="AJ6">
        <v>1.700426397</v>
      </c>
      <c r="AK6">
        <v>5.4111509499999997</v>
      </c>
      <c r="AL6">
        <v>0.124126721</v>
      </c>
      <c r="AM6">
        <v>0.66903369099999999</v>
      </c>
      <c r="AN6">
        <v>2.8534858999999999E-2</v>
      </c>
      <c r="AO6">
        <v>-2.1517888489999999</v>
      </c>
      <c r="AP6">
        <v>-1.6585797280000001</v>
      </c>
    </row>
    <row r="7" spans="1:42" x14ac:dyDescent="0.75">
      <c r="A7" t="s">
        <v>45</v>
      </c>
      <c r="B7">
        <v>38.4</v>
      </c>
      <c r="C7">
        <v>43.2</v>
      </c>
      <c r="D7">
        <v>6.274</v>
      </c>
      <c r="E7">
        <v>4.4619999999999997</v>
      </c>
      <c r="F7">
        <v>1.8120000000000001</v>
      </c>
      <c r="G7" s="1">
        <v>3.5753800000000003E-5</v>
      </c>
      <c r="H7" t="s">
        <v>35</v>
      </c>
      <c r="I7" t="s">
        <v>36</v>
      </c>
      <c r="J7" t="s">
        <v>39</v>
      </c>
      <c r="K7" t="s">
        <v>38</v>
      </c>
      <c r="L7" t="s">
        <v>38</v>
      </c>
      <c r="M7">
        <v>2019</v>
      </c>
      <c r="N7">
        <f t="shared" si="0"/>
        <v>16.338541666666668</v>
      </c>
      <c r="O7">
        <f t="shared" si="1"/>
        <v>10.328703703703702</v>
      </c>
      <c r="P7">
        <f t="shared" si="2"/>
        <v>17.505580357142858</v>
      </c>
      <c r="Q7">
        <f t="shared" si="3"/>
        <v>11.066468253968253</v>
      </c>
      <c r="R7">
        <f t="shared" si="4"/>
        <v>6.4391121031746046</v>
      </c>
      <c r="S7">
        <v>9.6298347264000004</v>
      </c>
      <c r="T7">
        <v>8.3000000000000007</v>
      </c>
      <c r="U7">
        <f t="shared" si="5"/>
        <v>794.08943603922523</v>
      </c>
      <c r="V7">
        <v>0.14045440200000001</v>
      </c>
      <c r="W7">
        <v>68.561999999999998</v>
      </c>
      <c r="X7">
        <v>0.77344005400000004</v>
      </c>
      <c r="Y7">
        <v>87.465000000000003</v>
      </c>
      <c r="Z7">
        <v>0.250776946</v>
      </c>
      <c r="AA7">
        <v>1.761690998</v>
      </c>
      <c r="AB7">
        <v>7.0249320280000003</v>
      </c>
      <c r="AC7">
        <v>9.6298347000000006E-2</v>
      </c>
      <c r="AD7">
        <v>2.697573899</v>
      </c>
      <c r="AE7">
        <v>0.14114291100000001</v>
      </c>
      <c r="AF7">
        <v>134.16200000000001</v>
      </c>
      <c r="AG7">
        <v>0.80731318900000004</v>
      </c>
      <c r="AH7">
        <v>84.024000000000001</v>
      </c>
      <c r="AI7">
        <v>0.43833368499999997</v>
      </c>
      <c r="AJ7">
        <v>1.570224152</v>
      </c>
      <c r="AK7">
        <v>3.5822575479999998</v>
      </c>
      <c r="AL7">
        <v>0.189360152</v>
      </c>
      <c r="AM7">
        <v>0.76105051099999999</v>
      </c>
      <c r="AN7">
        <v>9.3061804999999997E-2</v>
      </c>
      <c r="AO7">
        <v>-1.9365233879999999</v>
      </c>
      <c r="AP7">
        <v>-3.44267448</v>
      </c>
    </row>
    <row r="8" spans="1:42" x14ac:dyDescent="0.75">
      <c r="A8" t="s">
        <v>46</v>
      </c>
      <c r="B8">
        <v>39.799999999999997</v>
      </c>
      <c r="C8">
        <v>39.4</v>
      </c>
      <c r="D8">
        <v>4.1310000000000002</v>
      </c>
      <c r="E8">
        <v>4.101</v>
      </c>
      <c r="F8">
        <v>0.03</v>
      </c>
      <c r="G8" s="1">
        <v>1.0023699999999999E-6</v>
      </c>
      <c r="H8" t="s">
        <v>35</v>
      </c>
      <c r="I8" t="s">
        <v>47</v>
      </c>
      <c r="J8" t="s">
        <v>48</v>
      </c>
      <c r="K8" t="s">
        <v>38</v>
      </c>
      <c r="L8" t="s">
        <v>38</v>
      </c>
      <c r="M8">
        <v>2019</v>
      </c>
      <c r="N8">
        <f t="shared" si="0"/>
        <v>10.379396984924623</v>
      </c>
      <c r="O8">
        <f t="shared" si="1"/>
        <v>10.408629441624367</v>
      </c>
      <c r="P8">
        <f t="shared" si="2"/>
        <v>11.12078248384781</v>
      </c>
      <c r="Q8">
        <f t="shared" si="3"/>
        <v>11.152102973168963</v>
      </c>
      <c r="R8">
        <f t="shared" si="4"/>
        <v>-3.1320489321153389E-2</v>
      </c>
      <c r="S8">
        <v>16.306475153799997</v>
      </c>
      <c r="T8">
        <v>8.3000000000000007</v>
      </c>
      <c r="U8">
        <f t="shared" si="5"/>
        <v>-6.5405343429873302</v>
      </c>
      <c r="V8">
        <v>0.14045440200000001</v>
      </c>
      <c r="W8">
        <v>116.098</v>
      </c>
      <c r="X8">
        <v>0.77344005400000004</v>
      </c>
      <c r="Y8">
        <v>88.012</v>
      </c>
      <c r="Z8">
        <v>0.40971043099999999</v>
      </c>
      <c r="AA8">
        <v>1.71035191</v>
      </c>
      <c r="AB8">
        <v>4.1745383540000001</v>
      </c>
      <c r="AC8">
        <v>0.16306475200000001</v>
      </c>
      <c r="AD8">
        <v>1.6614662650000001</v>
      </c>
      <c r="AE8">
        <v>0.14114291100000001</v>
      </c>
      <c r="AF8">
        <v>105.121</v>
      </c>
      <c r="AG8">
        <v>0.80731318900000004</v>
      </c>
      <c r="AH8">
        <v>83.662999999999997</v>
      </c>
      <c r="AI8">
        <v>0.376575734</v>
      </c>
      <c r="AJ8">
        <v>1.7142701339999999</v>
      </c>
      <c r="AK8">
        <v>4.5522586279999997</v>
      </c>
      <c r="AL8">
        <v>0.148370839</v>
      </c>
      <c r="AM8">
        <v>0.67387865300000005</v>
      </c>
      <c r="AN8">
        <v>-1.4693912999999999E-2</v>
      </c>
      <c r="AO8">
        <v>-0.987587612</v>
      </c>
      <c r="AP8">
        <v>0.37772027400000002</v>
      </c>
    </row>
    <row r="9" spans="1:42" x14ac:dyDescent="0.75">
      <c r="A9" t="s">
        <v>49</v>
      </c>
      <c r="B9">
        <v>37.299999999999997</v>
      </c>
      <c r="C9">
        <v>44.2</v>
      </c>
      <c r="D9">
        <v>6.2919999999999998</v>
      </c>
      <c r="E9">
        <v>9.9700000000000006</v>
      </c>
      <c r="F9">
        <v>-3.6779999999999999</v>
      </c>
      <c r="G9" s="1">
        <v>-7.6073499999999996E-5</v>
      </c>
      <c r="H9" t="s">
        <v>35</v>
      </c>
      <c r="I9" t="s">
        <v>47</v>
      </c>
      <c r="J9" t="s">
        <v>48</v>
      </c>
      <c r="K9" t="s">
        <v>50</v>
      </c>
      <c r="L9" t="s">
        <v>38</v>
      </c>
      <c r="M9">
        <v>2019</v>
      </c>
      <c r="N9">
        <f t="shared" si="0"/>
        <v>16.8686327077748</v>
      </c>
      <c r="O9">
        <f t="shared" si="1"/>
        <v>22.556561085972852</v>
      </c>
      <c r="P9">
        <f t="shared" si="2"/>
        <v>18.07353504404443</v>
      </c>
      <c r="Q9">
        <f t="shared" si="3"/>
        <v>24.167744020685198</v>
      </c>
      <c r="R9">
        <f t="shared" si="4"/>
        <v>-6.0942089766407683</v>
      </c>
      <c r="S9">
        <v>10.0943174236</v>
      </c>
      <c r="T9">
        <v>8.3000000000000007</v>
      </c>
      <c r="U9">
        <f t="shared" si="5"/>
        <v>-787.80530099946259</v>
      </c>
      <c r="V9">
        <v>0.14045440200000001</v>
      </c>
      <c r="W9">
        <v>71.869</v>
      </c>
      <c r="X9">
        <v>0.77344005400000004</v>
      </c>
      <c r="Y9">
        <v>87.396000000000001</v>
      </c>
      <c r="Z9">
        <v>0.27062513199999999</v>
      </c>
      <c r="AA9">
        <v>1.8122135909999999</v>
      </c>
      <c r="AB9">
        <v>6.6963979949999999</v>
      </c>
      <c r="AC9">
        <v>0.100943174</v>
      </c>
      <c r="AD9">
        <v>2.497756452</v>
      </c>
      <c r="AE9">
        <v>0.14114291100000001</v>
      </c>
      <c r="AF9">
        <v>120.706</v>
      </c>
      <c r="AG9">
        <v>0.80731318900000004</v>
      </c>
      <c r="AH9">
        <v>84.021000000000001</v>
      </c>
      <c r="AI9">
        <v>0.38544787800000002</v>
      </c>
      <c r="AJ9">
        <v>1.534643923</v>
      </c>
      <c r="AK9">
        <v>3.981456412</v>
      </c>
      <c r="AL9">
        <v>0.17036796200000001</v>
      </c>
      <c r="AM9">
        <v>0.80099840700000002</v>
      </c>
      <c r="AN9">
        <v>6.9424788000000001E-2</v>
      </c>
      <c r="AO9">
        <v>-1.6967580449999999</v>
      </c>
      <c r="AP9">
        <v>-2.7149415829999999</v>
      </c>
    </row>
    <row r="10" spans="1:42" x14ac:dyDescent="0.75">
      <c r="A10" t="s">
        <v>51</v>
      </c>
      <c r="B10">
        <v>35.799999999999997</v>
      </c>
      <c r="C10">
        <v>37.700000000000003</v>
      </c>
      <c r="D10" t="s">
        <v>52</v>
      </c>
      <c r="E10">
        <v>8.6620000000000008</v>
      </c>
      <c r="F10" t="e">
        <v>#VALUE!</v>
      </c>
      <c r="G10" t="e">
        <v>#VALUE!</v>
      </c>
      <c r="H10" t="s">
        <v>35</v>
      </c>
      <c r="I10" t="s">
        <v>47</v>
      </c>
      <c r="J10" t="s">
        <v>48</v>
      </c>
      <c r="K10" t="s">
        <v>38</v>
      </c>
      <c r="L10" t="s">
        <v>42</v>
      </c>
      <c r="M10">
        <v>2019</v>
      </c>
      <c r="N10" t="e">
        <f t="shared" si="0"/>
        <v>#VALUE!</v>
      </c>
      <c r="O10">
        <f t="shared" si="1"/>
        <v>22.976127320954909</v>
      </c>
      <c r="P10" t="e">
        <f t="shared" si="2"/>
        <v>#VALUE!</v>
      </c>
      <c r="Q10">
        <f t="shared" si="3"/>
        <v>24.617279272451686</v>
      </c>
      <c r="R10" t="e">
        <f t="shared" si="4"/>
        <v>#VALUE!</v>
      </c>
      <c r="S10">
        <v>17.775206856399997</v>
      </c>
      <c r="T10">
        <v>8.3000000000000007</v>
      </c>
      <c r="U10" t="e">
        <f t="shared" si="5"/>
        <v>#VALUE!</v>
      </c>
      <c r="V10">
        <v>0.14045440200000001</v>
      </c>
      <c r="W10">
        <v>126.55500000000001</v>
      </c>
      <c r="X10">
        <v>0.77344005400000004</v>
      </c>
      <c r="Y10">
        <v>87.4</v>
      </c>
      <c r="Z10">
        <v>0.49651415799999998</v>
      </c>
      <c r="AA10">
        <v>1.8882307460000001</v>
      </c>
      <c r="AB10">
        <v>3.80297463</v>
      </c>
      <c r="AC10">
        <v>0.17775206900000001</v>
      </c>
      <c r="AD10">
        <v>1.3614649169999999</v>
      </c>
      <c r="AE10">
        <v>0.14114291100000001</v>
      </c>
      <c r="AF10">
        <v>143.72300000000001</v>
      </c>
      <c r="AG10">
        <v>0.80731318900000004</v>
      </c>
      <c r="AH10">
        <v>84.311000000000007</v>
      </c>
      <c r="AI10">
        <v>0.53807646099999995</v>
      </c>
      <c r="AJ10">
        <v>1.805447805</v>
      </c>
      <c r="AK10">
        <v>3.3553740730000001</v>
      </c>
      <c r="AL10">
        <v>0.20285482599999999</v>
      </c>
      <c r="AM10">
        <v>0.71186299099999994</v>
      </c>
      <c r="AN10">
        <v>2.5102757E-2</v>
      </c>
      <c r="AO10">
        <v>-0.649601926</v>
      </c>
      <c r="AP10">
        <v>-0.44760055700000001</v>
      </c>
    </row>
    <row r="11" spans="1:42" x14ac:dyDescent="0.75">
      <c r="A11" t="s">
        <v>53</v>
      </c>
      <c r="B11">
        <v>38.4</v>
      </c>
      <c r="C11">
        <v>39.200000000000003</v>
      </c>
      <c r="D11">
        <v>9.4670000000000005</v>
      </c>
      <c r="E11">
        <v>10.191000000000001</v>
      </c>
      <c r="F11">
        <v>-0.72399999999999998</v>
      </c>
      <c r="G11" s="1">
        <v>-4.8029699999999999E-5</v>
      </c>
      <c r="H11" t="s">
        <v>35</v>
      </c>
      <c r="I11" t="s">
        <v>47</v>
      </c>
      <c r="J11" t="s">
        <v>48</v>
      </c>
      <c r="K11" t="s">
        <v>38</v>
      </c>
      <c r="L11" t="s">
        <v>38</v>
      </c>
      <c r="M11">
        <v>2019</v>
      </c>
      <c r="N11">
        <f t="shared" si="0"/>
        <v>24.653645833333336</v>
      </c>
      <c r="O11">
        <f t="shared" si="1"/>
        <v>25.997448979591837</v>
      </c>
      <c r="P11">
        <f t="shared" si="2"/>
        <v>26.414620535714288</v>
      </c>
      <c r="Q11">
        <f t="shared" si="3"/>
        <v>27.854409620991252</v>
      </c>
      <c r="R11">
        <f t="shared" si="4"/>
        <v>-1.4397890852769635</v>
      </c>
      <c r="S11">
        <v>32.376284659199996</v>
      </c>
      <c r="T11">
        <v>8.3000000000000007</v>
      </c>
      <c r="U11">
        <f t="shared" si="5"/>
        <v>-596.96722187392618</v>
      </c>
      <c r="V11">
        <v>0.14045440200000001</v>
      </c>
      <c r="W11">
        <v>230.511</v>
      </c>
      <c r="X11">
        <v>0.77344005400000004</v>
      </c>
      <c r="Y11">
        <v>88.6</v>
      </c>
      <c r="Z11">
        <v>0.84313241299999997</v>
      </c>
      <c r="AA11">
        <v>1.7845517909999999</v>
      </c>
      <c r="AB11">
        <v>2.1165735799999998</v>
      </c>
      <c r="AC11">
        <v>0.32376284700000002</v>
      </c>
      <c r="AD11">
        <v>0.81276425500000005</v>
      </c>
      <c r="AE11">
        <v>0.14114291100000001</v>
      </c>
      <c r="AF11">
        <v>60.097999999999999</v>
      </c>
      <c r="AG11">
        <v>0.80731318900000004</v>
      </c>
      <c r="AH11">
        <v>83.001999999999995</v>
      </c>
      <c r="AI11">
        <v>0.21638792500000001</v>
      </c>
      <c r="AJ11">
        <v>1.709403298</v>
      </c>
      <c r="AK11">
        <v>7.8997166769999998</v>
      </c>
      <c r="AL11">
        <v>8.4824067000000003E-2</v>
      </c>
      <c r="AM11">
        <v>0.69954430199999995</v>
      </c>
      <c r="AN11">
        <v>-0.23893877999999999</v>
      </c>
      <c r="AO11">
        <v>-0.113219953</v>
      </c>
      <c r="AP11">
        <v>5.783143097</v>
      </c>
    </row>
    <row r="12" spans="1:42" x14ac:dyDescent="0.75">
      <c r="A12" t="s">
        <v>54</v>
      </c>
      <c r="B12">
        <v>36.700000000000003</v>
      </c>
      <c r="C12">
        <v>38.9</v>
      </c>
      <c r="D12">
        <v>11.278</v>
      </c>
      <c r="E12">
        <v>9.3629999999999995</v>
      </c>
      <c r="F12">
        <v>1.915</v>
      </c>
      <c r="G12">
        <v>1.0545899999999999E-4</v>
      </c>
      <c r="H12" t="s">
        <v>35</v>
      </c>
      <c r="I12" t="s">
        <v>47</v>
      </c>
      <c r="J12" t="s">
        <v>48</v>
      </c>
      <c r="K12" t="s">
        <v>42</v>
      </c>
      <c r="L12" t="s">
        <v>37</v>
      </c>
      <c r="M12">
        <v>2019</v>
      </c>
      <c r="N12">
        <f t="shared" si="0"/>
        <v>30.730245231607629</v>
      </c>
      <c r="O12">
        <f t="shared" si="1"/>
        <v>24.069408740359897</v>
      </c>
      <c r="P12">
        <f t="shared" si="2"/>
        <v>32.925262748151027</v>
      </c>
      <c r="Q12">
        <f t="shared" si="3"/>
        <v>25.788652221814175</v>
      </c>
      <c r="R12">
        <f t="shared" si="4"/>
        <v>7.1366105263368524</v>
      </c>
      <c r="S12">
        <v>26.876230758799998</v>
      </c>
      <c r="T12">
        <v>8.3000000000000007</v>
      </c>
      <c r="U12">
        <f t="shared" si="5"/>
        <v>2456.3200677904265</v>
      </c>
      <c r="V12">
        <v>0.14045440200000001</v>
      </c>
      <c r="W12">
        <v>191.352</v>
      </c>
      <c r="X12">
        <v>0.77344005400000004</v>
      </c>
      <c r="Y12">
        <v>88.22</v>
      </c>
      <c r="Z12">
        <v>0.73232236399999995</v>
      </c>
      <c r="AA12">
        <v>1.8592065820000001</v>
      </c>
      <c r="AB12">
        <v>2.5387816540000001</v>
      </c>
      <c r="AC12">
        <v>0.26876230699999998</v>
      </c>
      <c r="AD12">
        <v>0.93173286700000002</v>
      </c>
      <c r="AE12">
        <v>0.14114291100000001</v>
      </c>
      <c r="AF12">
        <v>66.713999999999999</v>
      </c>
      <c r="AG12">
        <v>0.80731318900000004</v>
      </c>
      <c r="AH12">
        <v>82.753</v>
      </c>
      <c r="AI12">
        <v>0.24206190599999999</v>
      </c>
      <c r="AJ12">
        <v>1.7174187219999999</v>
      </c>
      <c r="AK12">
        <v>7.0949566150000001</v>
      </c>
      <c r="AL12">
        <v>9.4162080999999995E-2</v>
      </c>
      <c r="AM12">
        <v>0.72323135999999999</v>
      </c>
      <c r="AN12">
        <v>-0.174600226</v>
      </c>
      <c r="AO12">
        <v>-0.208501507</v>
      </c>
      <c r="AP12">
        <v>4.556174961</v>
      </c>
    </row>
    <row r="13" spans="1:42" x14ac:dyDescent="0.75">
      <c r="A13" t="s">
        <v>55</v>
      </c>
      <c r="B13">
        <v>36.200000000000003</v>
      </c>
      <c r="C13">
        <v>37.9</v>
      </c>
      <c r="D13">
        <v>8.1869999999999994</v>
      </c>
      <c r="E13">
        <v>8.1210000000000004</v>
      </c>
      <c r="F13">
        <v>6.6000000000000003E-2</v>
      </c>
      <c r="G13" s="1">
        <v>2.3138900000000001E-6</v>
      </c>
      <c r="H13" t="s">
        <v>35</v>
      </c>
      <c r="I13" t="s">
        <v>47</v>
      </c>
      <c r="J13" t="s">
        <v>48</v>
      </c>
      <c r="K13" t="s">
        <v>37</v>
      </c>
      <c r="L13" t="s">
        <v>38</v>
      </c>
      <c r="M13">
        <v>2019</v>
      </c>
      <c r="N13">
        <f t="shared" si="0"/>
        <v>22.616022099447513</v>
      </c>
      <c r="O13">
        <f t="shared" si="1"/>
        <v>21.427440633245386</v>
      </c>
      <c r="P13">
        <f t="shared" si="2"/>
        <v>24.231452249408047</v>
      </c>
      <c r="Q13">
        <f t="shared" si="3"/>
        <v>22.957972107048626</v>
      </c>
      <c r="R13">
        <f t="shared" si="4"/>
        <v>1.2734801423594213</v>
      </c>
      <c r="S13">
        <v>17.1101552726</v>
      </c>
      <c r="T13">
        <v>8.3000000000000007</v>
      </c>
      <c r="U13">
        <f t="shared" si="5"/>
        <v>279.04273948270691</v>
      </c>
      <c r="V13">
        <v>0.14045440200000001</v>
      </c>
      <c r="W13">
        <v>121.82</v>
      </c>
      <c r="X13">
        <v>0.77344005400000004</v>
      </c>
      <c r="Y13">
        <v>87.143000000000001</v>
      </c>
      <c r="Z13">
        <v>0.47265622299999999</v>
      </c>
      <c r="AA13">
        <v>1.8618753210000001</v>
      </c>
      <c r="AB13">
        <v>3.9391744599999998</v>
      </c>
      <c r="AC13">
        <v>0.17110155299999999</v>
      </c>
      <c r="AD13">
        <v>1.4259811549999999</v>
      </c>
      <c r="AE13">
        <v>0.14114291100000001</v>
      </c>
      <c r="AF13">
        <v>130.66499999999999</v>
      </c>
      <c r="AG13">
        <v>0.80731318900000004</v>
      </c>
      <c r="AH13">
        <v>83.822000000000003</v>
      </c>
      <c r="AI13">
        <v>0.486607874</v>
      </c>
      <c r="AJ13">
        <v>1.7855041190000001</v>
      </c>
      <c r="AK13">
        <v>3.669287352</v>
      </c>
      <c r="AL13">
        <v>0.184424384</v>
      </c>
      <c r="AM13">
        <v>0.70565074699999997</v>
      </c>
      <c r="AN13">
        <v>1.3322831E-2</v>
      </c>
      <c r="AO13">
        <v>-0.72033040800000003</v>
      </c>
      <c r="AP13">
        <v>-0.26988710799999999</v>
      </c>
    </row>
    <row r="14" spans="1:42" x14ac:dyDescent="0.75">
      <c r="A14" t="s">
        <v>56</v>
      </c>
      <c r="B14">
        <v>39.9</v>
      </c>
      <c r="C14">
        <v>37.200000000000003</v>
      </c>
      <c r="D14">
        <v>8.6750000000000007</v>
      </c>
      <c r="E14">
        <v>7.2919999999999998</v>
      </c>
      <c r="F14">
        <v>1.383</v>
      </c>
      <c r="G14" s="1">
        <v>1.84015E-5</v>
      </c>
      <c r="H14" t="s">
        <v>57</v>
      </c>
      <c r="I14" t="s">
        <v>36</v>
      </c>
      <c r="J14" t="s">
        <v>39</v>
      </c>
      <c r="K14" t="s">
        <v>37</v>
      </c>
      <c r="L14" t="s">
        <v>37</v>
      </c>
      <c r="M14">
        <v>2019</v>
      </c>
      <c r="N14">
        <f t="shared" si="0"/>
        <v>21.74185463659148</v>
      </c>
      <c r="O14">
        <f t="shared" si="1"/>
        <v>19.602150537634408</v>
      </c>
      <c r="P14">
        <f t="shared" si="2"/>
        <v>23.294844253490872</v>
      </c>
      <c r="Q14">
        <f t="shared" si="3"/>
        <v>21.002304147465438</v>
      </c>
      <c r="R14">
        <f t="shared" si="4"/>
        <v>2.2925401060254345</v>
      </c>
      <c r="S14">
        <v>6.4936283621999999</v>
      </c>
      <c r="T14">
        <v>8.3000000000000007</v>
      </c>
      <c r="U14">
        <f t="shared" si="5"/>
        <v>190.6465588625901</v>
      </c>
      <c r="V14">
        <v>0.14045440200000001</v>
      </c>
      <c r="W14">
        <v>46.232999999999997</v>
      </c>
      <c r="X14">
        <v>0.77344005400000004</v>
      </c>
      <c r="Y14">
        <v>87.852999999999994</v>
      </c>
      <c r="Z14">
        <v>0.162747578</v>
      </c>
      <c r="AA14">
        <v>1.702983184</v>
      </c>
      <c r="AB14">
        <v>10.46395407</v>
      </c>
      <c r="AC14">
        <v>6.4936283999999997E-2</v>
      </c>
      <c r="AD14">
        <v>4.1751176760000002</v>
      </c>
      <c r="AE14">
        <v>0.14114291100000001</v>
      </c>
      <c r="AF14">
        <v>70.006</v>
      </c>
      <c r="AG14">
        <v>0.80731318900000004</v>
      </c>
      <c r="AH14">
        <v>83.159000000000006</v>
      </c>
      <c r="AI14">
        <v>0.26561426399999999</v>
      </c>
      <c r="AJ14">
        <v>1.80471391</v>
      </c>
      <c r="AK14">
        <v>6.7944916989999999</v>
      </c>
      <c r="AL14">
        <v>9.8808506000000004E-2</v>
      </c>
      <c r="AM14">
        <v>0.63350974500000001</v>
      </c>
      <c r="AN14">
        <v>3.3872222E-2</v>
      </c>
      <c r="AO14">
        <v>-3.5416079310000002</v>
      </c>
      <c r="AP14">
        <v>-3.6694623709999998</v>
      </c>
    </row>
    <row r="15" spans="1:42" x14ac:dyDescent="0.75">
      <c r="A15" t="s">
        <v>58</v>
      </c>
      <c r="B15">
        <v>37.6</v>
      </c>
      <c r="C15">
        <v>39.700000000000003</v>
      </c>
      <c r="D15">
        <v>6.133</v>
      </c>
      <c r="E15">
        <v>6.1550000000000002</v>
      </c>
      <c r="F15">
        <v>-2.1999999999999999E-2</v>
      </c>
      <c r="G15" s="1">
        <v>-1.2230800000000001E-6</v>
      </c>
      <c r="H15" t="s">
        <v>57</v>
      </c>
      <c r="I15" t="s">
        <v>36</v>
      </c>
      <c r="J15" t="s">
        <v>39</v>
      </c>
      <c r="K15" t="s">
        <v>42</v>
      </c>
      <c r="L15" t="s">
        <v>42</v>
      </c>
      <c r="M15">
        <v>2019</v>
      </c>
      <c r="N15">
        <f t="shared" si="0"/>
        <v>16.311170212765958</v>
      </c>
      <c r="O15">
        <f t="shared" si="1"/>
        <v>15.503778337531484</v>
      </c>
      <c r="P15">
        <f t="shared" si="2"/>
        <v>17.476253799392097</v>
      </c>
      <c r="Q15">
        <f t="shared" si="3"/>
        <v>16.611191075926591</v>
      </c>
      <c r="R15">
        <f t="shared" si="4"/>
        <v>0.86506272346550617</v>
      </c>
      <c r="S15">
        <v>27.132419590400001</v>
      </c>
      <c r="T15">
        <v>8.3000000000000007</v>
      </c>
      <c r="U15">
        <f t="shared" si="5"/>
        <v>300.58044403481631</v>
      </c>
      <c r="V15">
        <v>0.14045440200000001</v>
      </c>
      <c r="W15">
        <v>193.17599999999999</v>
      </c>
      <c r="X15">
        <v>0.77344005400000004</v>
      </c>
      <c r="Y15">
        <v>87.188000000000002</v>
      </c>
      <c r="Z15">
        <v>0.72160690400000005</v>
      </c>
      <c r="AA15">
        <v>1.793475835</v>
      </c>
      <c r="AB15">
        <v>2.485391737</v>
      </c>
      <c r="AC15">
        <v>0.27132419600000002</v>
      </c>
      <c r="AD15">
        <v>0.93450729300000002</v>
      </c>
      <c r="AE15">
        <v>0.14114291100000001</v>
      </c>
      <c r="AF15">
        <v>68.42</v>
      </c>
      <c r="AG15">
        <v>0.80731318900000004</v>
      </c>
      <c r="AH15">
        <v>82.835999999999999</v>
      </c>
      <c r="AI15">
        <v>0.24324931899999999</v>
      </c>
      <c r="AJ15">
        <v>1.684498622</v>
      </c>
      <c r="AK15">
        <v>6.9249880350000002</v>
      </c>
      <c r="AL15">
        <v>9.656998E-2</v>
      </c>
      <c r="AM15">
        <v>0.712009907</v>
      </c>
      <c r="AN15">
        <v>-0.17475421599999999</v>
      </c>
      <c r="AO15">
        <v>-0.22249738599999999</v>
      </c>
      <c r="AP15">
        <v>4.4395962979999997</v>
      </c>
    </row>
    <row r="16" spans="1:42" x14ac:dyDescent="0.75">
      <c r="A16" t="s">
        <v>59</v>
      </c>
      <c r="B16">
        <v>38</v>
      </c>
      <c r="C16">
        <v>43.6</v>
      </c>
      <c r="D16">
        <v>6.3970000000000002</v>
      </c>
      <c r="E16">
        <v>5.5419999999999998</v>
      </c>
      <c r="F16">
        <v>0.85499999999999998</v>
      </c>
      <c r="G16" s="1">
        <v>2.1502399999999999E-5</v>
      </c>
      <c r="H16" t="s">
        <v>57</v>
      </c>
      <c r="I16" t="s">
        <v>36</v>
      </c>
      <c r="J16" t="s">
        <v>39</v>
      </c>
      <c r="K16" t="s">
        <v>38</v>
      </c>
      <c r="L16" t="s">
        <v>38</v>
      </c>
      <c r="M16">
        <v>2019</v>
      </c>
      <c r="N16">
        <f t="shared" si="0"/>
        <v>16.83421052631579</v>
      </c>
      <c r="O16">
        <f t="shared" si="1"/>
        <v>12.711009174311927</v>
      </c>
      <c r="P16">
        <f t="shared" si="2"/>
        <v>18.036654135338345</v>
      </c>
      <c r="Q16">
        <f t="shared" si="3"/>
        <v>13.618938401048494</v>
      </c>
      <c r="R16">
        <f t="shared" si="4"/>
        <v>4.4177157342898514</v>
      </c>
      <c r="S16">
        <v>12.273748363999999</v>
      </c>
      <c r="T16">
        <v>8.3000000000000007</v>
      </c>
      <c r="U16">
        <f t="shared" si="5"/>
        <v>694.38380135794603</v>
      </c>
      <c r="V16">
        <v>0.14045440200000001</v>
      </c>
      <c r="W16">
        <v>87.385999999999996</v>
      </c>
      <c r="X16">
        <v>0.77344005400000004</v>
      </c>
      <c r="Y16">
        <v>88.397000000000006</v>
      </c>
      <c r="Z16">
        <v>0.322993378</v>
      </c>
      <c r="AA16">
        <v>1.799204748</v>
      </c>
      <c r="AB16">
        <v>5.5704075340000001</v>
      </c>
      <c r="AC16">
        <v>0.12273748399999999</v>
      </c>
      <c r="AD16">
        <v>2.1167548630000002</v>
      </c>
      <c r="AE16">
        <v>0.14114291100000001</v>
      </c>
      <c r="AF16">
        <v>88.161000000000001</v>
      </c>
      <c r="AG16">
        <v>0.80731318900000004</v>
      </c>
      <c r="AH16">
        <v>83.6</v>
      </c>
      <c r="AI16">
        <v>0.28539679299999998</v>
      </c>
      <c r="AJ16">
        <v>1.54796749</v>
      </c>
      <c r="AK16">
        <v>5.4239134089999999</v>
      </c>
      <c r="AL16">
        <v>0.124433002</v>
      </c>
      <c r="AM16">
        <v>0.78445326999999998</v>
      </c>
      <c r="AN16">
        <v>1.695518E-3</v>
      </c>
      <c r="AO16">
        <v>-1.332301593</v>
      </c>
      <c r="AP16">
        <v>-0.146494125</v>
      </c>
    </row>
    <row r="17" spans="1:42" x14ac:dyDescent="0.75">
      <c r="A17" t="s">
        <v>60</v>
      </c>
      <c r="B17">
        <v>36.4</v>
      </c>
      <c r="C17">
        <v>42.5</v>
      </c>
      <c r="D17">
        <v>8.1790000000000003</v>
      </c>
      <c r="E17">
        <v>11.792999999999999</v>
      </c>
      <c r="F17">
        <v>-3.6139999999999999</v>
      </c>
      <c r="G17" s="1">
        <v>-5.3139900000000003E-5</v>
      </c>
      <c r="H17" t="s">
        <v>57</v>
      </c>
      <c r="I17" t="s">
        <v>36</v>
      </c>
      <c r="J17" t="s">
        <v>39</v>
      </c>
      <c r="K17" t="s">
        <v>38</v>
      </c>
      <c r="L17" t="s">
        <v>42</v>
      </c>
      <c r="M17">
        <v>2019</v>
      </c>
      <c r="N17">
        <f t="shared" si="0"/>
        <v>22.469780219780223</v>
      </c>
      <c r="O17">
        <f t="shared" si="1"/>
        <v>27.748235294117645</v>
      </c>
      <c r="P17">
        <f t="shared" si="2"/>
        <v>24.074764521193096</v>
      </c>
      <c r="Q17">
        <f t="shared" si="3"/>
        <v>29.730252100840332</v>
      </c>
      <c r="R17">
        <f t="shared" si="4"/>
        <v>-5.6554875796472359</v>
      </c>
      <c r="S17">
        <v>7.1760963092000001</v>
      </c>
      <c r="T17">
        <v>8.3000000000000007</v>
      </c>
      <c r="U17">
        <f t="shared" si="5"/>
        <v>-519.73613263043194</v>
      </c>
      <c r="V17">
        <v>0.14045440200000001</v>
      </c>
      <c r="W17">
        <v>51.091999999999999</v>
      </c>
      <c r="X17">
        <v>0.77344005400000004</v>
      </c>
      <c r="Y17">
        <v>87.045000000000002</v>
      </c>
      <c r="Z17">
        <v>0.197145503</v>
      </c>
      <c r="AA17">
        <v>1.8495628980000001</v>
      </c>
      <c r="AB17">
        <v>9.381714873</v>
      </c>
      <c r="AC17">
        <v>7.1760962999999997E-2</v>
      </c>
      <c r="AD17">
        <v>3.4149442140000001</v>
      </c>
      <c r="AE17">
        <v>0.14114291100000001</v>
      </c>
      <c r="AF17">
        <v>176.18299999999999</v>
      </c>
      <c r="AG17">
        <v>0.80731318900000004</v>
      </c>
      <c r="AH17">
        <v>84.555999999999997</v>
      </c>
      <c r="AI17">
        <v>0.58510544600000003</v>
      </c>
      <c r="AJ17">
        <v>1.606192329</v>
      </c>
      <c r="AK17">
        <v>2.7451331040000002</v>
      </c>
      <c r="AL17">
        <v>0.24866981399999999</v>
      </c>
      <c r="AM17">
        <v>0.78606423199999997</v>
      </c>
      <c r="AN17">
        <v>0.17690885100000001</v>
      </c>
      <c r="AO17">
        <v>-2.6288799819999999</v>
      </c>
      <c r="AP17">
        <v>-6.6365817690000002</v>
      </c>
    </row>
    <row r="18" spans="1:42" x14ac:dyDescent="0.75">
      <c r="A18" t="s">
        <v>61</v>
      </c>
      <c r="B18">
        <v>38.9</v>
      </c>
      <c r="C18">
        <v>39.5</v>
      </c>
      <c r="D18">
        <v>6.7220000000000004</v>
      </c>
      <c r="E18">
        <v>12.000999999999999</v>
      </c>
      <c r="F18">
        <v>-5.2789999999999999</v>
      </c>
      <c r="G18">
        <v>-1.7748699999999999E-4</v>
      </c>
      <c r="H18" t="s">
        <v>57</v>
      </c>
      <c r="I18" t="s">
        <v>36</v>
      </c>
      <c r="J18" t="s">
        <v>39</v>
      </c>
      <c r="K18" t="s">
        <v>42</v>
      </c>
      <c r="L18" t="s">
        <v>38</v>
      </c>
      <c r="M18">
        <v>2019</v>
      </c>
      <c r="N18">
        <f t="shared" si="0"/>
        <v>17.280205655526995</v>
      </c>
      <c r="O18">
        <f t="shared" si="1"/>
        <v>30.382278481012658</v>
      </c>
      <c r="P18">
        <f t="shared" si="2"/>
        <v>18.514506059493208</v>
      </c>
      <c r="Q18">
        <f t="shared" si="3"/>
        <v>32.552441229656417</v>
      </c>
      <c r="R18">
        <f t="shared" si="4"/>
        <v>-14.037935170163209</v>
      </c>
      <c r="S18">
        <v>16.4085855282</v>
      </c>
      <c r="T18">
        <v>8.3000000000000007</v>
      </c>
      <c r="U18">
        <f t="shared" si="5"/>
        <v>-2949.8435051295723</v>
      </c>
      <c r="V18">
        <v>0.14045440200000001</v>
      </c>
      <c r="W18">
        <v>116.825</v>
      </c>
      <c r="X18">
        <v>0.77344005400000004</v>
      </c>
      <c r="Y18">
        <v>87.135000000000005</v>
      </c>
      <c r="Z18">
        <v>0.42181453800000002</v>
      </c>
      <c r="AA18">
        <v>1.7324858379999999</v>
      </c>
      <c r="AB18">
        <v>4.1072217350000004</v>
      </c>
      <c r="AC18">
        <v>0.164085855</v>
      </c>
      <c r="AD18">
        <v>1.5977092550000001</v>
      </c>
      <c r="AE18">
        <v>0.14114291100000001</v>
      </c>
      <c r="AF18">
        <v>62.62</v>
      </c>
      <c r="AG18">
        <v>0.80731318900000004</v>
      </c>
      <c r="AH18">
        <v>82.972999999999999</v>
      </c>
      <c r="AI18">
        <v>0.223756179</v>
      </c>
      <c r="AJ18">
        <v>1.6958277770000001</v>
      </c>
      <c r="AK18">
        <v>7.5789092589999996</v>
      </c>
      <c r="AL18">
        <v>8.8383691E-2</v>
      </c>
      <c r="AM18">
        <v>0.68433190600000005</v>
      </c>
      <c r="AN18">
        <v>-7.5702164000000002E-2</v>
      </c>
      <c r="AO18">
        <v>-0.91337734900000001</v>
      </c>
      <c r="AP18">
        <v>3.471687524</v>
      </c>
    </row>
    <row r="19" spans="1:42" x14ac:dyDescent="0.75">
      <c r="A19" t="s">
        <v>62</v>
      </c>
      <c r="B19">
        <v>38.5</v>
      </c>
      <c r="C19">
        <v>36.700000000000003</v>
      </c>
      <c r="D19">
        <v>6.875</v>
      </c>
      <c r="E19">
        <v>10.66</v>
      </c>
      <c r="F19">
        <v>-3.7850000000000001</v>
      </c>
      <c r="G19" s="1">
        <v>-9.8184799999999995E-5</v>
      </c>
      <c r="H19" t="s">
        <v>57</v>
      </c>
      <c r="I19" t="s">
        <v>36</v>
      </c>
      <c r="J19" t="s">
        <v>39</v>
      </c>
      <c r="K19" t="s">
        <v>50</v>
      </c>
      <c r="L19" t="s">
        <v>42</v>
      </c>
      <c r="M19">
        <v>2019</v>
      </c>
      <c r="N19">
        <f t="shared" si="0"/>
        <v>17.857142857142858</v>
      </c>
      <c r="O19">
        <f t="shared" si="1"/>
        <v>29.046321525885553</v>
      </c>
      <c r="P19">
        <f t="shared" si="2"/>
        <v>19.132653061224488</v>
      </c>
      <c r="Q19">
        <f t="shared" si="3"/>
        <v>31.121058777734518</v>
      </c>
      <c r="R19">
        <f t="shared" si="4"/>
        <v>-11.98840571651003</v>
      </c>
      <c r="S19">
        <v>12.659997965999999</v>
      </c>
      <c r="T19">
        <v>8.3000000000000007</v>
      </c>
      <c r="U19">
        <f t="shared" si="5"/>
        <v>-1943.6571795677571</v>
      </c>
      <c r="V19">
        <v>0.14045440200000001</v>
      </c>
      <c r="W19">
        <v>90.135999999999996</v>
      </c>
      <c r="X19">
        <v>0.77344005400000004</v>
      </c>
      <c r="Y19">
        <v>87.867999999999995</v>
      </c>
      <c r="Z19">
        <v>0.32883111599999998</v>
      </c>
      <c r="AA19">
        <v>1.7652111859999999</v>
      </c>
      <c r="AB19">
        <v>5.3681391359999999</v>
      </c>
      <c r="AC19">
        <v>0.12659998</v>
      </c>
      <c r="AD19">
        <v>2.0667335680000001</v>
      </c>
      <c r="AE19">
        <v>0.14114291100000001</v>
      </c>
      <c r="AF19">
        <v>138.46700000000001</v>
      </c>
      <c r="AG19">
        <v>0.80731318900000004</v>
      </c>
      <c r="AH19">
        <v>84.194999999999993</v>
      </c>
      <c r="AI19">
        <v>0.53252412599999999</v>
      </c>
      <c r="AJ19">
        <v>1.852090842</v>
      </c>
      <c r="AK19">
        <v>3.4779472930000002</v>
      </c>
      <c r="AL19">
        <v>0.19543635400000001</v>
      </c>
      <c r="AM19">
        <v>0.647832505</v>
      </c>
      <c r="AN19">
        <v>6.8836374000000006E-2</v>
      </c>
      <c r="AO19">
        <v>-1.4189010630000001</v>
      </c>
      <c r="AP19">
        <v>-1.890191843</v>
      </c>
    </row>
    <row r="20" spans="1:42" x14ac:dyDescent="0.75">
      <c r="A20" t="s">
        <v>63</v>
      </c>
      <c r="B20">
        <v>38.799999999999997</v>
      </c>
      <c r="C20">
        <v>43.6</v>
      </c>
      <c r="D20">
        <v>4.9569999999999999</v>
      </c>
      <c r="E20">
        <v>3.258</v>
      </c>
      <c r="F20">
        <v>1.6990000000000001</v>
      </c>
      <c r="G20" s="1">
        <v>8.3746599999999995E-5</v>
      </c>
      <c r="H20" t="s">
        <v>57</v>
      </c>
      <c r="I20" t="s">
        <v>47</v>
      </c>
      <c r="J20" t="s">
        <v>48</v>
      </c>
      <c r="K20" t="s">
        <v>42</v>
      </c>
      <c r="L20" t="s">
        <v>38</v>
      </c>
      <c r="M20">
        <v>2019</v>
      </c>
      <c r="N20">
        <f t="shared" si="0"/>
        <v>12.775773195876289</v>
      </c>
      <c r="O20">
        <f t="shared" si="1"/>
        <v>7.4724770642201825</v>
      </c>
      <c r="P20">
        <f t="shared" si="2"/>
        <v>13.688328424153166</v>
      </c>
      <c r="Q20">
        <f t="shared" si="3"/>
        <v>8.0062254259501948</v>
      </c>
      <c r="R20">
        <f t="shared" si="4"/>
        <v>5.6821029982029714</v>
      </c>
      <c r="S20">
        <v>24.056327704800001</v>
      </c>
      <c r="T20">
        <v>8.3000000000000007</v>
      </c>
      <c r="U20">
        <f t="shared" si="5"/>
        <v>1750.5036956140543</v>
      </c>
      <c r="V20">
        <v>0.14045440200000001</v>
      </c>
      <c r="W20">
        <v>171.27500000000001</v>
      </c>
      <c r="X20">
        <v>0.77344005400000004</v>
      </c>
      <c r="Y20">
        <v>87.856999999999999</v>
      </c>
      <c r="Z20">
        <v>0.62000844600000005</v>
      </c>
      <c r="AA20">
        <v>1.7513433709999999</v>
      </c>
      <c r="AB20">
        <v>2.8247088919999999</v>
      </c>
      <c r="AC20">
        <v>0.24056327699999999</v>
      </c>
      <c r="AD20">
        <v>1.09598705</v>
      </c>
      <c r="AE20">
        <v>0.14114291100000001</v>
      </c>
      <c r="AF20">
        <v>94.840999999999994</v>
      </c>
      <c r="AG20">
        <v>0.80731318900000004</v>
      </c>
      <c r="AH20">
        <v>83.522999999999996</v>
      </c>
      <c r="AI20">
        <v>0.30702143999999998</v>
      </c>
      <c r="AJ20">
        <v>1.546541731</v>
      </c>
      <c r="AK20">
        <v>5.0372434210000003</v>
      </c>
      <c r="AL20">
        <v>0.13386134799999999</v>
      </c>
      <c r="AM20">
        <v>0.76358570999999997</v>
      </c>
      <c r="AN20">
        <v>-0.106701929</v>
      </c>
      <c r="AO20">
        <v>-0.33240133999999999</v>
      </c>
      <c r="AP20">
        <v>2.212534529</v>
      </c>
    </row>
    <row r="21" spans="1:42" x14ac:dyDescent="0.75">
      <c r="A21" t="s">
        <v>64</v>
      </c>
      <c r="B21">
        <v>39.799999999999997</v>
      </c>
      <c r="C21">
        <v>40.5</v>
      </c>
      <c r="D21">
        <v>8.0229999999999997</v>
      </c>
      <c r="E21">
        <v>4.4989999999999997</v>
      </c>
      <c r="F21">
        <v>3.524</v>
      </c>
      <c r="G21" s="1">
        <v>6.5763600000000002E-5</v>
      </c>
      <c r="H21" t="s">
        <v>57</v>
      </c>
      <c r="I21" t="s">
        <v>47</v>
      </c>
      <c r="J21" t="s">
        <v>48</v>
      </c>
      <c r="K21" t="s">
        <v>50</v>
      </c>
      <c r="L21" t="s">
        <v>42</v>
      </c>
      <c r="M21">
        <v>2019</v>
      </c>
      <c r="N21">
        <f t="shared" si="0"/>
        <v>20.158291457286435</v>
      </c>
      <c r="O21">
        <f t="shared" si="1"/>
        <v>11.108641975308641</v>
      </c>
      <c r="P21">
        <f t="shared" si="2"/>
        <v>21.598169418521181</v>
      </c>
      <c r="Q21">
        <f t="shared" si="3"/>
        <v>11.902116402116402</v>
      </c>
      <c r="R21">
        <f t="shared" si="4"/>
        <v>9.6960530164047789</v>
      </c>
      <c r="S21">
        <v>9.107625238999999</v>
      </c>
      <c r="T21">
        <v>8.3000000000000007</v>
      </c>
      <c r="U21">
        <f t="shared" si="5"/>
        <v>1130.901375539021</v>
      </c>
      <c r="V21">
        <v>0.14045440200000001</v>
      </c>
      <c r="W21">
        <v>64.843999999999994</v>
      </c>
      <c r="X21">
        <v>0.77344005400000004</v>
      </c>
      <c r="Y21">
        <v>86.766999999999996</v>
      </c>
      <c r="Z21">
        <v>0.228834805</v>
      </c>
      <c r="AA21">
        <v>1.6861576170000001</v>
      </c>
      <c r="AB21">
        <v>7.3684491100000002</v>
      </c>
      <c r="AC21">
        <v>9.1076251999999996E-2</v>
      </c>
      <c r="AD21">
        <v>2.932642746</v>
      </c>
      <c r="AE21">
        <v>0.14114291100000001</v>
      </c>
      <c r="AF21">
        <v>152.97900000000001</v>
      </c>
      <c r="AG21">
        <v>0.80731318900000004</v>
      </c>
      <c r="AH21">
        <v>84.63</v>
      </c>
      <c r="AI21">
        <v>0.53313336700000002</v>
      </c>
      <c r="AJ21">
        <v>1.686985559</v>
      </c>
      <c r="AK21">
        <v>3.1642843329999999</v>
      </c>
      <c r="AL21">
        <v>0.21591901299999999</v>
      </c>
      <c r="AM21">
        <v>0.682893835</v>
      </c>
      <c r="AN21">
        <v>0.124842761</v>
      </c>
      <c r="AO21">
        <v>-2.2497489110000002</v>
      </c>
      <c r="AP21">
        <v>-4.2041647769999999</v>
      </c>
    </row>
    <row r="22" spans="1:42" x14ac:dyDescent="0.75">
      <c r="A22" t="s">
        <v>65</v>
      </c>
      <c r="B22">
        <v>37.6</v>
      </c>
      <c r="C22">
        <v>43.8</v>
      </c>
      <c r="D22">
        <v>4.99</v>
      </c>
      <c r="E22">
        <v>6.2460000000000004</v>
      </c>
      <c r="F22">
        <v>-1.256</v>
      </c>
      <c r="G22" s="1">
        <v>-3.77365E-5</v>
      </c>
      <c r="H22" t="s">
        <v>57</v>
      </c>
      <c r="I22" t="s">
        <v>47</v>
      </c>
      <c r="J22" t="s">
        <v>48</v>
      </c>
      <c r="K22" t="s">
        <v>42</v>
      </c>
      <c r="L22" t="s">
        <v>42</v>
      </c>
      <c r="M22">
        <v>2019</v>
      </c>
      <c r="N22">
        <f t="shared" si="0"/>
        <v>13.271276595744681</v>
      </c>
      <c r="O22">
        <f t="shared" si="1"/>
        <v>14.260273972602741</v>
      </c>
      <c r="P22">
        <f t="shared" si="2"/>
        <v>14.219224924012158</v>
      </c>
      <c r="Q22">
        <f t="shared" si="3"/>
        <v>15.278864970645794</v>
      </c>
      <c r="R22">
        <f t="shared" si="4"/>
        <v>-1.0596400466336355</v>
      </c>
      <c r="S22">
        <v>14.663158662400001</v>
      </c>
      <c r="T22">
        <v>8.3000000000000007</v>
      </c>
      <c r="U22">
        <f t="shared" si="5"/>
        <v>-198.98048992938504</v>
      </c>
      <c r="V22">
        <v>0.14045440200000001</v>
      </c>
      <c r="W22">
        <v>104.398</v>
      </c>
      <c r="X22">
        <v>0.77344005400000004</v>
      </c>
      <c r="Y22">
        <v>86.852999999999994</v>
      </c>
      <c r="Z22">
        <v>0.38997762400000002</v>
      </c>
      <c r="AA22">
        <v>1.786584814</v>
      </c>
      <c r="AB22">
        <v>4.5812495469999996</v>
      </c>
      <c r="AC22">
        <v>0.14663158700000001</v>
      </c>
      <c r="AD22">
        <v>1.7225498299999999</v>
      </c>
      <c r="AE22">
        <v>0.14114291100000001</v>
      </c>
      <c r="AF22">
        <v>50.024000000000001</v>
      </c>
      <c r="AG22">
        <v>0.80731318900000004</v>
      </c>
      <c r="AH22">
        <v>82.347999999999999</v>
      </c>
      <c r="AI22">
        <v>0.161199383</v>
      </c>
      <c r="AJ22">
        <v>1.5178225219999999</v>
      </c>
      <c r="AK22">
        <v>9.4158085170000003</v>
      </c>
      <c r="AL22">
        <v>7.0605329999999994E-2</v>
      </c>
      <c r="AM22">
        <v>0.78252414800000003</v>
      </c>
      <c r="AN22">
        <v>-7.6026257E-2</v>
      </c>
      <c r="AO22">
        <v>-0.94002568200000003</v>
      </c>
      <c r="AP22">
        <v>4.8345589699999998</v>
      </c>
    </row>
    <row r="23" spans="1:42" x14ac:dyDescent="0.75">
      <c r="A23" t="s">
        <v>66</v>
      </c>
      <c r="B23">
        <v>36.200000000000003</v>
      </c>
      <c r="C23">
        <v>37.4</v>
      </c>
      <c r="D23">
        <v>7.431</v>
      </c>
      <c r="E23">
        <v>7.9790000000000001</v>
      </c>
      <c r="F23">
        <v>-0.54800000000000004</v>
      </c>
      <c r="G23" s="1">
        <v>-1.3312199999999999E-5</v>
      </c>
      <c r="H23" t="s">
        <v>57</v>
      </c>
      <c r="I23" t="s">
        <v>47</v>
      </c>
      <c r="J23" t="s">
        <v>48</v>
      </c>
      <c r="K23" t="s">
        <v>38</v>
      </c>
      <c r="L23" t="s">
        <v>42</v>
      </c>
      <c r="M23">
        <v>2019</v>
      </c>
      <c r="N23">
        <f t="shared" si="0"/>
        <v>20.527624309392266</v>
      </c>
      <c r="O23">
        <f t="shared" si="1"/>
        <v>21.334224598930483</v>
      </c>
      <c r="P23">
        <f t="shared" si="2"/>
        <v>21.99388318863457</v>
      </c>
      <c r="Q23">
        <f t="shared" si="3"/>
        <v>22.858097784568375</v>
      </c>
      <c r="R23">
        <f t="shared" si="4"/>
        <v>-0.8642145959338059</v>
      </c>
      <c r="S23">
        <v>11.8556156228</v>
      </c>
      <c r="T23">
        <v>8.3000000000000007</v>
      </c>
      <c r="U23">
        <f t="shared" si="5"/>
        <v>-131.21101837201635</v>
      </c>
      <c r="V23">
        <v>0.14045440200000001</v>
      </c>
      <c r="W23">
        <v>84.409000000000006</v>
      </c>
      <c r="X23">
        <v>0.77344005400000004</v>
      </c>
      <c r="Y23">
        <v>87.32</v>
      </c>
      <c r="Z23">
        <v>0.327503194</v>
      </c>
      <c r="AA23">
        <v>1.865657058</v>
      </c>
      <c r="AB23">
        <v>5.6966072150000002</v>
      </c>
      <c r="AC23">
        <v>0.118556156</v>
      </c>
      <c r="AD23">
        <v>2.0621718119999999</v>
      </c>
      <c r="AE23">
        <v>0.14114291100000001</v>
      </c>
      <c r="AF23">
        <v>78.135999999999996</v>
      </c>
      <c r="AG23">
        <v>0.80731318900000004</v>
      </c>
      <c r="AH23">
        <v>83.293000000000006</v>
      </c>
      <c r="AI23">
        <v>0.294875467</v>
      </c>
      <c r="AJ23">
        <v>1.7979555460000001</v>
      </c>
      <c r="AK23">
        <v>6.0973385230000003</v>
      </c>
      <c r="AL23">
        <v>0.110283425</v>
      </c>
      <c r="AM23">
        <v>0.69775573999999996</v>
      </c>
      <c r="AN23">
        <v>-8.2727310000000002E-3</v>
      </c>
      <c r="AO23">
        <v>-1.364416072</v>
      </c>
      <c r="AP23">
        <v>0.40073130800000001</v>
      </c>
    </row>
    <row r="24" spans="1:42" x14ac:dyDescent="0.75">
      <c r="A24" t="s">
        <v>67</v>
      </c>
      <c r="B24">
        <v>35.979999999999997</v>
      </c>
      <c r="C24">
        <v>39.9</v>
      </c>
      <c r="D24">
        <v>9.8620000000000001</v>
      </c>
      <c r="E24">
        <v>8.2420000000000009</v>
      </c>
      <c r="F24">
        <v>1.62</v>
      </c>
      <c r="G24" s="1">
        <v>3.48316E-5</v>
      </c>
      <c r="H24" t="s">
        <v>57</v>
      </c>
      <c r="I24" t="s">
        <v>47</v>
      </c>
      <c r="J24" t="s">
        <v>48</v>
      </c>
      <c r="K24" t="s">
        <v>42</v>
      </c>
      <c r="L24" t="s">
        <v>42</v>
      </c>
      <c r="M24">
        <v>2019</v>
      </c>
      <c r="N24">
        <f t="shared" si="0"/>
        <v>27.409672040022237</v>
      </c>
      <c r="O24">
        <f t="shared" si="1"/>
        <v>20.65664160401003</v>
      </c>
      <c r="P24">
        <f t="shared" si="2"/>
        <v>29.367505757166683</v>
      </c>
      <c r="Q24">
        <f t="shared" si="3"/>
        <v>22.13211600429646</v>
      </c>
      <c r="R24">
        <f t="shared" si="4"/>
        <v>7.2353897528702227</v>
      </c>
      <c r="S24">
        <v>10.493348385519999</v>
      </c>
      <c r="T24">
        <v>8.3000000000000007</v>
      </c>
      <c r="U24">
        <f t="shared" si="5"/>
        <v>972.3007512433494</v>
      </c>
      <c r="V24">
        <v>0.14045440200000001</v>
      </c>
      <c r="W24">
        <v>74.709999999999994</v>
      </c>
      <c r="X24">
        <v>0.77344005400000004</v>
      </c>
      <c r="Y24">
        <v>86.593000000000004</v>
      </c>
      <c r="Z24">
        <v>0.291643924</v>
      </c>
      <c r="AA24">
        <v>1.8614367590000001</v>
      </c>
      <c r="AB24">
        <v>6.3825665709999999</v>
      </c>
      <c r="AC24">
        <v>0.10493348399999999</v>
      </c>
      <c r="AD24">
        <v>2.2964474519999998</v>
      </c>
      <c r="AE24">
        <v>0.14114291100000001</v>
      </c>
      <c r="AF24">
        <v>57.460999999999999</v>
      </c>
      <c r="AG24">
        <v>0.80731318900000004</v>
      </c>
      <c r="AH24">
        <v>82.45</v>
      </c>
      <c r="AI24">
        <v>0.203263479</v>
      </c>
      <c r="AJ24">
        <v>1.668244922</v>
      </c>
      <c r="AK24">
        <v>8.2073028269999995</v>
      </c>
      <c r="AL24">
        <v>8.1102127999999996E-2</v>
      </c>
      <c r="AM24">
        <v>0.74271326699999995</v>
      </c>
      <c r="AN24">
        <v>-2.3831356000000001E-2</v>
      </c>
      <c r="AO24">
        <v>-1.5537341849999999</v>
      </c>
      <c r="AP24">
        <v>1.824736256</v>
      </c>
    </row>
    <row r="25" spans="1:42" x14ac:dyDescent="0.75">
      <c r="A25" t="s">
        <v>68</v>
      </c>
      <c r="B25">
        <v>39.54</v>
      </c>
      <c r="C25">
        <v>42.2</v>
      </c>
      <c r="D25">
        <v>6.2240000000000002</v>
      </c>
      <c r="E25">
        <v>5.2779999999999996</v>
      </c>
      <c r="F25">
        <v>0.94599999999999995</v>
      </c>
      <c r="G25" s="1">
        <v>3.0426600000000001E-5</v>
      </c>
      <c r="H25" t="s">
        <v>57</v>
      </c>
      <c r="I25" t="s">
        <v>47</v>
      </c>
      <c r="J25" t="s">
        <v>48</v>
      </c>
      <c r="K25" t="s">
        <v>38</v>
      </c>
      <c r="L25" t="s">
        <v>38</v>
      </c>
      <c r="M25">
        <v>2019</v>
      </c>
      <c r="N25">
        <f t="shared" si="0"/>
        <v>15.741021750126455</v>
      </c>
      <c r="O25">
        <f t="shared" si="1"/>
        <v>12.507109004739334</v>
      </c>
      <c r="P25">
        <f t="shared" si="2"/>
        <v>16.865380446564057</v>
      </c>
      <c r="Q25">
        <f t="shared" si="3"/>
        <v>13.400473933649286</v>
      </c>
      <c r="R25">
        <f t="shared" si="4"/>
        <v>3.4649065129147711</v>
      </c>
      <c r="S25">
        <v>15.697043514599999</v>
      </c>
      <c r="T25">
        <v>8.3000000000000007</v>
      </c>
      <c r="U25">
        <f t="shared" si="5"/>
        <v>696.52062724423342</v>
      </c>
      <c r="V25">
        <v>0.14045440200000001</v>
      </c>
      <c r="W25">
        <v>111.759</v>
      </c>
      <c r="X25">
        <v>0.77344005400000004</v>
      </c>
      <c r="Y25">
        <v>86.570999999999998</v>
      </c>
      <c r="Z25">
        <v>0.39699149</v>
      </c>
      <c r="AA25">
        <v>1.693411201</v>
      </c>
      <c r="AB25">
        <v>4.2656108340000003</v>
      </c>
      <c r="AC25">
        <v>0.15697043499999999</v>
      </c>
      <c r="AD25">
        <v>1.6866225239999999</v>
      </c>
      <c r="AE25">
        <v>0.14114291100000001</v>
      </c>
      <c r="AF25">
        <v>101.59399999999999</v>
      </c>
      <c r="AG25">
        <v>0.80731318900000004</v>
      </c>
      <c r="AH25">
        <v>84.039000000000001</v>
      </c>
      <c r="AI25">
        <v>0.33979319600000002</v>
      </c>
      <c r="AJ25">
        <v>1.6077202150000001</v>
      </c>
      <c r="AK25">
        <v>4.7314667659999996</v>
      </c>
      <c r="AL25">
        <v>0.143392729</v>
      </c>
      <c r="AM25">
        <v>0.71461952699999998</v>
      </c>
      <c r="AN25">
        <v>-1.3577706E-2</v>
      </c>
      <c r="AO25">
        <v>-0.97200299700000004</v>
      </c>
      <c r="AP25">
        <v>0.46585593199999997</v>
      </c>
    </row>
    <row r="26" spans="1:42" x14ac:dyDescent="0.75">
      <c r="A26" t="s">
        <v>69</v>
      </c>
      <c r="B26">
        <v>42.11</v>
      </c>
      <c r="C26">
        <v>39.4</v>
      </c>
      <c r="D26">
        <v>21.92</v>
      </c>
      <c r="E26">
        <v>6.9880000000000004</v>
      </c>
      <c r="F26">
        <v>14.932</v>
      </c>
      <c r="G26">
        <v>1.86362E-4</v>
      </c>
      <c r="H26" t="s">
        <v>70</v>
      </c>
      <c r="I26" t="s">
        <v>36</v>
      </c>
      <c r="J26" t="s">
        <v>39</v>
      </c>
      <c r="K26" t="s">
        <v>42</v>
      </c>
      <c r="L26" t="s">
        <v>42</v>
      </c>
      <c r="M26">
        <v>2019</v>
      </c>
      <c r="N26">
        <f t="shared" si="0"/>
        <v>52.054143908810268</v>
      </c>
      <c r="O26">
        <f t="shared" si="1"/>
        <v>17.736040609137056</v>
      </c>
      <c r="P26">
        <f t="shared" si="2"/>
        <v>55.772297045153856</v>
      </c>
      <c r="Q26">
        <f t="shared" si="3"/>
        <v>19.002900652646847</v>
      </c>
      <c r="R26">
        <f t="shared" si="4"/>
        <v>36.769396392507005</v>
      </c>
      <c r="S26">
        <v>6.0910860543099989</v>
      </c>
      <c r="T26">
        <v>8.3000000000000007</v>
      </c>
      <c r="U26">
        <f t="shared" si="5"/>
        <v>2868.1762456944584</v>
      </c>
      <c r="V26">
        <v>0.14045440200000001</v>
      </c>
      <c r="W26">
        <v>43.366999999999997</v>
      </c>
      <c r="X26">
        <v>0.77344005400000004</v>
      </c>
      <c r="Y26">
        <v>86.698999999999998</v>
      </c>
      <c r="Z26">
        <v>0.14464702099999999</v>
      </c>
      <c r="AA26">
        <v>1.5924122350000001</v>
      </c>
      <c r="AB26">
        <v>11.008952860000001</v>
      </c>
      <c r="AC26">
        <v>6.0910860999999997E-2</v>
      </c>
      <c r="AD26">
        <v>4.6358700480000001</v>
      </c>
      <c r="AE26">
        <v>0.14114291100000001</v>
      </c>
      <c r="AF26">
        <v>136.63300000000001</v>
      </c>
      <c r="AG26">
        <v>0.80731318900000004</v>
      </c>
      <c r="AH26">
        <v>84.108999999999995</v>
      </c>
      <c r="AI26">
        <v>0.48946140399999999</v>
      </c>
      <c r="AJ26">
        <v>1.723408756</v>
      </c>
      <c r="AK26">
        <v>3.5210309560000002</v>
      </c>
      <c r="AL26">
        <v>0.19284779299999999</v>
      </c>
      <c r="AM26">
        <v>0.627410421</v>
      </c>
      <c r="AN26">
        <v>0.13193693200000001</v>
      </c>
      <c r="AO26">
        <v>-4.0084596269999997</v>
      </c>
      <c r="AP26">
        <v>-7.4879219040000002</v>
      </c>
    </row>
    <row r="27" spans="1:42" x14ac:dyDescent="0.75">
      <c r="A27" t="s">
        <v>71</v>
      </c>
      <c r="B27">
        <v>43.1</v>
      </c>
      <c r="C27">
        <v>45.6</v>
      </c>
      <c r="D27">
        <v>5.9180000000000001</v>
      </c>
      <c r="E27">
        <v>7.6269999999999998</v>
      </c>
      <c r="F27">
        <v>-1.7090000000000001</v>
      </c>
      <c r="G27" s="1">
        <v>-4.9307200000000001E-5</v>
      </c>
      <c r="H27" t="s">
        <v>70</v>
      </c>
      <c r="I27" t="s">
        <v>36</v>
      </c>
      <c r="J27" t="s">
        <v>39</v>
      </c>
      <c r="K27" t="s">
        <v>42</v>
      </c>
      <c r="L27" t="s">
        <v>38</v>
      </c>
      <c r="M27">
        <v>2019</v>
      </c>
      <c r="N27">
        <f t="shared" si="0"/>
        <v>13.730858468677495</v>
      </c>
      <c r="O27">
        <f t="shared" si="1"/>
        <v>16.725877192982455</v>
      </c>
      <c r="P27">
        <f t="shared" si="2"/>
        <v>14.71163407358303</v>
      </c>
      <c r="Q27">
        <f t="shared" si="3"/>
        <v>17.920582706766915</v>
      </c>
      <c r="R27">
        <f t="shared" si="4"/>
        <v>-3.2089486331838852</v>
      </c>
      <c r="S27">
        <v>14.080694273300001</v>
      </c>
      <c r="T27">
        <v>8.3000000000000007</v>
      </c>
      <c r="U27">
        <f t="shared" si="5"/>
        <v>-578.64397183870949</v>
      </c>
      <c r="V27">
        <v>0.14045440200000001</v>
      </c>
      <c r="W27">
        <v>100.251</v>
      </c>
      <c r="X27">
        <v>0.77344005400000004</v>
      </c>
      <c r="Y27">
        <v>86.832999999999998</v>
      </c>
      <c r="Z27">
        <v>0.326698243</v>
      </c>
      <c r="AA27">
        <v>1.5582394479999999</v>
      </c>
      <c r="AB27">
        <v>4.7696597159999996</v>
      </c>
      <c r="AC27">
        <v>0.14080694299999999</v>
      </c>
      <c r="AD27">
        <v>2.055723338</v>
      </c>
      <c r="AE27">
        <v>0.14114291100000001</v>
      </c>
      <c r="AF27">
        <v>106.90900000000001</v>
      </c>
      <c r="AG27">
        <v>0.80731318900000004</v>
      </c>
      <c r="AH27">
        <v>83.783000000000001</v>
      </c>
      <c r="AI27">
        <v>0.33090893500000002</v>
      </c>
      <c r="AJ27">
        <v>1.483314054</v>
      </c>
      <c r="AK27">
        <v>4.482544581</v>
      </c>
      <c r="AL27">
        <v>0.150894474</v>
      </c>
      <c r="AM27">
        <v>0.71055718800000001</v>
      </c>
      <c r="AN27">
        <v>1.0087531E-2</v>
      </c>
      <c r="AO27">
        <v>-1.3451661500000001</v>
      </c>
      <c r="AP27">
        <v>-0.28711513500000002</v>
      </c>
    </row>
    <row r="28" spans="1:42" x14ac:dyDescent="0.75">
      <c r="A28" t="s">
        <v>72</v>
      </c>
      <c r="B28">
        <v>39.56</v>
      </c>
      <c r="C28">
        <v>38.6</v>
      </c>
      <c r="D28">
        <v>6.1909999999999998</v>
      </c>
      <c r="E28">
        <v>6.5830000000000002</v>
      </c>
      <c r="F28">
        <v>-0.39200000000000002</v>
      </c>
      <c r="G28" s="1">
        <v>-7.0890600000000002E-6</v>
      </c>
      <c r="H28" t="s">
        <v>70</v>
      </c>
      <c r="I28" t="s">
        <v>36</v>
      </c>
      <c r="J28" t="s">
        <v>39</v>
      </c>
      <c r="K28" t="s">
        <v>37</v>
      </c>
      <c r="L28" t="s">
        <v>37</v>
      </c>
      <c r="M28">
        <v>2019</v>
      </c>
      <c r="N28">
        <f t="shared" si="0"/>
        <v>15.649646107178967</v>
      </c>
      <c r="O28">
        <f t="shared" si="1"/>
        <v>17.054404145077719</v>
      </c>
      <c r="P28">
        <f t="shared" si="2"/>
        <v>16.767477971977463</v>
      </c>
      <c r="Q28">
        <f t="shared" si="3"/>
        <v>18.272575869726126</v>
      </c>
      <c r="R28">
        <f t="shared" si="4"/>
        <v>-1.5050978977486622</v>
      </c>
      <c r="S28">
        <v>8.8258737006800008</v>
      </c>
      <c r="T28">
        <v>8.3000000000000007</v>
      </c>
      <c r="U28">
        <f t="shared" si="5"/>
        <v>-170.11674187424026</v>
      </c>
      <c r="V28">
        <v>0.14045440200000001</v>
      </c>
      <c r="W28">
        <v>62.838000000000001</v>
      </c>
      <c r="X28">
        <v>0.77344005400000004</v>
      </c>
      <c r="Y28">
        <v>86.623000000000005</v>
      </c>
      <c r="Z28">
        <v>0.22310095299999999</v>
      </c>
      <c r="AA28">
        <v>1.6935717340000001</v>
      </c>
      <c r="AB28">
        <v>7.5910555630000003</v>
      </c>
      <c r="AC28">
        <v>8.8258737000000004E-2</v>
      </c>
      <c r="AD28">
        <v>3.0030215810000001</v>
      </c>
      <c r="AE28">
        <v>0.14114291100000001</v>
      </c>
      <c r="AF28">
        <v>78.025999999999996</v>
      </c>
      <c r="AG28">
        <v>0.80731318900000004</v>
      </c>
      <c r="AH28">
        <v>83.96</v>
      </c>
      <c r="AI28">
        <v>0.28530613399999999</v>
      </c>
      <c r="AJ28">
        <v>1.756010759</v>
      </c>
      <c r="AK28">
        <v>6.1548300329999996</v>
      </c>
      <c r="AL28">
        <v>0.110128168</v>
      </c>
      <c r="AM28">
        <v>0.65371868899999996</v>
      </c>
      <c r="AN28">
        <v>2.1869431000000002E-2</v>
      </c>
      <c r="AO28">
        <v>-2.3493028919999999</v>
      </c>
      <c r="AP28">
        <v>-1.43622553</v>
      </c>
    </row>
    <row r="29" spans="1:42" x14ac:dyDescent="0.75">
      <c r="A29" t="s">
        <v>73</v>
      </c>
      <c r="B29">
        <v>37.96</v>
      </c>
      <c r="C29">
        <v>39.700000000000003</v>
      </c>
      <c r="D29">
        <v>5.8419999999999996</v>
      </c>
      <c r="E29">
        <v>9.048</v>
      </c>
      <c r="F29">
        <v>-3.206</v>
      </c>
      <c r="G29" s="1">
        <v>-7.2723400000000002E-5</v>
      </c>
      <c r="H29" t="s">
        <v>70</v>
      </c>
      <c r="I29" t="s">
        <v>36</v>
      </c>
      <c r="J29" t="s">
        <v>39</v>
      </c>
      <c r="K29" t="s">
        <v>37</v>
      </c>
      <c r="L29" t="s">
        <v>38</v>
      </c>
      <c r="M29">
        <v>2019</v>
      </c>
      <c r="N29">
        <f t="shared" si="0"/>
        <v>15.389884088514224</v>
      </c>
      <c r="O29">
        <f t="shared" si="1"/>
        <v>22.790931989924431</v>
      </c>
      <c r="P29">
        <f t="shared" si="2"/>
        <v>16.489161523408097</v>
      </c>
      <c r="Q29">
        <f t="shared" si="3"/>
        <v>24.418855703490461</v>
      </c>
      <c r="R29">
        <f t="shared" si="4"/>
        <v>-7.9296941800823646</v>
      </c>
      <c r="S29">
        <v>11.07047553248</v>
      </c>
      <c r="T29">
        <v>8.3000000000000007</v>
      </c>
      <c r="U29">
        <f t="shared" si="5"/>
        <v>-1124.2096626384475</v>
      </c>
      <c r="V29">
        <v>0.14045440200000001</v>
      </c>
      <c r="W29">
        <v>78.819000000000003</v>
      </c>
      <c r="X29">
        <v>0.77344005400000004</v>
      </c>
      <c r="Y29">
        <v>86.697000000000003</v>
      </c>
      <c r="Z29">
        <v>0.29163528799999999</v>
      </c>
      <c r="AA29">
        <v>1.7664629169999999</v>
      </c>
      <c r="AB29">
        <v>6.0570959440000003</v>
      </c>
      <c r="AC29">
        <v>0.110704755</v>
      </c>
      <c r="AD29">
        <v>2.2992736200000001</v>
      </c>
      <c r="AE29">
        <v>0.14114291100000001</v>
      </c>
      <c r="AF29">
        <v>82.897999999999996</v>
      </c>
      <c r="AG29">
        <v>0.80731318900000004</v>
      </c>
      <c r="AH29">
        <v>83.53</v>
      </c>
      <c r="AI29">
        <v>0.29472204099999999</v>
      </c>
      <c r="AJ29">
        <v>1.698611351</v>
      </c>
      <c r="AK29">
        <v>5.7634350899999998</v>
      </c>
      <c r="AL29">
        <v>0.11700465</v>
      </c>
      <c r="AM29">
        <v>0.70128577800000003</v>
      </c>
      <c r="AN29">
        <v>6.2998949999999998E-3</v>
      </c>
      <c r="AO29">
        <v>-1.597987842</v>
      </c>
      <c r="AP29">
        <v>-0.29366085400000003</v>
      </c>
    </row>
    <row r="30" spans="1:42" x14ac:dyDescent="0.75">
      <c r="A30" t="s">
        <v>74</v>
      </c>
      <c r="B30">
        <v>40.409999999999997</v>
      </c>
      <c r="C30">
        <v>44</v>
      </c>
      <c r="D30">
        <v>5.0789999999999997</v>
      </c>
      <c r="E30">
        <v>6.9109999999999996</v>
      </c>
      <c r="F30">
        <v>-1.8320000000000001</v>
      </c>
      <c r="G30" s="1">
        <v>-4.3999999999999999E-5</v>
      </c>
      <c r="H30" t="s">
        <v>70</v>
      </c>
      <c r="I30" t="s">
        <v>36</v>
      </c>
      <c r="J30" t="s">
        <v>39</v>
      </c>
      <c r="K30" t="s">
        <v>50</v>
      </c>
      <c r="L30" t="s">
        <v>42</v>
      </c>
      <c r="M30">
        <v>2019</v>
      </c>
      <c r="N30">
        <f t="shared" si="0"/>
        <v>12.56867112100965</v>
      </c>
      <c r="O30">
        <f t="shared" si="1"/>
        <v>15.70681818181818</v>
      </c>
      <c r="P30">
        <f t="shared" si="2"/>
        <v>13.466433343938911</v>
      </c>
      <c r="Q30">
        <f t="shared" si="3"/>
        <v>16.828733766233764</v>
      </c>
      <c r="R30">
        <f t="shared" si="4"/>
        <v>-3.3623004222948527</v>
      </c>
      <c r="S30">
        <v>11.72148167367</v>
      </c>
      <c r="T30">
        <v>8.3000000000000007</v>
      </c>
      <c r="U30">
        <f t="shared" si="5"/>
        <v>-504.71199570350302</v>
      </c>
      <c r="V30">
        <v>0.14045440200000001</v>
      </c>
      <c r="W30">
        <v>83.453999999999994</v>
      </c>
      <c r="X30">
        <v>0.77344005400000004</v>
      </c>
      <c r="Y30">
        <v>86.638999999999996</v>
      </c>
      <c r="Z30">
        <v>0.29006388700000002</v>
      </c>
      <c r="AA30">
        <v>1.65825471</v>
      </c>
      <c r="AB30">
        <v>5.7168602660000003</v>
      </c>
      <c r="AC30">
        <v>0.117214817</v>
      </c>
      <c r="AD30">
        <v>2.3101832340000001</v>
      </c>
      <c r="AE30">
        <v>0.14114291100000001</v>
      </c>
      <c r="AF30">
        <v>155.93899999999999</v>
      </c>
      <c r="AG30">
        <v>0.80731318900000004</v>
      </c>
      <c r="AH30">
        <v>84.668999999999997</v>
      </c>
      <c r="AI30">
        <v>0.50022009899999997</v>
      </c>
      <c r="AJ30">
        <v>1.553509099</v>
      </c>
      <c r="AK30">
        <v>3.1056510959999999</v>
      </c>
      <c r="AL30">
        <v>0.22009684400000001</v>
      </c>
      <c r="AM30">
        <v>0.72963207200000002</v>
      </c>
      <c r="AN30">
        <v>0.102882027</v>
      </c>
      <c r="AO30">
        <v>-1.5805511619999999</v>
      </c>
      <c r="AP30">
        <v>-2.61120917</v>
      </c>
    </row>
    <row r="31" spans="1:42" x14ac:dyDescent="0.75">
      <c r="A31" t="s">
        <v>75</v>
      </c>
      <c r="B31">
        <v>37.270000000000003</v>
      </c>
      <c r="C31">
        <v>42</v>
      </c>
      <c r="D31">
        <v>6.3849999999999998</v>
      </c>
      <c r="E31">
        <v>7.82</v>
      </c>
      <c r="F31">
        <v>-1.4350000000000001</v>
      </c>
      <c r="G31" s="1">
        <v>-5.1522099999999999E-5</v>
      </c>
      <c r="H31" t="s">
        <v>70</v>
      </c>
      <c r="I31" t="s">
        <v>36</v>
      </c>
      <c r="J31" t="s">
        <v>39</v>
      </c>
      <c r="K31" t="s">
        <v>42</v>
      </c>
      <c r="L31" t="s">
        <v>38</v>
      </c>
      <c r="M31">
        <v>2019</v>
      </c>
      <c r="N31">
        <f t="shared" si="0"/>
        <v>17.131741346927821</v>
      </c>
      <c r="O31">
        <f t="shared" si="1"/>
        <v>18.619047619047617</v>
      </c>
      <c r="P31">
        <f t="shared" si="2"/>
        <v>18.355437157422664</v>
      </c>
      <c r="Q31">
        <f t="shared" si="3"/>
        <v>19.948979591836732</v>
      </c>
      <c r="R31">
        <f t="shared" si="4"/>
        <v>-1.5935424344140685</v>
      </c>
      <c r="S31">
        <v>17.522529372610002</v>
      </c>
      <c r="T31">
        <v>8.3000000000000007</v>
      </c>
      <c r="U31">
        <f t="shared" si="5"/>
        <v>-357.58972258320222</v>
      </c>
      <c r="V31">
        <v>0.14045440200000001</v>
      </c>
      <c r="W31">
        <v>124.756</v>
      </c>
      <c r="X31">
        <v>0.77344005400000004</v>
      </c>
      <c r="Y31">
        <v>86.623000000000005</v>
      </c>
      <c r="Z31">
        <v>0.47015104299999999</v>
      </c>
      <c r="AA31">
        <v>1.797630743</v>
      </c>
      <c r="AB31">
        <v>3.8235175020000001</v>
      </c>
      <c r="AC31">
        <v>0.175225294</v>
      </c>
      <c r="AD31">
        <v>1.425024973</v>
      </c>
      <c r="AE31">
        <v>0.14114291100000001</v>
      </c>
      <c r="AF31">
        <v>62.222000000000001</v>
      </c>
      <c r="AG31">
        <v>0.80731318900000004</v>
      </c>
      <c r="AH31">
        <v>82.613</v>
      </c>
      <c r="AI31">
        <v>0.209099862</v>
      </c>
      <c r="AJ31">
        <v>1.58796582</v>
      </c>
      <c r="AK31">
        <v>7.5942939750000003</v>
      </c>
      <c r="AL31">
        <v>8.7821942E-2</v>
      </c>
      <c r="AM31">
        <v>0.75500491199999997</v>
      </c>
      <c r="AN31">
        <v>-8.7403352000000004E-2</v>
      </c>
      <c r="AO31">
        <v>-0.670020061</v>
      </c>
      <c r="AP31">
        <v>3.7707764730000002</v>
      </c>
    </row>
    <row r="32" spans="1:42" x14ac:dyDescent="0.75">
      <c r="A32" t="s">
        <v>76</v>
      </c>
      <c r="B32">
        <v>35.270000000000003</v>
      </c>
      <c r="C32">
        <v>37.6</v>
      </c>
      <c r="D32">
        <v>9.1</v>
      </c>
      <c r="E32">
        <v>6.6929999999999996</v>
      </c>
      <c r="F32">
        <v>2.407</v>
      </c>
      <c r="G32" s="1">
        <v>6.0737499999999999E-5</v>
      </c>
      <c r="H32" t="s">
        <v>70</v>
      </c>
      <c r="I32" t="s">
        <v>47</v>
      </c>
      <c r="J32" t="s">
        <v>77</v>
      </c>
      <c r="K32" t="s">
        <v>37</v>
      </c>
      <c r="L32" t="s">
        <v>37</v>
      </c>
      <c r="M32">
        <v>2019</v>
      </c>
      <c r="N32">
        <f t="shared" si="0"/>
        <v>25.800963992061238</v>
      </c>
      <c r="O32">
        <f t="shared" si="1"/>
        <v>17.800531914893618</v>
      </c>
      <c r="P32">
        <f t="shared" si="2"/>
        <v>27.643889991494184</v>
      </c>
      <c r="Q32">
        <f t="shared" si="3"/>
        <v>19.071998480243163</v>
      </c>
      <c r="R32">
        <f t="shared" si="4"/>
        <v>8.571891511251021</v>
      </c>
      <c r="S32">
        <v>12.31504196695</v>
      </c>
      <c r="T32">
        <v>8.3000000000000007</v>
      </c>
      <c r="U32">
        <f t="shared" si="5"/>
        <v>1351.8769426839856</v>
      </c>
      <c r="V32">
        <v>0.14045440200000001</v>
      </c>
      <c r="W32">
        <v>87.68</v>
      </c>
      <c r="X32">
        <v>0.77344005400000004</v>
      </c>
      <c r="Y32">
        <v>87.320999999999998</v>
      </c>
      <c r="Z32">
        <v>0.34916478499999998</v>
      </c>
      <c r="AA32">
        <v>1.9148726659999999</v>
      </c>
      <c r="AB32">
        <v>5.4841517460000002</v>
      </c>
      <c r="AC32">
        <v>0.12315042</v>
      </c>
      <c r="AD32">
        <v>1.934260321</v>
      </c>
      <c r="AE32">
        <v>0.14114291100000001</v>
      </c>
      <c r="AF32">
        <v>97.87</v>
      </c>
      <c r="AG32">
        <v>0.80731318900000004</v>
      </c>
      <c r="AH32">
        <v>83.694000000000003</v>
      </c>
      <c r="AI32">
        <v>0.36738448600000001</v>
      </c>
      <c r="AJ32">
        <v>1.7970018619999999</v>
      </c>
      <c r="AK32">
        <v>4.8913384479999999</v>
      </c>
      <c r="AL32">
        <v>0.13813656699999999</v>
      </c>
      <c r="AM32">
        <v>0.71999212300000004</v>
      </c>
      <c r="AN32">
        <v>1.4986147E-2</v>
      </c>
      <c r="AO32">
        <v>-1.2142681980000001</v>
      </c>
      <c r="AP32">
        <v>-0.59281329800000004</v>
      </c>
    </row>
    <row r="33" spans="1:42" x14ac:dyDescent="0.75">
      <c r="A33" t="s">
        <v>78</v>
      </c>
      <c r="B33">
        <v>36.5</v>
      </c>
      <c r="C33">
        <v>45.7</v>
      </c>
      <c r="D33">
        <v>8.5739999999999998</v>
      </c>
      <c r="E33">
        <v>6.5090000000000003</v>
      </c>
      <c r="F33">
        <v>2.0649999999999999</v>
      </c>
      <c r="G33" s="1">
        <v>4.7365099999999998E-5</v>
      </c>
      <c r="H33" t="s">
        <v>70</v>
      </c>
      <c r="I33" t="s">
        <v>47</v>
      </c>
      <c r="J33" t="s">
        <v>77</v>
      </c>
      <c r="K33" t="s">
        <v>42</v>
      </c>
      <c r="L33" t="s">
        <v>37</v>
      </c>
      <c r="M33">
        <v>2019</v>
      </c>
      <c r="N33">
        <f t="shared" si="0"/>
        <v>23.490410958904111</v>
      </c>
      <c r="O33">
        <f t="shared" si="1"/>
        <v>14.24288840262582</v>
      </c>
      <c r="P33">
        <f t="shared" si="2"/>
        <v>25.168297455968688</v>
      </c>
      <c r="Q33">
        <f t="shared" si="3"/>
        <v>15.260237574241948</v>
      </c>
      <c r="R33">
        <f t="shared" si="4"/>
        <v>9.9080598817267393</v>
      </c>
      <c r="S33">
        <v>11.1942158425</v>
      </c>
      <c r="T33">
        <v>8.3000000000000007</v>
      </c>
      <c r="U33">
        <f t="shared" si="5"/>
        <v>1420.3876846219589</v>
      </c>
      <c r="V33">
        <v>0.14045440200000001</v>
      </c>
      <c r="W33">
        <v>79.7</v>
      </c>
      <c r="X33">
        <v>0.77344005400000004</v>
      </c>
      <c r="Y33">
        <v>86.555000000000007</v>
      </c>
      <c r="Z33">
        <v>0.30669084499999999</v>
      </c>
      <c r="AA33">
        <v>1.834112435</v>
      </c>
      <c r="AB33">
        <v>5.9803299120000002</v>
      </c>
      <c r="AC33">
        <v>0.111942158</v>
      </c>
      <c r="AD33">
        <v>2.1828204179999999</v>
      </c>
      <c r="AE33">
        <v>0.14114291100000001</v>
      </c>
      <c r="AF33">
        <v>57.503</v>
      </c>
      <c r="AG33">
        <v>0.80731318900000004</v>
      </c>
      <c r="AH33">
        <v>82.822999999999993</v>
      </c>
      <c r="AI33">
        <v>0.17759607899999999</v>
      </c>
      <c r="AJ33">
        <v>1.4631094140000001</v>
      </c>
      <c r="AK33">
        <v>8.23841058</v>
      </c>
      <c r="AL33">
        <v>8.1161408000000004E-2</v>
      </c>
      <c r="AM33">
        <v>0.83818938300000001</v>
      </c>
      <c r="AN33">
        <v>-3.0780749999999999E-2</v>
      </c>
      <c r="AO33">
        <v>-1.3446310349999999</v>
      </c>
      <c r="AP33">
        <v>2.2580806679999998</v>
      </c>
    </row>
    <row r="34" spans="1:42" x14ac:dyDescent="0.75">
      <c r="A34" t="s">
        <v>79</v>
      </c>
      <c r="B34">
        <v>36.51</v>
      </c>
      <c r="C34">
        <v>39.4</v>
      </c>
      <c r="D34">
        <v>8.9060000000000006</v>
      </c>
      <c r="E34">
        <v>6.4059999999999997</v>
      </c>
      <c r="F34">
        <v>2.5</v>
      </c>
      <c r="G34" s="1">
        <v>6.1755999999999996E-5</v>
      </c>
      <c r="H34" t="s">
        <v>70</v>
      </c>
      <c r="I34" t="s">
        <v>47</v>
      </c>
      <c r="J34" t="s">
        <v>77</v>
      </c>
      <c r="K34" t="s">
        <v>42</v>
      </c>
      <c r="L34" t="s">
        <v>37</v>
      </c>
      <c r="M34">
        <v>2019</v>
      </c>
      <c r="N34">
        <f t="shared" si="0"/>
        <v>24.393316899479597</v>
      </c>
      <c r="O34">
        <f t="shared" si="1"/>
        <v>16.258883248730964</v>
      </c>
      <c r="P34">
        <f t="shared" si="2"/>
        <v>26.135696678013854</v>
      </c>
      <c r="Q34">
        <f t="shared" si="3"/>
        <v>17.420232052211745</v>
      </c>
      <c r="R34">
        <f t="shared" si="4"/>
        <v>8.7154646258021096</v>
      </c>
      <c r="S34">
        <v>12.055763155139999</v>
      </c>
      <c r="T34">
        <v>8.3000000000000007</v>
      </c>
      <c r="U34">
        <f t="shared" si="5"/>
        <v>1345.5810143081392</v>
      </c>
      <c r="V34">
        <v>0.14045440200000001</v>
      </c>
      <c r="W34">
        <v>85.834000000000003</v>
      </c>
      <c r="X34">
        <v>0.77344005400000004</v>
      </c>
      <c r="Y34">
        <v>86.522999999999996</v>
      </c>
      <c r="Z34">
        <v>0.330204414</v>
      </c>
      <c r="AA34">
        <v>1.832932177</v>
      </c>
      <c r="AB34">
        <v>5.5509015030000004</v>
      </c>
      <c r="AC34">
        <v>0.120557631</v>
      </c>
      <c r="AD34">
        <v>2.026634139</v>
      </c>
      <c r="AE34">
        <v>0.14114291100000001</v>
      </c>
      <c r="AF34">
        <v>121.502</v>
      </c>
      <c r="AG34">
        <v>0.80731318900000004</v>
      </c>
      <c r="AH34">
        <v>82.777000000000001</v>
      </c>
      <c r="AI34">
        <v>0.43525751099999999</v>
      </c>
      <c r="AJ34">
        <v>1.6961158329999999</v>
      </c>
      <c r="AK34">
        <v>3.8968100240000001</v>
      </c>
      <c r="AL34">
        <v>0.17149145900000001</v>
      </c>
      <c r="AM34">
        <v>0.72217527800000003</v>
      </c>
      <c r="AN34">
        <v>5.0933828E-2</v>
      </c>
      <c r="AO34">
        <v>-1.3044588610000001</v>
      </c>
      <c r="AP34">
        <v>-1.6540914790000001</v>
      </c>
    </row>
    <row r="35" spans="1:42" x14ac:dyDescent="0.75">
      <c r="A35" t="s">
        <v>80</v>
      </c>
      <c r="B35">
        <v>40.69</v>
      </c>
      <c r="C35">
        <v>40.4</v>
      </c>
      <c r="D35">
        <v>6.1020000000000003</v>
      </c>
      <c r="E35">
        <v>6.266</v>
      </c>
      <c r="F35">
        <v>-0.16400000000000001</v>
      </c>
      <c r="G35" s="1">
        <v>-6.6348100000000003E-6</v>
      </c>
      <c r="H35" t="s">
        <v>70</v>
      </c>
      <c r="I35" t="s">
        <v>47</v>
      </c>
      <c r="J35" t="s">
        <v>77</v>
      </c>
      <c r="K35" t="s">
        <v>42</v>
      </c>
      <c r="L35" t="s">
        <v>42</v>
      </c>
      <c r="M35">
        <v>2019</v>
      </c>
      <c r="N35">
        <f t="shared" si="0"/>
        <v>14.996313590562792</v>
      </c>
      <c r="O35">
        <f t="shared" si="1"/>
        <v>15.509900990099009</v>
      </c>
      <c r="P35">
        <f t="shared" si="2"/>
        <v>16.067478847031563</v>
      </c>
      <c r="Q35">
        <f t="shared" si="3"/>
        <v>16.617751060820368</v>
      </c>
      <c r="R35">
        <f t="shared" si="4"/>
        <v>-0.55027221378880498</v>
      </c>
      <c r="S35">
        <v>19.744237133659997</v>
      </c>
      <c r="T35">
        <v>8.3000000000000007</v>
      </c>
      <c r="U35">
        <f t="shared" si="5"/>
        <v>-139.13696978104016</v>
      </c>
      <c r="V35">
        <v>0.14045440200000001</v>
      </c>
      <c r="W35">
        <v>140.57400000000001</v>
      </c>
      <c r="X35">
        <v>0.77344005400000004</v>
      </c>
      <c r="Y35">
        <v>86.558000000000007</v>
      </c>
      <c r="Z35">
        <v>0.48523561399999998</v>
      </c>
      <c r="AA35">
        <v>1.645304109</v>
      </c>
      <c r="AB35">
        <v>3.3907323840000001</v>
      </c>
      <c r="AC35">
        <v>0.19744237100000001</v>
      </c>
      <c r="AD35">
        <v>1.3796890070000001</v>
      </c>
      <c r="AE35">
        <v>0.14114291100000001</v>
      </c>
      <c r="AF35">
        <v>32.24</v>
      </c>
      <c r="AG35">
        <v>0.80731318900000004</v>
      </c>
      <c r="AH35">
        <v>82.962999999999994</v>
      </c>
      <c r="AI35">
        <v>0.112634838</v>
      </c>
      <c r="AJ35">
        <v>1.6578496060000001</v>
      </c>
      <c r="AK35">
        <v>14.71879961</v>
      </c>
      <c r="AL35">
        <v>4.5504474000000003E-2</v>
      </c>
      <c r="AM35">
        <v>0.66470286000000001</v>
      </c>
      <c r="AN35">
        <v>-0.15193789699999999</v>
      </c>
      <c r="AO35">
        <v>-0.71498614699999996</v>
      </c>
      <c r="AP35">
        <v>11.32806723</v>
      </c>
    </row>
    <row r="36" spans="1:42" x14ac:dyDescent="0.75">
      <c r="A36" t="s">
        <v>81</v>
      </c>
      <c r="B36">
        <v>40.93</v>
      </c>
      <c r="C36">
        <v>43.6</v>
      </c>
      <c r="E36">
        <v>5.3380000000000001</v>
      </c>
      <c r="F36">
        <v>-5.3380000000000001</v>
      </c>
      <c r="G36">
        <v>-1.92053E-4</v>
      </c>
      <c r="H36" t="s">
        <v>70</v>
      </c>
      <c r="I36" t="s">
        <v>47</v>
      </c>
      <c r="J36" t="s">
        <v>77</v>
      </c>
      <c r="K36" t="s">
        <v>38</v>
      </c>
      <c r="L36" t="s">
        <v>37</v>
      </c>
      <c r="M36">
        <v>2019</v>
      </c>
      <c r="N36">
        <f t="shared" si="0"/>
        <v>0</v>
      </c>
      <c r="O36">
        <f t="shared" si="1"/>
        <v>12.243119266055045</v>
      </c>
      <c r="P36">
        <f t="shared" si="2"/>
        <v>0</v>
      </c>
      <c r="Q36">
        <f t="shared" si="3"/>
        <v>13.117627785058977</v>
      </c>
      <c r="R36">
        <f t="shared" si="4"/>
        <v>-13.117627785058977</v>
      </c>
      <c r="S36">
        <v>17.558907090590001</v>
      </c>
      <c r="T36">
        <v>8.3000000000000007</v>
      </c>
      <c r="U36">
        <f t="shared" si="5"/>
        <v>-2949.6968425589148</v>
      </c>
      <c r="V36">
        <v>0.14045440200000001</v>
      </c>
      <c r="W36">
        <v>125.015</v>
      </c>
      <c r="X36">
        <v>0.77344005400000004</v>
      </c>
      <c r="Y36">
        <v>86.777000000000001</v>
      </c>
      <c r="Z36">
        <v>0.428998463</v>
      </c>
      <c r="AA36">
        <v>1.639794956</v>
      </c>
      <c r="AB36">
        <v>3.8223795630000001</v>
      </c>
      <c r="AC36">
        <v>0.17558907100000001</v>
      </c>
      <c r="AD36">
        <v>1.5644999550000001</v>
      </c>
      <c r="AE36">
        <v>0.14114291100000001</v>
      </c>
      <c r="AF36">
        <v>132.55500000000001</v>
      </c>
      <c r="AG36">
        <v>0.80731318900000004</v>
      </c>
      <c r="AH36">
        <v>82.835999999999999</v>
      </c>
      <c r="AI36">
        <v>0.42911005800000002</v>
      </c>
      <c r="AJ36">
        <v>1.533820993</v>
      </c>
      <c r="AK36">
        <v>3.5744233059999999</v>
      </c>
      <c r="AL36">
        <v>0.18709198499999999</v>
      </c>
      <c r="AM36">
        <v>0.71495060099999996</v>
      </c>
      <c r="AN36">
        <v>1.1502914E-2</v>
      </c>
      <c r="AO36">
        <v>-0.84954935399999998</v>
      </c>
      <c r="AP36">
        <v>-0.24795625700000001</v>
      </c>
    </row>
    <row r="37" spans="1:42" x14ac:dyDescent="0.75">
      <c r="A37" t="s">
        <v>82</v>
      </c>
      <c r="B37">
        <v>39.64</v>
      </c>
      <c r="C37">
        <v>41.7</v>
      </c>
      <c r="D37">
        <v>5.3140000000000001</v>
      </c>
      <c r="E37">
        <v>8.68</v>
      </c>
      <c r="F37">
        <v>-3.3660000000000001</v>
      </c>
      <c r="G37">
        <v>-1.8836100000000001E-4</v>
      </c>
      <c r="H37" t="s">
        <v>70</v>
      </c>
      <c r="I37" t="s">
        <v>47</v>
      </c>
      <c r="J37" t="s">
        <v>77</v>
      </c>
      <c r="K37" t="s">
        <v>38</v>
      </c>
      <c r="L37" t="s">
        <v>38</v>
      </c>
      <c r="M37">
        <v>2019</v>
      </c>
      <c r="N37">
        <f t="shared" si="0"/>
        <v>13.405650857719476</v>
      </c>
      <c r="O37">
        <f t="shared" si="1"/>
        <v>20.815347721822537</v>
      </c>
      <c r="P37">
        <f t="shared" si="2"/>
        <v>14.36319734755658</v>
      </c>
      <c r="Q37">
        <f t="shared" si="3"/>
        <v>22.302158273381288</v>
      </c>
      <c r="R37">
        <f t="shared" si="4"/>
        <v>-7.9389609258247074</v>
      </c>
      <c r="S37">
        <v>27.31065620076</v>
      </c>
      <c r="T37">
        <v>8.3000000000000007</v>
      </c>
      <c r="U37">
        <f t="shared" si="5"/>
        <v>-2776.6452600768616</v>
      </c>
      <c r="V37">
        <v>0.14045440200000001</v>
      </c>
      <c r="W37">
        <v>194.44499999999999</v>
      </c>
      <c r="X37">
        <v>0.77344005400000004</v>
      </c>
      <c r="Y37">
        <v>88.894000000000005</v>
      </c>
      <c r="Z37">
        <v>0.68896710900000002</v>
      </c>
      <c r="AA37">
        <v>1.7344646859999999</v>
      </c>
      <c r="AB37">
        <v>2.5174854689999999</v>
      </c>
      <c r="AC37">
        <v>0.273106562</v>
      </c>
      <c r="AD37">
        <v>0.99793124</v>
      </c>
      <c r="AE37">
        <v>0.14114291100000001</v>
      </c>
      <c r="AF37">
        <v>71.873000000000005</v>
      </c>
      <c r="AG37">
        <v>0.80731318900000004</v>
      </c>
      <c r="AH37">
        <v>82.95</v>
      </c>
      <c r="AI37">
        <v>0.24327013</v>
      </c>
      <c r="AJ37">
        <v>1.605914364</v>
      </c>
      <c r="AK37">
        <v>6.6013627059999997</v>
      </c>
      <c r="AL37">
        <v>0.101443644</v>
      </c>
      <c r="AM37">
        <v>0.72327177399999998</v>
      </c>
      <c r="AN37">
        <v>-0.171662918</v>
      </c>
      <c r="AO37">
        <v>-0.27465946600000002</v>
      </c>
      <c r="AP37">
        <v>4.0838772370000003</v>
      </c>
    </row>
    <row r="38" spans="1:42" x14ac:dyDescent="0.75">
      <c r="A38" t="s">
        <v>83</v>
      </c>
      <c r="B38">
        <v>39.619999999999997</v>
      </c>
      <c r="C38">
        <v>38.299999999999997</v>
      </c>
      <c r="D38">
        <v>4.7549999999999999</v>
      </c>
      <c r="E38">
        <v>6.1420000000000003</v>
      </c>
      <c r="F38">
        <v>-1.387</v>
      </c>
      <c r="G38" s="1">
        <v>-7.9440100000000005E-5</v>
      </c>
      <c r="H38" t="s">
        <v>70</v>
      </c>
      <c r="I38" t="s">
        <v>36</v>
      </c>
      <c r="J38" t="s">
        <v>39</v>
      </c>
      <c r="K38" t="s">
        <v>37</v>
      </c>
      <c r="L38" t="s">
        <v>37</v>
      </c>
      <c r="M38">
        <v>2018</v>
      </c>
      <c r="N38">
        <f t="shared" si="0"/>
        <v>12.001514386673398</v>
      </c>
      <c r="O38">
        <f t="shared" si="1"/>
        <v>16.03655352480418</v>
      </c>
      <c r="P38">
        <f t="shared" si="2"/>
        <v>12.858765414292925</v>
      </c>
      <c r="Q38">
        <f t="shared" si="3"/>
        <v>17.182021633718765</v>
      </c>
      <c r="R38">
        <f t="shared" si="4"/>
        <v>-4.3232562194258399</v>
      </c>
      <c r="S38">
        <v>27.952392373499997</v>
      </c>
      <c r="T38">
        <v>8.3000000000000007</v>
      </c>
      <c r="U38">
        <f t="shared" si="5"/>
        <v>-1547.5851643380313</v>
      </c>
      <c r="V38">
        <v>0.14045440200000001</v>
      </c>
      <c r="W38">
        <v>199.01400000000001</v>
      </c>
      <c r="X38">
        <v>0.77344005400000004</v>
      </c>
      <c r="Y38">
        <v>87.453999999999994</v>
      </c>
      <c r="Z38">
        <v>0.70551217499999996</v>
      </c>
      <c r="AA38">
        <v>1.70722934</v>
      </c>
      <c r="AB38">
        <v>2.41984391</v>
      </c>
      <c r="AC38">
        <v>0.27952392399999998</v>
      </c>
      <c r="AD38">
        <v>0.95874215699999998</v>
      </c>
      <c r="AE38">
        <v>0.14114291100000001</v>
      </c>
      <c r="AF38">
        <v>41.475999999999999</v>
      </c>
      <c r="AG38">
        <v>0.80731318900000004</v>
      </c>
      <c r="AH38">
        <v>83.019000000000005</v>
      </c>
      <c r="AI38">
        <v>0.15284708499999999</v>
      </c>
      <c r="AJ38">
        <v>1.749930381</v>
      </c>
      <c r="AK38">
        <v>11.44889599</v>
      </c>
      <c r="AL38">
        <v>5.8540434000000002E-2</v>
      </c>
      <c r="AM38">
        <v>0.65386883699999998</v>
      </c>
      <c r="AN38">
        <v>-0.22098349</v>
      </c>
      <c r="AO38">
        <v>-0.30487332</v>
      </c>
      <c r="AP38">
        <v>9.0290520799999996</v>
      </c>
    </row>
    <row r="39" spans="1:42" x14ac:dyDescent="0.75">
      <c r="A39" t="s">
        <v>84</v>
      </c>
      <c r="B39">
        <v>44.09</v>
      </c>
      <c r="C39">
        <v>40.700000000000003</v>
      </c>
      <c r="D39">
        <v>7.7619999999999996</v>
      </c>
      <c r="E39">
        <v>8.58</v>
      </c>
      <c r="F39">
        <v>-0.81799999999999995</v>
      </c>
      <c r="G39" s="1">
        <v>-2.5326399999999999E-5</v>
      </c>
      <c r="H39" t="s">
        <v>70</v>
      </c>
      <c r="I39" t="s">
        <v>36</v>
      </c>
      <c r="J39" t="s">
        <v>39</v>
      </c>
      <c r="K39" t="s">
        <v>42</v>
      </c>
      <c r="L39" t="s">
        <v>38</v>
      </c>
      <c r="M39">
        <v>2018</v>
      </c>
      <c r="N39">
        <f t="shared" si="0"/>
        <v>17.604899070083917</v>
      </c>
      <c r="O39">
        <f t="shared" si="1"/>
        <v>21.081081081081081</v>
      </c>
      <c r="P39">
        <f t="shared" si="2"/>
        <v>18.862391860804195</v>
      </c>
      <c r="Q39">
        <f t="shared" si="3"/>
        <v>22.586872586872587</v>
      </c>
      <c r="R39">
        <f t="shared" si="4"/>
        <v>-3.7244807260683928</v>
      </c>
      <c r="S39">
        <v>15.110365502830001</v>
      </c>
      <c r="T39">
        <v>8.3000000000000007</v>
      </c>
      <c r="U39">
        <f t="shared" si="5"/>
        <v>-720.71788530575202</v>
      </c>
      <c r="V39">
        <v>0.14045440200000001</v>
      </c>
      <c r="W39">
        <v>107.58199999999999</v>
      </c>
      <c r="X39">
        <v>0.77344005400000004</v>
      </c>
      <c r="Y39">
        <v>87.567999999999998</v>
      </c>
      <c r="Z39">
        <v>0.34271638700000001</v>
      </c>
      <c r="AA39">
        <v>1.5361442190000001</v>
      </c>
      <c r="AB39">
        <v>4.4822607840000002</v>
      </c>
      <c r="AC39">
        <v>0.151103655</v>
      </c>
      <c r="AD39">
        <v>1.97622878</v>
      </c>
      <c r="AE39">
        <v>0.14114291100000001</v>
      </c>
      <c r="AF39">
        <v>43.042999999999999</v>
      </c>
      <c r="AG39">
        <v>0.80731318900000004</v>
      </c>
      <c r="AH39">
        <v>82.936999999999998</v>
      </c>
      <c r="AI39">
        <v>0.14926816500000001</v>
      </c>
      <c r="AJ39">
        <v>1.645113856</v>
      </c>
      <c r="AK39">
        <v>11.021197040000001</v>
      </c>
      <c r="AL39">
        <v>6.0752143000000002E-2</v>
      </c>
      <c r="AM39">
        <v>0.62521069699999998</v>
      </c>
      <c r="AN39">
        <v>-9.0351511999999995E-2</v>
      </c>
      <c r="AO39">
        <v>-1.351018083</v>
      </c>
      <c r="AP39">
        <v>6.5389362560000004</v>
      </c>
    </row>
    <row r="40" spans="1:42" x14ac:dyDescent="0.75">
      <c r="A40" t="s">
        <v>85</v>
      </c>
      <c r="B40">
        <v>33.200000000000003</v>
      </c>
      <c r="C40">
        <v>40.5</v>
      </c>
      <c r="D40">
        <v>9.7780000000000005</v>
      </c>
      <c r="E40">
        <v>7.5190000000000001</v>
      </c>
      <c r="F40">
        <v>2.2589999999999999</v>
      </c>
      <c r="G40" s="1">
        <v>5.9729499999999998E-5</v>
      </c>
      <c r="H40" t="s">
        <v>70</v>
      </c>
      <c r="I40" t="s">
        <v>36</v>
      </c>
      <c r="J40" t="s">
        <v>39</v>
      </c>
      <c r="K40" t="s">
        <v>42</v>
      </c>
      <c r="L40" t="s">
        <v>38</v>
      </c>
      <c r="M40">
        <v>2018</v>
      </c>
      <c r="N40">
        <f t="shared" si="0"/>
        <v>29.451807228915662</v>
      </c>
      <c r="O40">
        <f t="shared" si="1"/>
        <v>18.565432098765434</v>
      </c>
      <c r="P40">
        <f t="shared" si="2"/>
        <v>31.55550774526678</v>
      </c>
      <c r="Q40">
        <f t="shared" si="3"/>
        <v>19.891534391534393</v>
      </c>
      <c r="R40">
        <f t="shared" si="4"/>
        <v>11.663973353732388</v>
      </c>
      <c r="S40">
        <v>12.904107740800001</v>
      </c>
      <c r="T40">
        <v>8.3000000000000007</v>
      </c>
      <c r="U40">
        <f t="shared" si="5"/>
        <v>1927.5209107140683</v>
      </c>
      <c r="V40">
        <v>0.14045440200000001</v>
      </c>
      <c r="W40">
        <v>91.873999999999995</v>
      </c>
      <c r="X40">
        <v>0.77344005400000004</v>
      </c>
      <c r="Y40">
        <v>86.713999999999999</v>
      </c>
      <c r="Z40">
        <v>0.388677944</v>
      </c>
      <c r="AA40">
        <v>2.0201229170000001</v>
      </c>
      <c r="AB40">
        <v>5.1974210230000004</v>
      </c>
      <c r="AC40">
        <v>0.129041077</v>
      </c>
      <c r="AD40">
        <v>1.72554378</v>
      </c>
      <c r="AE40">
        <v>0.14114291100000001</v>
      </c>
      <c r="AF40">
        <v>69.959000000000003</v>
      </c>
      <c r="AG40">
        <v>0.80731318900000004</v>
      </c>
      <c r="AH40">
        <v>82.927999999999997</v>
      </c>
      <c r="AI40">
        <v>0.24380782500000001</v>
      </c>
      <c r="AJ40">
        <v>1.6530584719999999</v>
      </c>
      <c r="AK40">
        <v>6.7801698930000001</v>
      </c>
      <c r="AL40">
        <v>9.8742169000000005E-2</v>
      </c>
      <c r="AM40">
        <v>0.81814978100000002</v>
      </c>
      <c r="AN40">
        <v>-3.0298907999999999E-2</v>
      </c>
      <c r="AO40">
        <v>-0.90739399899999995</v>
      </c>
      <c r="AP40">
        <v>1.5827488700000001</v>
      </c>
    </row>
    <row r="41" spans="1:42" x14ac:dyDescent="0.75">
      <c r="A41" t="s">
        <v>86</v>
      </c>
      <c r="B41">
        <v>34.42</v>
      </c>
      <c r="C41">
        <v>37.799999999999997</v>
      </c>
      <c r="D41">
        <v>9.141</v>
      </c>
      <c r="E41">
        <v>10.081</v>
      </c>
      <c r="F41">
        <v>-0.94</v>
      </c>
      <c r="G41" s="1">
        <v>-2.28978E-5</v>
      </c>
      <c r="H41" t="s">
        <v>70</v>
      </c>
      <c r="I41" t="s">
        <v>36</v>
      </c>
      <c r="J41" t="s">
        <v>39</v>
      </c>
      <c r="K41" t="s">
        <v>38</v>
      </c>
      <c r="L41" t="s">
        <v>38</v>
      </c>
      <c r="M41">
        <v>2018</v>
      </c>
      <c r="N41">
        <f t="shared" si="0"/>
        <v>26.557234166182454</v>
      </c>
      <c r="O41">
        <f t="shared" si="1"/>
        <v>26.669312169312171</v>
      </c>
      <c r="P41">
        <f t="shared" si="2"/>
        <v>28.454179463766913</v>
      </c>
      <c r="Q41">
        <f t="shared" si="3"/>
        <v>28.574263038548754</v>
      </c>
      <c r="R41">
        <f t="shared" si="4"/>
        <v>-0.12008357478184095</v>
      </c>
      <c r="S41">
        <v>11.88834149188</v>
      </c>
      <c r="T41">
        <v>8.3000000000000007</v>
      </c>
      <c r="U41">
        <f t="shared" si="5"/>
        <v>-18.282243061176267</v>
      </c>
      <c r="V41">
        <v>0.14045440200000001</v>
      </c>
      <c r="W41">
        <v>84.641999999999996</v>
      </c>
      <c r="X41">
        <v>0.77344005400000004</v>
      </c>
      <c r="Y41">
        <v>87.65</v>
      </c>
      <c r="Z41">
        <v>0.34539051399999998</v>
      </c>
      <c r="AA41">
        <v>1.9695531879999999</v>
      </c>
      <c r="AB41">
        <v>5.7023951339999996</v>
      </c>
      <c r="AC41">
        <v>0.11888341500000001</v>
      </c>
      <c r="AD41">
        <v>1.9627644049999999</v>
      </c>
      <c r="AE41">
        <v>0.14114291100000001</v>
      </c>
      <c r="AF41">
        <v>59.213000000000001</v>
      </c>
      <c r="AG41">
        <v>0.80731318900000004</v>
      </c>
      <c r="AH41">
        <v>82.661000000000001</v>
      </c>
      <c r="AI41">
        <v>0.22109775600000001</v>
      </c>
      <c r="AJ41">
        <v>1.7654316269999999</v>
      </c>
      <c r="AK41">
        <v>7.9848464259999998</v>
      </c>
      <c r="AL41">
        <v>8.3574951999999994E-2</v>
      </c>
      <c r="AM41">
        <v>0.74449110500000004</v>
      </c>
      <c r="AN41">
        <v>-3.5308462999999998E-2</v>
      </c>
      <c r="AO41">
        <v>-1.2182732999999999</v>
      </c>
      <c r="AP41">
        <v>2.2824512920000002</v>
      </c>
    </row>
    <row r="42" spans="1:42" x14ac:dyDescent="0.75">
      <c r="A42" t="s">
        <v>87</v>
      </c>
      <c r="B42">
        <v>38.729999999999997</v>
      </c>
      <c r="C42">
        <v>40.4</v>
      </c>
      <c r="D42">
        <v>8.5719999999999992</v>
      </c>
      <c r="E42">
        <v>7.0469999999999997</v>
      </c>
      <c r="F42">
        <v>1.5249999999999999</v>
      </c>
      <c r="G42" s="1">
        <v>3.3826499999999999E-5</v>
      </c>
      <c r="H42" t="s">
        <v>70</v>
      </c>
      <c r="I42" t="s">
        <v>36</v>
      </c>
      <c r="J42" t="s">
        <v>39</v>
      </c>
      <c r="K42" t="s">
        <v>42</v>
      </c>
      <c r="L42" t="s">
        <v>42</v>
      </c>
      <c r="M42">
        <v>2018</v>
      </c>
      <c r="N42">
        <f t="shared" si="0"/>
        <v>22.132713658662535</v>
      </c>
      <c r="O42">
        <f t="shared" si="1"/>
        <v>17.443069306930692</v>
      </c>
      <c r="P42">
        <f t="shared" si="2"/>
        <v>23.713621777138428</v>
      </c>
      <c r="Q42">
        <f t="shared" si="3"/>
        <v>18.689002828854314</v>
      </c>
      <c r="R42">
        <f t="shared" si="4"/>
        <v>5.0246189482841146</v>
      </c>
      <c r="S42">
        <v>10.825382601749999</v>
      </c>
      <c r="T42">
        <v>8.3000000000000007</v>
      </c>
      <c r="U42">
        <f t="shared" si="5"/>
        <v>696.57997478662389</v>
      </c>
      <c r="V42">
        <v>0.14045440200000001</v>
      </c>
      <c r="W42">
        <v>77.073999999999998</v>
      </c>
      <c r="X42">
        <v>0.77344005400000004</v>
      </c>
      <c r="Y42">
        <v>87.632999999999996</v>
      </c>
      <c r="Z42">
        <v>0.27950897499999999</v>
      </c>
      <c r="AA42">
        <v>1.7500354309999999</v>
      </c>
      <c r="AB42">
        <v>6.2611064049999996</v>
      </c>
      <c r="AC42">
        <v>0.108253826</v>
      </c>
      <c r="AD42">
        <v>2.4249265109999998</v>
      </c>
      <c r="AE42">
        <v>0.14114291100000001</v>
      </c>
      <c r="AF42">
        <v>39.840000000000003</v>
      </c>
      <c r="AG42">
        <v>0.80731318900000004</v>
      </c>
      <c r="AH42">
        <v>83.992000000000004</v>
      </c>
      <c r="AI42">
        <v>0.139186474</v>
      </c>
      <c r="AJ42">
        <v>1.678412112</v>
      </c>
      <c r="AK42">
        <v>12.05872999</v>
      </c>
      <c r="AL42">
        <v>5.6231336E-2</v>
      </c>
      <c r="AM42">
        <v>0.70701431400000003</v>
      </c>
      <c r="AN42">
        <v>-5.2022489999999998E-2</v>
      </c>
      <c r="AO42">
        <v>-1.717912197</v>
      </c>
      <c r="AP42">
        <v>5.7976235850000002</v>
      </c>
    </row>
    <row r="43" spans="1:42" x14ac:dyDescent="0.75">
      <c r="A43" t="s">
        <v>88</v>
      </c>
      <c r="B43">
        <v>34.64</v>
      </c>
      <c r="C43">
        <v>39.200000000000003</v>
      </c>
      <c r="D43">
        <v>10.208</v>
      </c>
      <c r="E43">
        <v>7.4020000000000001</v>
      </c>
      <c r="F43">
        <v>2.806</v>
      </c>
      <c r="G43" s="1">
        <v>6.2109199999999998E-5</v>
      </c>
      <c r="H43" t="s">
        <v>70</v>
      </c>
      <c r="I43" t="s">
        <v>36</v>
      </c>
      <c r="J43" t="s">
        <v>39</v>
      </c>
      <c r="K43" t="s">
        <v>50</v>
      </c>
      <c r="L43" t="s">
        <v>38</v>
      </c>
      <c r="M43">
        <v>2018</v>
      </c>
      <c r="N43">
        <f t="shared" si="0"/>
        <v>29.468822170900694</v>
      </c>
      <c r="O43">
        <f t="shared" si="1"/>
        <v>18.882653061224488</v>
      </c>
      <c r="P43">
        <f t="shared" si="2"/>
        <v>31.573738040250742</v>
      </c>
      <c r="Q43">
        <f t="shared" si="3"/>
        <v>20.231413994169095</v>
      </c>
      <c r="R43">
        <f t="shared" si="4"/>
        <v>11.342324046081647</v>
      </c>
      <c r="S43">
        <v>10.802488503200001</v>
      </c>
      <c r="T43">
        <v>8.3000000000000007</v>
      </c>
      <c r="U43">
        <f t="shared" si="5"/>
        <v>1569.0994220167136</v>
      </c>
      <c r="V43">
        <v>0.14045440200000001</v>
      </c>
      <c r="W43">
        <v>76.911000000000001</v>
      </c>
      <c r="X43">
        <v>0.77344005400000004</v>
      </c>
      <c r="Y43">
        <v>88.156000000000006</v>
      </c>
      <c r="Z43">
        <v>0.31185013</v>
      </c>
      <c r="AA43">
        <v>1.9683424190000001</v>
      </c>
      <c r="AB43">
        <v>6.3118216949999999</v>
      </c>
      <c r="AC43">
        <v>0.108024885</v>
      </c>
      <c r="AD43">
        <v>2.186415035</v>
      </c>
      <c r="AE43">
        <v>0.14114291100000001</v>
      </c>
      <c r="AF43">
        <v>61.564999999999998</v>
      </c>
      <c r="AG43">
        <v>0.80731318900000004</v>
      </c>
      <c r="AH43">
        <v>83.873000000000005</v>
      </c>
      <c r="AI43">
        <v>0.22166998199999999</v>
      </c>
      <c r="AJ43">
        <v>1.727341303</v>
      </c>
      <c r="AK43">
        <v>7.7924006029999999</v>
      </c>
      <c r="AL43">
        <v>8.6894632999999999E-2</v>
      </c>
      <c r="AM43">
        <v>0.77159022799999999</v>
      </c>
      <c r="AN43">
        <v>-2.1130251999999999E-2</v>
      </c>
      <c r="AO43">
        <v>-1.414824807</v>
      </c>
      <c r="AP43">
        <v>1.480578908</v>
      </c>
    </row>
    <row r="44" spans="1:42" x14ac:dyDescent="0.75">
      <c r="A44" t="s">
        <v>89</v>
      </c>
      <c r="B44">
        <v>35.26</v>
      </c>
      <c r="C44">
        <v>41.5</v>
      </c>
      <c r="D44">
        <v>7.2619999999999996</v>
      </c>
      <c r="E44">
        <v>6.3620000000000001</v>
      </c>
      <c r="F44">
        <v>0.9</v>
      </c>
      <c r="G44" s="1">
        <v>2.9669E-5</v>
      </c>
      <c r="H44" t="s">
        <v>70</v>
      </c>
      <c r="I44" t="s">
        <v>47</v>
      </c>
      <c r="J44" t="s">
        <v>77</v>
      </c>
      <c r="K44" t="s">
        <v>42</v>
      </c>
      <c r="L44" t="s">
        <v>38</v>
      </c>
      <c r="M44">
        <v>2018</v>
      </c>
      <c r="N44">
        <f t="shared" si="0"/>
        <v>20.59557572319909</v>
      </c>
      <c r="O44">
        <f t="shared" si="1"/>
        <v>15.330120481927711</v>
      </c>
      <c r="P44">
        <f t="shared" si="2"/>
        <v>22.066688274856169</v>
      </c>
      <c r="Q44">
        <f t="shared" si="3"/>
        <v>16.425129087779691</v>
      </c>
      <c r="R44">
        <f t="shared" si="4"/>
        <v>5.6415591870764779</v>
      </c>
      <c r="S44">
        <v>16.088489956459998</v>
      </c>
      <c r="T44">
        <v>8.3000000000000007</v>
      </c>
      <c r="U44">
        <f t="shared" si="5"/>
        <v>1162.3556511768315</v>
      </c>
      <c r="V44">
        <v>0.14045440200000001</v>
      </c>
      <c r="W44">
        <v>114.54600000000001</v>
      </c>
      <c r="X44">
        <v>0.77344005400000004</v>
      </c>
      <c r="Y44">
        <v>97.882000000000005</v>
      </c>
      <c r="Z44">
        <v>0.45628162100000003</v>
      </c>
      <c r="AA44">
        <v>2.147074854</v>
      </c>
      <c r="AB44">
        <v>4.7055913660000002</v>
      </c>
      <c r="AC44">
        <v>0.160884899</v>
      </c>
      <c r="AD44">
        <v>1.6591915159999999</v>
      </c>
      <c r="AE44">
        <v>0.14114291100000001</v>
      </c>
      <c r="AF44">
        <v>78.963999999999999</v>
      </c>
      <c r="AG44">
        <v>0.80731318900000004</v>
      </c>
      <c r="AH44">
        <v>83.575000000000003</v>
      </c>
      <c r="AI44">
        <v>0.26855924799999997</v>
      </c>
      <c r="AJ44">
        <v>1.625812042</v>
      </c>
      <c r="AK44">
        <v>6.0538300280000001</v>
      </c>
      <c r="AL44">
        <v>0.111452088</v>
      </c>
      <c r="AM44">
        <v>0.89103606400000002</v>
      </c>
      <c r="AN44">
        <v>-4.9432811E-2</v>
      </c>
      <c r="AO44">
        <v>-0.76815545200000002</v>
      </c>
      <c r="AP44">
        <v>1.348238662</v>
      </c>
    </row>
    <row r="45" spans="1:42" x14ac:dyDescent="0.75">
      <c r="A45" t="s">
        <v>90</v>
      </c>
      <c r="B45">
        <v>34.130000000000003</v>
      </c>
      <c r="C45">
        <v>37.200000000000003</v>
      </c>
      <c r="D45">
        <v>6.8220000000000001</v>
      </c>
      <c r="E45">
        <v>5.0140000000000002</v>
      </c>
      <c r="F45">
        <v>1.8080000000000001</v>
      </c>
      <c r="G45" s="1">
        <v>4.0044599999999999E-5</v>
      </c>
      <c r="H45" t="s">
        <v>70</v>
      </c>
      <c r="I45" t="s">
        <v>47</v>
      </c>
      <c r="J45" t="s">
        <v>77</v>
      </c>
      <c r="K45" t="s">
        <v>42</v>
      </c>
      <c r="L45" t="s">
        <v>38</v>
      </c>
      <c r="M45">
        <v>2018</v>
      </c>
      <c r="N45">
        <f t="shared" si="0"/>
        <v>19.988280105479049</v>
      </c>
      <c r="O45">
        <f t="shared" si="1"/>
        <v>13.478494623655912</v>
      </c>
      <c r="P45">
        <f t="shared" si="2"/>
        <v>21.416014398727551</v>
      </c>
      <c r="Q45">
        <f t="shared" si="3"/>
        <v>14.441244239631335</v>
      </c>
      <c r="R45">
        <f t="shared" si="4"/>
        <v>6.9747701590962166</v>
      </c>
      <c r="S45">
        <v>10.80937079882</v>
      </c>
      <c r="T45">
        <v>8.3000000000000007</v>
      </c>
      <c r="U45">
        <f t="shared" si="5"/>
        <v>965.5058612795026</v>
      </c>
      <c r="V45">
        <v>0.14045440200000001</v>
      </c>
      <c r="W45">
        <v>76.959999999999994</v>
      </c>
      <c r="X45">
        <v>0.77344005400000004</v>
      </c>
      <c r="Y45">
        <v>89.542000000000002</v>
      </c>
      <c r="Z45">
        <v>0.31671171399999998</v>
      </c>
      <c r="AA45">
        <v>2.0291640580000001</v>
      </c>
      <c r="AB45">
        <v>6.4069750860000001</v>
      </c>
      <c r="AC45">
        <v>0.108093708</v>
      </c>
      <c r="AD45">
        <v>2.1867005970000002</v>
      </c>
      <c r="AE45">
        <v>0.14114291100000001</v>
      </c>
      <c r="AF45">
        <v>53.606999999999999</v>
      </c>
      <c r="AG45">
        <v>0.80731318900000004</v>
      </c>
      <c r="AH45">
        <v>83.519000000000005</v>
      </c>
      <c r="AI45">
        <v>0.203393764</v>
      </c>
      <c r="AJ45">
        <v>1.8125266179999999</v>
      </c>
      <c r="AK45">
        <v>8.9114168669999998</v>
      </c>
      <c r="AL45">
        <v>7.5662480000000004E-2</v>
      </c>
      <c r="AM45">
        <v>0.75484903000000003</v>
      </c>
      <c r="AN45">
        <v>-3.2431227999999999E-2</v>
      </c>
      <c r="AO45">
        <v>-1.431851567</v>
      </c>
      <c r="AP45">
        <v>2.5044417810000001</v>
      </c>
    </row>
    <row r="46" spans="1:42" x14ac:dyDescent="0.75">
      <c r="A46" t="s">
        <v>91</v>
      </c>
      <c r="B46">
        <v>34.229999999999997</v>
      </c>
      <c r="C46">
        <v>38.9</v>
      </c>
      <c r="D46">
        <v>6.0990000000000002</v>
      </c>
      <c r="E46">
        <v>0.51900000000000002</v>
      </c>
      <c r="F46">
        <v>5.58</v>
      </c>
      <c r="G46">
        <v>1.68469E-4</v>
      </c>
      <c r="H46" t="s">
        <v>70</v>
      </c>
      <c r="I46" t="s">
        <v>47</v>
      </c>
      <c r="J46" t="s">
        <v>77</v>
      </c>
      <c r="K46" t="s">
        <v>38</v>
      </c>
      <c r="L46" t="s">
        <v>38</v>
      </c>
      <c r="M46">
        <v>2018</v>
      </c>
      <c r="N46">
        <f t="shared" si="0"/>
        <v>17.817703768624014</v>
      </c>
      <c r="O46">
        <f t="shared" si="1"/>
        <v>1.3341902313624678</v>
      </c>
      <c r="P46">
        <f t="shared" si="2"/>
        <v>19.090396894954299</v>
      </c>
      <c r="Q46">
        <f t="shared" si="3"/>
        <v>1.4294895336026441</v>
      </c>
      <c r="R46">
        <f t="shared" si="4"/>
        <v>17.660907361351654</v>
      </c>
      <c r="S46">
        <v>14.734731238079998</v>
      </c>
      <c r="T46">
        <v>8.3000000000000007</v>
      </c>
      <c r="U46">
        <f t="shared" si="5"/>
        <v>3332.5742176633216</v>
      </c>
      <c r="V46">
        <v>0.14031741</v>
      </c>
      <c r="W46">
        <v>105.01</v>
      </c>
      <c r="X46">
        <v>0.59838816500000003</v>
      </c>
      <c r="Y46">
        <v>86.397000000000006</v>
      </c>
      <c r="Z46">
        <v>0.43046249599999997</v>
      </c>
      <c r="AA46">
        <v>1.51034012</v>
      </c>
      <c r="AB46">
        <v>3.50864508</v>
      </c>
      <c r="AC46">
        <v>0.14734731300000001</v>
      </c>
      <c r="AD46">
        <v>1.2010092109999999</v>
      </c>
      <c r="AE46">
        <v>0.14114291100000001</v>
      </c>
      <c r="AF46">
        <v>72.171000000000006</v>
      </c>
      <c r="AG46">
        <v>0.80731318900000004</v>
      </c>
      <c r="AH46">
        <v>83.316000000000003</v>
      </c>
      <c r="AI46">
        <v>0.26186182600000002</v>
      </c>
      <c r="AJ46">
        <v>1.729102972</v>
      </c>
      <c r="AK46">
        <v>6.6031120379999999</v>
      </c>
      <c r="AL46">
        <v>0.10186425</v>
      </c>
      <c r="AM46">
        <v>0.58752230699999997</v>
      </c>
      <c r="AN46">
        <v>-4.5483062999999997E-2</v>
      </c>
      <c r="AO46">
        <v>-0.61348690400000006</v>
      </c>
      <c r="AP46">
        <v>3.0944669579999999</v>
      </c>
    </row>
    <row r="47" spans="1:42" x14ac:dyDescent="0.75">
      <c r="A47" t="s">
        <v>92</v>
      </c>
      <c r="B47">
        <v>38.270000000000003</v>
      </c>
      <c r="C47">
        <v>45</v>
      </c>
      <c r="D47">
        <v>8.5</v>
      </c>
      <c r="E47">
        <v>5.5439999999999996</v>
      </c>
      <c r="F47">
        <v>2.956</v>
      </c>
      <c r="G47" s="1">
        <v>7.20176E-5</v>
      </c>
      <c r="H47" t="s">
        <v>70</v>
      </c>
      <c r="I47" t="s">
        <v>47</v>
      </c>
      <c r="J47" t="s">
        <v>77</v>
      </c>
      <c r="K47" t="s">
        <v>42</v>
      </c>
      <c r="L47" t="s">
        <v>42</v>
      </c>
      <c r="M47">
        <v>2018</v>
      </c>
      <c r="N47">
        <f t="shared" si="0"/>
        <v>22.210608831983276</v>
      </c>
      <c r="O47">
        <f t="shared" si="1"/>
        <v>12.319999999999999</v>
      </c>
      <c r="P47">
        <f t="shared" si="2"/>
        <v>23.797080891410651</v>
      </c>
      <c r="Q47">
        <f t="shared" si="3"/>
        <v>13.199999999999998</v>
      </c>
      <c r="R47">
        <f t="shared" si="4"/>
        <v>10.597080891410654</v>
      </c>
      <c r="S47">
        <v>11.89021670895</v>
      </c>
      <c r="T47">
        <v>8.3000000000000007</v>
      </c>
      <c r="U47">
        <f t="shared" si="5"/>
        <v>1613.6175861756426</v>
      </c>
      <c r="V47">
        <v>0.14031741</v>
      </c>
      <c r="W47">
        <v>84.738</v>
      </c>
      <c r="X47">
        <v>0.59838816500000003</v>
      </c>
      <c r="Y47">
        <v>86.308999999999997</v>
      </c>
      <c r="Z47">
        <v>0.31069288499999997</v>
      </c>
      <c r="AA47">
        <v>1.3495240180000001</v>
      </c>
      <c r="AB47">
        <v>4.3435948570000003</v>
      </c>
      <c r="AC47">
        <v>0.118902167</v>
      </c>
      <c r="AD47">
        <v>1.6622937520000001</v>
      </c>
      <c r="AE47">
        <v>0.14114291100000001</v>
      </c>
      <c r="AF47">
        <v>77.403999999999996</v>
      </c>
      <c r="AG47">
        <v>0.80731318900000004</v>
      </c>
      <c r="AH47">
        <v>83.281999999999996</v>
      </c>
      <c r="AI47">
        <v>0.242778353</v>
      </c>
      <c r="AJ47">
        <v>1.4941034879999999</v>
      </c>
      <c r="AK47">
        <v>6.1541874410000004</v>
      </c>
      <c r="AL47">
        <v>0.109250259</v>
      </c>
      <c r="AM47">
        <v>0.60728580799999998</v>
      </c>
      <c r="AN47">
        <v>-9.6519080000000007E-3</v>
      </c>
      <c r="AO47">
        <v>-1.055007944</v>
      </c>
      <c r="AP47">
        <v>1.8105925839999999</v>
      </c>
    </row>
    <row r="48" spans="1:42" x14ac:dyDescent="0.75">
      <c r="A48" t="s">
        <v>93</v>
      </c>
      <c r="B48">
        <v>42.42</v>
      </c>
      <c r="C48">
        <v>41.7</v>
      </c>
      <c r="D48">
        <v>6.2439999999999998</v>
      </c>
      <c r="E48">
        <v>5.9260000000000002</v>
      </c>
      <c r="F48">
        <v>0.318</v>
      </c>
      <c r="G48" s="1">
        <v>1.08084E-5</v>
      </c>
      <c r="H48" t="s">
        <v>70</v>
      </c>
      <c r="I48" t="s">
        <v>47</v>
      </c>
      <c r="J48" t="s">
        <v>77</v>
      </c>
      <c r="K48" t="s">
        <v>42</v>
      </c>
      <c r="L48" t="s">
        <v>37</v>
      </c>
      <c r="M48">
        <v>2018</v>
      </c>
      <c r="N48">
        <f t="shared" si="0"/>
        <v>14.719471947194718</v>
      </c>
      <c r="O48">
        <f t="shared" si="1"/>
        <v>14.211031175059951</v>
      </c>
      <c r="P48">
        <f t="shared" si="2"/>
        <v>15.770862800565769</v>
      </c>
      <c r="Q48">
        <f t="shared" si="3"/>
        <v>15.226104830421376</v>
      </c>
      <c r="R48">
        <f t="shared" si="4"/>
        <v>0.54475797014439387</v>
      </c>
      <c r="S48">
        <v>16.587903310440002</v>
      </c>
      <c r="T48">
        <v>8.3000000000000007</v>
      </c>
      <c r="U48">
        <f t="shared" si="5"/>
        <v>115.72300088551613</v>
      </c>
      <c r="V48">
        <v>0.14031741</v>
      </c>
      <c r="W48">
        <v>118.217</v>
      </c>
      <c r="X48">
        <v>0.59838816500000003</v>
      </c>
      <c r="Y48">
        <v>86.405000000000001</v>
      </c>
      <c r="Z48">
        <v>0.391039682</v>
      </c>
      <c r="AA48">
        <v>1.2188526500000001</v>
      </c>
      <c r="AB48">
        <v>3.116953874</v>
      </c>
      <c r="AC48">
        <v>0.16587903300000001</v>
      </c>
      <c r="AD48">
        <v>1.3222118329999999</v>
      </c>
      <c r="AE48">
        <v>0.14114291100000001</v>
      </c>
      <c r="AF48">
        <v>128.107</v>
      </c>
      <c r="AG48">
        <v>0.80731318900000004</v>
      </c>
      <c r="AH48">
        <v>82.738</v>
      </c>
      <c r="AI48">
        <v>0.43360659200000001</v>
      </c>
      <c r="AJ48">
        <v>1.601810038</v>
      </c>
      <c r="AK48">
        <v>3.694155184</v>
      </c>
      <c r="AL48">
        <v>0.180813949</v>
      </c>
      <c r="AM48">
        <v>0.50826155500000003</v>
      </c>
      <c r="AN48">
        <v>1.4934915999999999E-2</v>
      </c>
      <c r="AO48">
        <v>-0.81395027799999997</v>
      </c>
      <c r="AP48">
        <v>0.57720130999999997</v>
      </c>
    </row>
    <row r="49" spans="1:42" x14ac:dyDescent="0.75">
      <c r="A49" t="s">
        <v>94</v>
      </c>
      <c r="B49">
        <v>43.59</v>
      </c>
      <c r="C49">
        <v>38.1</v>
      </c>
      <c r="D49">
        <v>7.9569999999999999</v>
      </c>
      <c r="E49">
        <v>7.1319999999999997</v>
      </c>
      <c r="F49">
        <v>0.82499999999999996</v>
      </c>
      <c r="G49" s="1">
        <v>1.5721200000000001E-5</v>
      </c>
      <c r="H49" t="s">
        <v>70</v>
      </c>
      <c r="I49" t="s">
        <v>47</v>
      </c>
      <c r="J49" t="s">
        <v>77</v>
      </c>
      <c r="K49" t="s">
        <v>42</v>
      </c>
      <c r="L49" t="s">
        <v>37</v>
      </c>
      <c r="M49">
        <v>2018</v>
      </c>
      <c r="N49">
        <f t="shared" si="0"/>
        <v>18.254186740077998</v>
      </c>
      <c r="O49">
        <f t="shared" si="1"/>
        <v>18.719160104986877</v>
      </c>
      <c r="P49">
        <f t="shared" si="2"/>
        <v>19.55805722151214</v>
      </c>
      <c r="Q49">
        <f t="shared" si="3"/>
        <v>20.056242969628794</v>
      </c>
      <c r="R49">
        <f t="shared" si="4"/>
        <v>-0.49818574811665428</v>
      </c>
      <c r="S49">
        <v>9.3000976343400001</v>
      </c>
      <c r="T49">
        <v>8.3000000000000007</v>
      </c>
      <c r="U49">
        <f t="shared" si="5"/>
        <v>-59.333969776063419</v>
      </c>
      <c r="V49">
        <v>0.14031741</v>
      </c>
      <c r="W49">
        <v>66.278999999999996</v>
      </c>
      <c r="X49">
        <v>0.59838816500000003</v>
      </c>
      <c r="Y49">
        <v>86.49</v>
      </c>
      <c r="Z49">
        <v>0.213353926</v>
      </c>
      <c r="AA49">
        <v>1.1873042540000001</v>
      </c>
      <c r="AB49">
        <v>5.5649515129999996</v>
      </c>
      <c r="AC49">
        <v>9.3000975999999999E-2</v>
      </c>
      <c r="AD49">
        <v>2.4257623650000002</v>
      </c>
      <c r="AE49">
        <v>0.14114291100000001</v>
      </c>
      <c r="AF49">
        <v>54.709000000000003</v>
      </c>
      <c r="AG49">
        <v>0.80731318900000004</v>
      </c>
      <c r="AH49">
        <v>83.156000000000006</v>
      </c>
      <c r="AI49">
        <v>0.20267158800000001</v>
      </c>
      <c r="AJ49">
        <v>1.7620193049999999</v>
      </c>
      <c r="AK49">
        <v>8.693963084</v>
      </c>
      <c r="AL49">
        <v>7.7217875000000005E-2</v>
      </c>
      <c r="AM49">
        <v>0.45236292099999997</v>
      </c>
      <c r="AN49">
        <v>-1.5783101000000001E-2</v>
      </c>
      <c r="AO49">
        <v>-1.973399444</v>
      </c>
      <c r="AP49">
        <v>3.1290115709999999</v>
      </c>
    </row>
    <row r="50" spans="1:42" x14ac:dyDescent="0.75">
      <c r="A50" t="s">
        <v>95</v>
      </c>
      <c r="B50">
        <v>37.44</v>
      </c>
      <c r="C50">
        <v>41.4</v>
      </c>
      <c r="D50">
        <v>8.6620000000000008</v>
      </c>
      <c r="E50">
        <v>4.9480000000000004</v>
      </c>
      <c r="F50">
        <v>3.714</v>
      </c>
      <c r="G50" s="1">
        <v>4.5225400000000002E-5</v>
      </c>
      <c r="H50" t="s">
        <v>57</v>
      </c>
      <c r="I50" t="s">
        <v>36</v>
      </c>
      <c r="J50" t="s">
        <v>39</v>
      </c>
      <c r="K50" t="s">
        <v>42</v>
      </c>
      <c r="L50" t="s">
        <v>38</v>
      </c>
      <c r="M50">
        <v>2018</v>
      </c>
      <c r="N50">
        <f t="shared" si="0"/>
        <v>23.135683760683765</v>
      </c>
      <c r="O50">
        <f t="shared" si="1"/>
        <v>11.95169082125604</v>
      </c>
      <c r="P50">
        <f t="shared" si="2"/>
        <v>24.788232600732606</v>
      </c>
      <c r="Q50">
        <f t="shared" si="3"/>
        <v>12.805383022774329</v>
      </c>
      <c r="R50">
        <f t="shared" si="4"/>
        <v>11.982849577958277</v>
      </c>
      <c r="S50">
        <v>5.9428632931200003</v>
      </c>
      <c r="T50">
        <v>8.3000000000000007</v>
      </c>
      <c r="U50">
        <f t="shared" si="5"/>
        <v>911.96977839709257</v>
      </c>
      <c r="V50">
        <v>0.14031741</v>
      </c>
      <c r="W50">
        <v>42.353000000000002</v>
      </c>
      <c r="X50">
        <v>0.59838816500000003</v>
      </c>
      <c r="Y50">
        <v>86.4</v>
      </c>
      <c r="Z50">
        <v>0.15873032300000001</v>
      </c>
      <c r="AA50">
        <v>1.3808957660000001</v>
      </c>
      <c r="AB50">
        <v>8.6996343449999998</v>
      </c>
      <c r="AC50">
        <v>5.9428633000000002E-2</v>
      </c>
      <c r="AD50">
        <v>3.2571430989999999</v>
      </c>
      <c r="AE50">
        <v>0.14114291100000001</v>
      </c>
      <c r="AF50">
        <v>101.82299999999999</v>
      </c>
      <c r="AG50">
        <v>0.80731318900000004</v>
      </c>
      <c r="AH50">
        <v>83.634</v>
      </c>
      <c r="AI50">
        <v>0.34713996600000002</v>
      </c>
      <c r="AJ50">
        <v>1.6308896429999999</v>
      </c>
      <c r="AK50">
        <v>4.6980751319999996</v>
      </c>
      <c r="AL50">
        <v>0.14371594600000001</v>
      </c>
      <c r="AM50">
        <v>0.57169084699999995</v>
      </c>
      <c r="AN50">
        <v>8.4287313000000003E-2</v>
      </c>
      <c r="AO50">
        <v>-2.6854522520000002</v>
      </c>
      <c r="AP50">
        <v>-4.0015592130000002</v>
      </c>
    </row>
    <row r="51" spans="1:42" x14ac:dyDescent="0.75">
      <c r="A51" t="s">
        <v>96</v>
      </c>
      <c r="B51">
        <v>38.229999999999997</v>
      </c>
      <c r="C51">
        <v>36.9</v>
      </c>
      <c r="D51">
        <v>9.3010000000000002</v>
      </c>
      <c r="E51">
        <v>6.476</v>
      </c>
      <c r="F51">
        <v>2.8250000000000002</v>
      </c>
      <c r="G51" s="1">
        <v>4.9102099999999999E-5</v>
      </c>
      <c r="H51" t="s">
        <v>57</v>
      </c>
      <c r="I51" t="s">
        <v>36</v>
      </c>
      <c r="J51" t="s">
        <v>39</v>
      </c>
      <c r="K51" t="s">
        <v>38</v>
      </c>
      <c r="L51" t="s">
        <v>38</v>
      </c>
      <c r="M51">
        <v>2018</v>
      </c>
      <c r="N51">
        <f t="shared" si="0"/>
        <v>24.329060946900345</v>
      </c>
      <c r="O51">
        <f t="shared" si="1"/>
        <v>17.550135501355012</v>
      </c>
      <c r="P51">
        <f t="shared" si="2"/>
        <v>26.066851014536084</v>
      </c>
      <c r="Q51">
        <f t="shared" si="3"/>
        <v>18.803716608594655</v>
      </c>
      <c r="R51">
        <f t="shared" si="4"/>
        <v>7.2631344059414289</v>
      </c>
      <c r="S51">
        <v>8.4827487264399988</v>
      </c>
      <c r="T51">
        <v>8.3000000000000007</v>
      </c>
      <c r="U51">
        <f t="shared" si="5"/>
        <v>789.01504144079115</v>
      </c>
      <c r="V51">
        <v>0.14031741</v>
      </c>
      <c r="W51">
        <v>60.454000000000001</v>
      </c>
      <c r="X51">
        <v>0.59838816500000003</v>
      </c>
      <c r="Y51">
        <v>86.328000000000003</v>
      </c>
      <c r="Z51">
        <v>0.22188722799999999</v>
      </c>
      <c r="AA51">
        <v>1.351233417</v>
      </c>
      <c r="AB51">
        <v>6.0897304910000001</v>
      </c>
      <c r="AC51">
        <v>8.4827486999999993E-2</v>
      </c>
      <c r="AD51">
        <v>2.3281039670000001</v>
      </c>
      <c r="AE51">
        <v>0.14114291100000001</v>
      </c>
      <c r="AF51">
        <v>163.345</v>
      </c>
      <c r="AG51">
        <v>0.80731318900000004</v>
      </c>
      <c r="AH51">
        <v>84.022000000000006</v>
      </c>
      <c r="AI51">
        <v>0.62479644300000003</v>
      </c>
      <c r="AJ51">
        <v>1.8382674450000001</v>
      </c>
      <c r="AK51">
        <v>2.9421861549999999</v>
      </c>
      <c r="AL51">
        <v>0.23054988800000001</v>
      </c>
      <c r="AM51">
        <v>0.49860513099999998</v>
      </c>
      <c r="AN51">
        <v>0.145722401</v>
      </c>
      <c r="AO51">
        <v>-1.829498836</v>
      </c>
      <c r="AP51">
        <v>-3.1475443360000002</v>
      </c>
    </row>
    <row r="52" spans="1:42" x14ac:dyDescent="0.75">
      <c r="A52" t="s">
        <v>97</v>
      </c>
      <c r="B52">
        <v>40.369999999999997</v>
      </c>
      <c r="C52">
        <v>43.1</v>
      </c>
      <c r="D52">
        <v>6.5730000000000004</v>
      </c>
      <c r="E52">
        <v>6.1349999999999998</v>
      </c>
      <c r="F52">
        <v>0.438</v>
      </c>
      <c r="G52" s="1">
        <v>8.0786799999999997E-6</v>
      </c>
      <c r="H52" t="s">
        <v>57</v>
      </c>
      <c r="I52" t="s">
        <v>36</v>
      </c>
      <c r="J52" t="s">
        <v>39</v>
      </c>
      <c r="K52" t="s">
        <v>38</v>
      </c>
      <c r="L52" t="s">
        <v>38</v>
      </c>
      <c r="M52">
        <v>2018</v>
      </c>
      <c r="N52">
        <f t="shared" si="0"/>
        <v>16.281892494426558</v>
      </c>
      <c r="O52">
        <f t="shared" si="1"/>
        <v>14.234338747099768</v>
      </c>
      <c r="P52">
        <f t="shared" si="2"/>
        <v>17.444884815457026</v>
      </c>
      <c r="Q52">
        <f t="shared" si="3"/>
        <v>15.251077229035465</v>
      </c>
      <c r="R52">
        <f t="shared" si="4"/>
        <v>2.1938075864215616</v>
      </c>
      <c r="S52">
        <v>9.0016424890699991</v>
      </c>
      <c r="T52">
        <v>8.3000000000000007</v>
      </c>
      <c r="U52">
        <f t="shared" si="5"/>
        <v>252.89770795908674</v>
      </c>
      <c r="V52">
        <v>0.14031741</v>
      </c>
      <c r="W52">
        <v>64.152000000000001</v>
      </c>
      <c r="X52">
        <v>0.59838816500000003</v>
      </c>
      <c r="Y52">
        <v>86.408000000000001</v>
      </c>
      <c r="Z52">
        <v>0.22297851099999999</v>
      </c>
      <c r="AA52">
        <v>1.2807907999999999</v>
      </c>
      <c r="AB52">
        <v>5.7440100029999996</v>
      </c>
      <c r="AC52">
        <v>9.0016424999999997E-2</v>
      </c>
      <c r="AD52">
        <v>2.3188568379999999</v>
      </c>
      <c r="AE52">
        <v>0.14114291100000001</v>
      </c>
      <c r="AF52">
        <v>49.005000000000003</v>
      </c>
      <c r="AG52">
        <v>0.80731318900000004</v>
      </c>
      <c r="AH52">
        <v>83.015000000000001</v>
      </c>
      <c r="AI52">
        <v>0.16048047200000001</v>
      </c>
      <c r="AJ52">
        <v>1.5549676180000001</v>
      </c>
      <c r="AK52">
        <v>9.6894506810000003</v>
      </c>
      <c r="AL52">
        <v>6.9167083000000004E-2</v>
      </c>
      <c r="AM52">
        <v>0.55202083499999999</v>
      </c>
      <c r="AN52">
        <v>-2.0849342E-2</v>
      </c>
      <c r="AO52">
        <v>-1.7668360030000001</v>
      </c>
      <c r="AP52">
        <v>3.9454406780000002</v>
      </c>
    </row>
    <row r="53" spans="1:42" x14ac:dyDescent="0.75">
      <c r="A53" t="s">
        <v>98</v>
      </c>
      <c r="B53">
        <v>39.93</v>
      </c>
      <c r="C53" t="s">
        <v>52</v>
      </c>
      <c r="D53">
        <v>8.8360000000000003</v>
      </c>
      <c r="E53" t="s">
        <v>52</v>
      </c>
      <c r="F53" t="e">
        <v>#VALUE!</v>
      </c>
      <c r="G53" t="e">
        <v>#VALUE!</v>
      </c>
      <c r="H53" t="s">
        <v>57</v>
      </c>
      <c r="I53" t="s">
        <v>36</v>
      </c>
      <c r="J53" t="s">
        <v>39</v>
      </c>
      <c r="K53" t="s">
        <v>42</v>
      </c>
      <c r="L53" t="s">
        <v>38</v>
      </c>
      <c r="M53">
        <v>2018</v>
      </c>
      <c r="N53">
        <f t="shared" si="0"/>
        <v>22.128725269221139</v>
      </c>
      <c r="O53" t="e">
        <f t="shared" si="1"/>
        <v>#VALUE!</v>
      </c>
      <c r="P53">
        <f t="shared" si="2"/>
        <v>23.709348502736933</v>
      </c>
      <c r="Q53" t="e">
        <f t="shared" si="3"/>
        <v>#VALUE!</v>
      </c>
      <c r="R53" t="e">
        <f t="shared" si="4"/>
        <v>#VALUE!</v>
      </c>
      <c r="S53">
        <v>8.8973866773000001</v>
      </c>
      <c r="T53">
        <v>8.3000000000000007</v>
      </c>
      <c r="U53" t="e">
        <f t="shared" si="5"/>
        <v>#VALUE!</v>
      </c>
      <c r="V53">
        <v>0.14031741</v>
      </c>
      <c r="W53">
        <v>63.408999999999999</v>
      </c>
      <c r="X53">
        <v>0.59838816500000003</v>
      </c>
      <c r="Y53">
        <v>86.28</v>
      </c>
      <c r="Z53">
        <v>0.22282461000000001</v>
      </c>
      <c r="AA53">
        <v>1.292985998</v>
      </c>
      <c r="AB53">
        <v>5.8027073370000002</v>
      </c>
      <c r="AC53">
        <v>8.8973866999999998E-2</v>
      </c>
      <c r="AD53">
        <v>2.3170210400000002</v>
      </c>
      <c r="AE53">
        <v>0.14114291100000001</v>
      </c>
      <c r="AF53" t="s">
        <v>52</v>
      </c>
      <c r="AG53">
        <v>0.80731318900000004</v>
      </c>
      <c r="AH53" t="s">
        <v>52</v>
      </c>
      <c r="AI53" t="s">
        <v>52</v>
      </c>
      <c r="AJ53" t="e">
        <v>#VALUE!</v>
      </c>
      <c r="AK53" t="e">
        <v>#VALUE!</v>
      </c>
      <c r="AL53" t="e">
        <v>#VALUE!</v>
      </c>
      <c r="AM53" t="e">
        <v>#VALUE!</v>
      </c>
      <c r="AN53" t="s">
        <v>52</v>
      </c>
      <c r="AO53" t="s">
        <v>52</v>
      </c>
      <c r="AP53" t="s">
        <v>52</v>
      </c>
    </row>
    <row r="54" spans="1:42" x14ac:dyDescent="0.75">
      <c r="A54" t="s">
        <v>99</v>
      </c>
      <c r="B54">
        <v>39.17</v>
      </c>
      <c r="C54">
        <v>41</v>
      </c>
      <c r="D54">
        <v>6.569</v>
      </c>
      <c r="E54">
        <v>4.2930000000000001</v>
      </c>
      <c r="F54">
        <v>2.2759999999999998</v>
      </c>
      <c r="G54" s="1">
        <v>3.9196599999999997E-5</v>
      </c>
      <c r="H54" t="s">
        <v>57</v>
      </c>
      <c r="I54" t="s">
        <v>36</v>
      </c>
      <c r="J54" t="s">
        <v>39</v>
      </c>
      <c r="K54" t="s">
        <v>38</v>
      </c>
      <c r="L54" t="s">
        <v>38</v>
      </c>
      <c r="M54">
        <v>2018</v>
      </c>
      <c r="N54">
        <f t="shared" si="0"/>
        <v>16.770487618075055</v>
      </c>
      <c r="O54">
        <f t="shared" si="1"/>
        <v>10.470731707317075</v>
      </c>
      <c r="P54">
        <f t="shared" si="2"/>
        <v>17.968379590794701</v>
      </c>
      <c r="Q54">
        <f t="shared" si="3"/>
        <v>11.21864111498258</v>
      </c>
      <c r="R54">
        <f t="shared" si="4"/>
        <v>6.7497384758121211</v>
      </c>
      <c r="S54">
        <v>8.4048725499300012</v>
      </c>
      <c r="T54">
        <v>8.3000000000000007</v>
      </c>
      <c r="U54">
        <f t="shared" si="5"/>
        <v>726.51180787639908</v>
      </c>
      <c r="V54">
        <v>0.14031741</v>
      </c>
      <c r="W54">
        <v>59.899000000000001</v>
      </c>
      <c r="X54">
        <v>0.59838816500000003</v>
      </c>
      <c r="Y54">
        <v>86.319000000000003</v>
      </c>
      <c r="Z54">
        <v>0.21457422900000001</v>
      </c>
      <c r="AA54">
        <v>1.3186690839999999</v>
      </c>
      <c r="AB54">
        <v>6.1455147209999996</v>
      </c>
      <c r="AC54">
        <v>8.4048726000000004E-2</v>
      </c>
      <c r="AD54">
        <v>2.407198116</v>
      </c>
      <c r="AE54">
        <v>0.14114291100000001</v>
      </c>
      <c r="AF54">
        <v>98.245000000000005</v>
      </c>
      <c r="AG54">
        <v>0.80731318900000004</v>
      </c>
      <c r="AH54">
        <v>84.521000000000001</v>
      </c>
      <c r="AI54">
        <v>0.33820939700000002</v>
      </c>
      <c r="AJ54">
        <v>1.6642662930000001</v>
      </c>
      <c r="AK54">
        <v>4.9208162419999999</v>
      </c>
      <c r="AL54">
        <v>0.13866585300000001</v>
      </c>
      <c r="AM54">
        <v>0.54065432499999999</v>
      </c>
      <c r="AN54">
        <v>5.4617127000000001E-2</v>
      </c>
      <c r="AO54">
        <v>-1.866543791</v>
      </c>
      <c r="AP54">
        <v>-1.224698479</v>
      </c>
    </row>
    <row r="55" spans="1:42" x14ac:dyDescent="0.75">
      <c r="A55" t="s">
        <v>100</v>
      </c>
      <c r="B55">
        <v>35.47</v>
      </c>
      <c r="C55">
        <v>39.1</v>
      </c>
      <c r="D55">
        <v>6.2949999999999999</v>
      </c>
      <c r="E55">
        <v>7.0369999999999999</v>
      </c>
      <c r="F55">
        <v>-0.74199999999999999</v>
      </c>
      <c r="G55" s="1">
        <v>-1.9027700000000001E-5</v>
      </c>
      <c r="H55" t="s">
        <v>57</v>
      </c>
      <c r="I55" t="s">
        <v>36</v>
      </c>
      <c r="J55" t="s">
        <v>39</v>
      </c>
      <c r="K55" t="s">
        <v>38</v>
      </c>
      <c r="L55" t="s">
        <v>42</v>
      </c>
      <c r="M55">
        <v>2018</v>
      </c>
      <c r="N55">
        <f t="shared" si="0"/>
        <v>17.747392162390753</v>
      </c>
      <c r="O55">
        <f t="shared" si="1"/>
        <v>17.997442455242965</v>
      </c>
      <c r="P55">
        <f t="shared" si="2"/>
        <v>19.01506303113295</v>
      </c>
      <c r="Q55">
        <f t="shared" si="3"/>
        <v>19.282974059188891</v>
      </c>
      <c r="R55">
        <f t="shared" si="4"/>
        <v>-0.26791102805594136</v>
      </c>
      <c r="S55">
        <v>12.5151904625</v>
      </c>
      <c r="T55">
        <v>8.3000000000000007</v>
      </c>
      <c r="U55">
        <f t="shared" si="5"/>
        <v>-42.939071888629613</v>
      </c>
      <c r="V55">
        <v>0.14031741</v>
      </c>
      <c r="W55">
        <v>89.191999999999993</v>
      </c>
      <c r="X55">
        <v>0.59838816500000003</v>
      </c>
      <c r="Y55">
        <v>86.192999999999998</v>
      </c>
      <c r="Z55">
        <v>0.35283874999999998</v>
      </c>
      <c r="AA55">
        <v>1.454098425</v>
      </c>
      <c r="AB55">
        <v>4.1211415279999999</v>
      </c>
      <c r="AC55">
        <v>0.12515190500000001</v>
      </c>
      <c r="AD55">
        <v>1.4617689</v>
      </c>
      <c r="AE55">
        <v>0.14114291100000001</v>
      </c>
      <c r="AF55">
        <v>105.217</v>
      </c>
      <c r="AG55">
        <v>0.80731318900000004</v>
      </c>
      <c r="AH55">
        <v>84.394000000000005</v>
      </c>
      <c r="AI55">
        <v>0.37981160200000003</v>
      </c>
      <c r="AJ55">
        <v>1.742516349</v>
      </c>
      <c r="AK55">
        <v>4.5878439179999999</v>
      </c>
      <c r="AL55">
        <v>0.14850633599999999</v>
      </c>
      <c r="AM55">
        <v>0.56855248400000002</v>
      </c>
      <c r="AN55">
        <v>2.3354430999999998E-2</v>
      </c>
      <c r="AO55">
        <v>-0.89321641600000001</v>
      </c>
      <c r="AP55">
        <v>0.46670239000000002</v>
      </c>
    </row>
    <row r="56" spans="1:42" x14ac:dyDescent="0.75">
      <c r="A56" t="s">
        <v>101</v>
      </c>
      <c r="B56">
        <v>37.299999999999997</v>
      </c>
      <c r="C56">
        <v>40.5</v>
      </c>
      <c r="D56">
        <v>6.492</v>
      </c>
      <c r="E56">
        <v>2.9089999999999998</v>
      </c>
      <c r="F56">
        <v>3.5830000000000002</v>
      </c>
      <c r="G56" s="1">
        <v>8.8306999999999993E-5</v>
      </c>
      <c r="H56" t="s">
        <v>57</v>
      </c>
      <c r="I56" t="s">
        <v>47</v>
      </c>
      <c r="J56" t="s">
        <v>48</v>
      </c>
      <c r="K56" t="s">
        <v>42</v>
      </c>
      <c r="L56" t="s">
        <v>42</v>
      </c>
      <c r="M56">
        <v>2018</v>
      </c>
      <c r="N56">
        <f t="shared" si="0"/>
        <v>17.404825737265416</v>
      </c>
      <c r="O56">
        <f t="shared" si="1"/>
        <v>7.1827160493827158</v>
      </c>
      <c r="P56">
        <f t="shared" si="2"/>
        <v>18.648027575641517</v>
      </c>
      <c r="Q56">
        <f t="shared" si="3"/>
        <v>7.6957671957671954</v>
      </c>
      <c r="R56">
        <f t="shared" si="4"/>
        <v>10.952260379874321</v>
      </c>
      <c r="S56">
        <v>12.028289040099999</v>
      </c>
      <c r="T56">
        <v>8.3000000000000007</v>
      </c>
      <c r="U56">
        <f t="shared" si="5"/>
        <v>1687.0665505333031</v>
      </c>
      <c r="V56">
        <v>0.14031741</v>
      </c>
      <c r="W56">
        <v>85.721999999999994</v>
      </c>
      <c r="X56">
        <v>0.59838816500000003</v>
      </c>
      <c r="Y56">
        <v>86.188999999999993</v>
      </c>
      <c r="Z56">
        <v>0.322474237</v>
      </c>
      <c r="AA56">
        <v>1.3826937690000001</v>
      </c>
      <c r="AB56">
        <v>4.2877650669999996</v>
      </c>
      <c r="AC56">
        <v>0.12028289</v>
      </c>
      <c r="AD56">
        <v>1.5993363700000001</v>
      </c>
      <c r="AE56">
        <v>0.14114291100000001</v>
      </c>
      <c r="AF56">
        <v>98.593000000000004</v>
      </c>
      <c r="AG56">
        <v>0.80731318900000004</v>
      </c>
      <c r="AH56">
        <v>84.225999999999999</v>
      </c>
      <c r="AI56">
        <v>0.34359760499999997</v>
      </c>
      <c r="AJ56">
        <v>1.678932361</v>
      </c>
      <c r="AK56">
        <v>4.8863331319999999</v>
      </c>
      <c r="AL56">
        <v>0.13915702999999999</v>
      </c>
      <c r="AM56">
        <v>0.55999097600000003</v>
      </c>
      <c r="AN56">
        <v>1.8874140000000001E-2</v>
      </c>
      <c r="AO56">
        <v>-1.0393453939999999</v>
      </c>
      <c r="AP56">
        <v>0.59856806500000004</v>
      </c>
    </row>
    <row r="57" spans="1:42" x14ac:dyDescent="0.75">
      <c r="A57" t="s">
        <v>102</v>
      </c>
      <c r="B57">
        <v>39.19</v>
      </c>
      <c r="C57">
        <v>41</v>
      </c>
      <c r="D57">
        <v>7.8659999999999997</v>
      </c>
      <c r="E57">
        <v>10.08</v>
      </c>
      <c r="F57">
        <v>-2.214</v>
      </c>
      <c r="G57" s="1">
        <v>-6.0099400000000003E-5</v>
      </c>
      <c r="H57" t="s">
        <v>57</v>
      </c>
      <c r="I57" t="s">
        <v>47</v>
      </c>
      <c r="J57" t="s">
        <v>48</v>
      </c>
      <c r="K57" t="s">
        <v>42</v>
      </c>
      <c r="L57" t="s">
        <v>38</v>
      </c>
      <c r="M57">
        <v>2018</v>
      </c>
      <c r="N57">
        <f t="shared" si="0"/>
        <v>20.071446797652463</v>
      </c>
      <c r="O57">
        <f t="shared" si="1"/>
        <v>24.585365853658537</v>
      </c>
      <c r="P57">
        <f t="shared" si="2"/>
        <v>21.505121568913353</v>
      </c>
      <c r="Q57">
        <f t="shared" si="3"/>
        <v>26.341463414634145</v>
      </c>
      <c r="R57">
        <f t="shared" si="4"/>
        <v>-4.8363418457207921</v>
      </c>
      <c r="S57">
        <v>13.24792797858</v>
      </c>
      <c r="T57">
        <v>8.3000000000000007</v>
      </c>
      <c r="U57">
        <f t="shared" si="5"/>
        <v>-820.52071105726111</v>
      </c>
      <c r="V57">
        <v>0.14031741</v>
      </c>
      <c r="W57">
        <v>94.414000000000001</v>
      </c>
      <c r="X57">
        <v>0.59838816500000003</v>
      </c>
      <c r="Y57">
        <v>86.067999999999998</v>
      </c>
      <c r="Z57">
        <v>0.33804358200000001</v>
      </c>
      <c r="AA57">
        <v>1.3141636290000001</v>
      </c>
      <c r="AB57">
        <v>3.88755681</v>
      </c>
      <c r="AC57">
        <v>0.13247928</v>
      </c>
      <c r="AD57">
        <v>1.5235335139999999</v>
      </c>
      <c r="AE57">
        <v>0.14114291100000001</v>
      </c>
      <c r="AF57">
        <v>45.682000000000002</v>
      </c>
      <c r="AG57">
        <v>0.80731318900000004</v>
      </c>
      <c r="AH57">
        <v>82.954999999999998</v>
      </c>
      <c r="AI57">
        <v>0.15726074300000001</v>
      </c>
      <c r="AJ57">
        <v>1.633430867</v>
      </c>
      <c r="AK57">
        <v>10.38676811</v>
      </c>
      <c r="AL57">
        <v>6.4476904000000002E-2</v>
      </c>
      <c r="AM57">
        <v>0.53880708799999999</v>
      </c>
      <c r="AN57">
        <v>-6.8002376000000003E-2</v>
      </c>
      <c r="AO57">
        <v>-0.98472642600000004</v>
      </c>
      <c r="AP57">
        <v>6.4992112999999998</v>
      </c>
    </row>
    <row r="58" spans="1:42" x14ac:dyDescent="0.75">
      <c r="A58" t="s">
        <v>103</v>
      </c>
      <c r="B58">
        <v>35.950000000000003</v>
      </c>
      <c r="C58">
        <v>41.9</v>
      </c>
      <c r="D58">
        <v>6.173</v>
      </c>
      <c r="E58">
        <v>7.3540000000000001</v>
      </c>
      <c r="F58">
        <v>-1.181</v>
      </c>
      <c r="G58" s="1">
        <v>-2.75519E-5</v>
      </c>
      <c r="H58" t="s">
        <v>57</v>
      </c>
      <c r="I58" t="s">
        <v>47</v>
      </c>
      <c r="J58" t="s">
        <v>48</v>
      </c>
      <c r="K58" t="s">
        <v>37</v>
      </c>
      <c r="L58" t="s">
        <v>38</v>
      </c>
      <c r="M58">
        <v>2018</v>
      </c>
      <c r="N58">
        <f t="shared" si="0"/>
        <v>17.17107093184979</v>
      </c>
      <c r="O58">
        <f t="shared" si="1"/>
        <v>17.551312649164679</v>
      </c>
      <c r="P58">
        <f t="shared" si="2"/>
        <v>18.397575998410488</v>
      </c>
      <c r="Q58">
        <f t="shared" si="3"/>
        <v>18.804977838390727</v>
      </c>
      <c r="R58">
        <f t="shared" si="4"/>
        <v>-0.40740183998023838</v>
      </c>
      <c r="S58">
        <v>11.38563530805</v>
      </c>
      <c r="T58">
        <v>8.3000000000000007</v>
      </c>
      <c r="U58">
        <f t="shared" si="5"/>
        <v>-59.402517901241922</v>
      </c>
      <c r="V58">
        <v>0.14031741</v>
      </c>
      <c r="W58">
        <v>81.141999999999996</v>
      </c>
      <c r="X58">
        <v>0.59838816500000003</v>
      </c>
      <c r="Y58">
        <v>85.95</v>
      </c>
      <c r="Z58">
        <v>0.31670751899999999</v>
      </c>
      <c r="AA58">
        <v>1.432602854</v>
      </c>
      <c r="AB58">
        <v>4.5234254590000003</v>
      </c>
      <c r="AC58">
        <v>0.11385635299999999</v>
      </c>
      <c r="AD58">
        <v>1.626171453</v>
      </c>
      <c r="AE58">
        <v>0.14114291100000001</v>
      </c>
      <c r="AF58">
        <v>84.98</v>
      </c>
      <c r="AG58">
        <v>0.80731318900000004</v>
      </c>
      <c r="AH58">
        <v>83.402000000000001</v>
      </c>
      <c r="AI58">
        <v>0.28626072899999999</v>
      </c>
      <c r="AJ58">
        <v>1.606957865</v>
      </c>
      <c r="AK58">
        <v>5.6136161930000004</v>
      </c>
      <c r="AL58">
        <v>0.119943246</v>
      </c>
      <c r="AM58">
        <v>0.60026059600000004</v>
      </c>
      <c r="AN58">
        <v>6.0868930000000003E-3</v>
      </c>
      <c r="AO58">
        <v>-1.025910857</v>
      </c>
      <c r="AP58">
        <v>1.0901907340000001</v>
      </c>
    </row>
    <row r="59" spans="1:42" x14ac:dyDescent="0.75">
      <c r="A59" t="s">
        <v>104</v>
      </c>
      <c r="B59">
        <v>42.99</v>
      </c>
      <c r="C59">
        <v>38.700000000000003</v>
      </c>
      <c r="D59">
        <v>6.0529999999999999</v>
      </c>
      <c r="E59">
        <v>8.8309999999999995</v>
      </c>
      <c r="F59">
        <v>-2.778</v>
      </c>
      <c r="G59" s="1">
        <v>-8.1730299999999999E-5</v>
      </c>
      <c r="H59" t="s">
        <v>57</v>
      </c>
      <c r="I59" t="s">
        <v>47</v>
      </c>
      <c r="J59" t="s">
        <v>48</v>
      </c>
      <c r="K59" t="s">
        <v>38</v>
      </c>
      <c r="L59" t="s">
        <v>42</v>
      </c>
      <c r="M59">
        <v>2018</v>
      </c>
      <c r="N59">
        <f t="shared" si="0"/>
        <v>14.080018608978831</v>
      </c>
      <c r="O59">
        <f t="shared" si="1"/>
        <v>22.819121447028419</v>
      </c>
      <c r="P59">
        <f t="shared" si="2"/>
        <v>15.08573422390589</v>
      </c>
      <c r="Q59">
        <f t="shared" si="3"/>
        <v>24.449058693244734</v>
      </c>
      <c r="R59">
        <f t="shared" si="4"/>
        <v>-9.3633244693388438</v>
      </c>
      <c r="S59">
        <v>14.358399953490002</v>
      </c>
      <c r="T59">
        <v>8.3000000000000007</v>
      </c>
      <c r="U59">
        <f t="shared" si="5"/>
        <v>-1721.7128414815722</v>
      </c>
      <c r="V59">
        <v>0.14031741</v>
      </c>
      <c r="W59">
        <v>102.328</v>
      </c>
      <c r="X59">
        <v>0.59838816500000003</v>
      </c>
      <c r="Y59">
        <v>85.997</v>
      </c>
      <c r="Z59">
        <v>0.33399395100000001</v>
      </c>
      <c r="AA59">
        <v>1.1963587529999999</v>
      </c>
      <c r="AB59">
        <v>3.5819773060000002</v>
      </c>
      <c r="AC59">
        <v>0.14358399999999999</v>
      </c>
      <c r="AD59">
        <v>1.5398920439999999</v>
      </c>
      <c r="AE59">
        <v>0.14114291100000001</v>
      </c>
      <c r="AF59">
        <v>78.421999999999997</v>
      </c>
      <c r="AG59">
        <v>0.80731318900000004</v>
      </c>
      <c r="AH59">
        <v>83.613</v>
      </c>
      <c r="AI59">
        <v>0.28601316100000002</v>
      </c>
      <c r="AJ59">
        <v>1.7442345640000001</v>
      </c>
      <c r="AK59">
        <v>6.0984416079999999</v>
      </c>
      <c r="AL59">
        <v>0.110687093</v>
      </c>
      <c r="AM59">
        <v>0.46299083800000002</v>
      </c>
      <c r="AN59">
        <v>-3.2896907000000003E-2</v>
      </c>
      <c r="AO59">
        <v>-1.0769012060000001</v>
      </c>
      <c r="AP59">
        <v>2.5164643020000002</v>
      </c>
    </row>
    <row r="60" spans="1:42" x14ac:dyDescent="0.75">
      <c r="A60" t="s">
        <v>105</v>
      </c>
      <c r="B60">
        <v>38.799999999999997</v>
      </c>
      <c r="C60">
        <v>40.9</v>
      </c>
      <c r="D60">
        <v>8.3879999999999999</v>
      </c>
      <c r="E60">
        <v>3.2519999999999998</v>
      </c>
      <c r="F60">
        <v>5.1360000000000001</v>
      </c>
      <c r="G60">
        <v>1.4752400000000001E-4</v>
      </c>
      <c r="H60" t="s">
        <v>57</v>
      </c>
      <c r="I60" t="s">
        <v>47</v>
      </c>
      <c r="J60" t="s">
        <v>48</v>
      </c>
      <c r="K60" t="s">
        <v>50</v>
      </c>
      <c r="L60" t="s">
        <v>38</v>
      </c>
      <c r="M60">
        <v>2018</v>
      </c>
      <c r="N60">
        <f t="shared" si="0"/>
        <v>21.618556701030929</v>
      </c>
      <c r="O60">
        <f t="shared" si="1"/>
        <v>7.9511002444987771</v>
      </c>
      <c r="P60">
        <f t="shared" si="2"/>
        <v>23.162739322533138</v>
      </c>
      <c r="Q60">
        <f t="shared" si="3"/>
        <v>8.5190359762486896</v>
      </c>
      <c r="R60">
        <f t="shared" si="4"/>
        <v>14.643703346284449</v>
      </c>
      <c r="S60">
        <v>14.0182705604</v>
      </c>
      <c r="T60">
        <v>8.3000000000000007</v>
      </c>
      <c r="U60">
        <f t="shared" si="5"/>
        <v>2628.8751372127567</v>
      </c>
      <c r="V60">
        <v>0.14031741</v>
      </c>
      <c r="W60">
        <v>99.903999999999996</v>
      </c>
      <c r="X60">
        <v>0.59838816500000003</v>
      </c>
      <c r="Y60">
        <v>86.007000000000005</v>
      </c>
      <c r="Z60">
        <v>0.361295633</v>
      </c>
      <c r="AA60">
        <v>1.3262780169999999</v>
      </c>
      <c r="AB60">
        <v>3.6708941259999999</v>
      </c>
      <c r="AC60">
        <v>0.14018270599999999</v>
      </c>
      <c r="AD60">
        <v>1.4243069209999999</v>
      </c>
      <c r="AE60">
        <v>0.14114291100000001</v>
      </c>
      <c r="AF60">
        <v>48.155000000000001</v>
      </c>
      <c r="AG60">
        <v>0.80731318900000004</v>
      </c>
      <c r="AH60">
        <v>82.792000000000002</v>
      </c>
      <c r="AI60">
        <v>0.16617938600000001</v>
      </c>
      <c r="AJ60">
        <v>1.6342071760000001</v>
      </c>
      <c r="AK60">
        <v>9.8339945790000005</v>
      </c>
      <c r="AL60">
        <v>6.7967369E-2</v>
      </c>
      <c r="AM60">
        <v>0.54244770899999994</v>
      </c>
      <c r="AN60">
        <v>-7.2215337000000004E-2</v>
      </c>
      <c r="AO60">
        <v>-0.88185921199999995</v>
      </c>
      <c r="AP60">
        <v>6.1631004530000002</v>
      </c>
    </row>
    <row r="61" spans="1:42" x14ac:dyDescent="0.75">
      <c r="A61" t="s">
        <v>106</v>
      </c>
      <c r="B61">
        <v>41.22</v>
      </c>
      <c r="C61">
        <v>37</v>
      </c>
      <c r="D61">
        <v>8.3000000000000007</v>
      </c>
      <c r="E61">
        <v>0.30199999999999999</v>
      </c>
      <c r="F61">
        <v>7.9980000000000002</v>
      </c>
      <c r="G61">
        <v>1.41163E-4</v>
      </c>
      <c r="H61" t="s">
        <v>57</v>
      </c>
      <c r="I61" t="s">
        <v>36</v>
      </c>
      <c r="J61" t="s">
        <v>39</v>
      </c>
      <c r="K61" t="s">
        <v>42</v>
      </c>
      <c r="L61" t="s">
        <v>38</v>
      </c>
      <c r="M61">
        <v>2018</v>
      </c>
      <c r="N61">
        <f t="shared" si="0"/>
        <v>20.135856380397868</v>
      </c>
      <c r="O61">
        <f t="shared" si="1"/>
        <v>0.81621621621621632</v>
      </c>
      <c r="P61">
        <f t="shared" si="2"/>
        <v>21.574131836140573</v>
      </c>
      <c r="Q61">
        <f t="shared" si="3"/>
        <v>0.87451737451737455</v>
      </c>
      <c r="R61">
        <f t="shared" si="4"/>
        <v>20.699614461623199</v>
      </c>
      <c r="S61">
        <v>8.6138051887800007</v>
      </c>
      <c r="T61">
        <v>8.3000000000000007</v>
      </c>
      <c r="U61">
        <f t="shared" si="5"/>
        <v>2283.3994966508308</v>
      </c>
      <c r="V61">
        <v>0.14031741</v>
      </c>
      <c r="W61">
        <v>61.387999999999998</v>
      </c>
      <c r="X61">
        <v>0.59838816500000003</v>
      </c>
      <c r="Y61">
        <v>86.159000000000006</v>
      </c>
      <c r="Z61">
        <v>0.208971499</v>
      </c>
      <c r="AA61">
        <v>1.2485582470000001</v>
      </c>
      <c r="AB61">
        <v>5.9747776789999998</v>
      </c>
      <c r="AC61">
        <v>8.6138052000000007E-2</v>
      </c>
      <c r="AD61">
        <v>2.462803359</v>
      </c>
      <c r="AE61">
        <v>0.14114291100000001</v>
      </c>
      <c r="AF61">
        <v>32.920999999999999</v>
      </c>
      <c r="AG61">
        <v>0.80731318900000004</v>
      </c>
      <c r="AH61">
        <v>82.805000000000007</v>
      </c>
      <c r="AI61">
        <v>0.12558285899999999</v>
      </c>
      <c r="AJ61">
        <v>1.8067450970000001</v>
      </c>
      <c r="AK61">
        <v>14.386876669999999</v>
      </c>
      <c r="AL61">
        <v>4.6465658E-2</v>
      </c>
      <c r="AM61">
        <v>0.461966551</v>
      </c>
      <c r="AN61">
        <v>-3.9672394E-2</v>
      </c>
      <c r="AO61">
        <v>-2.0008368079999999</v>
      </c>
      <c r="AP61">
        <v>8.4120989910000006</v>
      </c>
    </row>
    <row r="62" spans="1:42" x14ac:dyDescent="0.75">
      <c r="A62" t="s">
        <v>107</v>
      </c>
      <c r="B62">
        <v>40.19</v>
      </c>
      <c r="C62">
        <v>34.799999999999997</v>
      </c>
      <c r="D62">
        <v>6.6970000000000001</v>
      </c>
      <c r="E62">
        <v>7.7789999999999999</v>
      </c>
      <c r="F62">
        <v>-1.0820000000000001</v>
      </c>
      <c r="G62" s="1">
        <v>-3.2675800000000003E-5</v>
      </c>
      <c r="H62" t="s">
        <v>35</v>
      </c>
      <c r="I62" t="s">
        <v>36</v>
      </c>
      <c r="J62" t="s">
        <v>39</v>
      </c>
      <c r="K62" t="s">
        <v>38</v>
      </c>
      <c r="L62" t="s">
        <v>38</v>
      </c>
      <c r="M62">
        <v>2018</v>
      </c>
      <c r="N62">
        <f t="shared" si="0"/>
        <v>16.663349091813885</v>
      </c>
      <c r="O62">
        <f t="shared" si="1"/>
        <v>22.353448275862071</v>
      </c>
      <c r="P62">
        <f t="shared" si="2"/>
        <v>17.853588312657735</v>
      </c>
      <c r="Q62">
        <f t="shared" si="3"/>
        <v>23.950123152709363</v>
      </c>
      <c r="R62">
        <f t="shared" si="4"/>
        <v>-6.0965348400516284</v>
      </c>
      <c r="S62">
        <v>14.738519803299999</v>
      </c>
      <c r="T62">
        <v>8.3000000000000007</v>
      </c>
      <c r="U62">
        <f t="shared" si="5"/>
        <v>-1150.6984503269366</v>
      </c>
      <c r="V62">
        <v>0.14031741</v>
      </c>
      <c r="W62">
        <v>105.03700000000001</v>
      </c>
      <c r="X62">
        <v>0.59838816500000003</v>
      </c>
      <c r="Y62">
        <v>87.082999999999998</v>
      </c>
      <c r="Z62">
        <v>0.36672106999999998</v>
      </c>
      <c r="AA62">
        <v>1.2828197539999999</v>
      </c>
      <c r="AB62">
        <v>3.4980803059999999</v>
      </c>
      <c r="AC62">
        <v>0.147385198</v>
      </c>
      <c r="AD62">
        <v>1.405878475</v>
      </c>
      <c r="AE62">
        <v>0.12925136300000001</v>
      </c>
      <c r="AF62">
        <v>135.286</v>
      </c>
      <c r="AG62">
        <v>0.57393942399999998</v>
      </c>
      <c r="AH62">
        <v>86.347999999999999</v>
      </c>
      <c r="AI62">
        <v>0.50246838800000004</v>
      </c>
      <c r="AJ62">
        <v>1.424095442</v>
      </c>
      <c r="AK62">
        <v>2.8341990780000001</v>
      </c>
      <c r="AL62">
        <v>0.17485899899999999</v>
      </c>
      <c r="AM62">
        <v>0.44642127500000001</v>
      </c>
      <c r="AN62">
        <v>2.7473800999999999E-2</v>
      </c>
      <c r="AO62">
        <v>-0.95945720000000001</v>
      </c>
      <c r="AP62">
        <v>-0.66388122800000005</v>
      </c>
    </row>
    <row r="63" spans="1:42" x14ac:dyDescent="0.75">
      <c r="A63" t="s">
        <v>108</v>
      </c>
      <c r="B63">
        <v>36.61</v>
      </c>
      <c r="C63">
        <v>32.799999999999997</v>
      </c>
      <c r="D63">
        <v>2.37</v>
      </c>
      <c r="E63">
        <v>8.5020000000000007</v>
      </c>
      <c r="F63">
        <v>-6.1319999999999997</v>
      </c>
      <c r="G63">
        <v>-2.19719E-4</v>
      </c>
      <c r="H63" t="s">
        <v>35</v>
      </c>
      <c r="I63" t="s">
        <v>36</v>
      </c>
      <c r="J63" t="s">
        <v>39</v>
      </c>
      <c r="K63" t="s">
        <v>50</v>
      </c>
      <c r="L63" t="s">
        <v>38</v>
      </c>
      <c r="M63">
        <v>2018</v>
      </c>
      <c r="N63">
        <f t="shared" si="0"/>
        <v>6.4736410816716745</v>
      </c>
      <c r="O63">
        <f t="shared" si="1"/>
        <v>25.920731707317081</v>
      </c>
      <c r="P63">
        <f t="shared" si="2"/>
        <v>6.936044016076794</v>
      </c>
      <c r="Q63">
        <f t="shared" si="3"/>
        <v>27.772212543554016</v>
      </c>
      <c r="R63">
        <f t="shared" si="4"/>
        <v>-20.83616852747722</v>
      </c>
      <c r="S63">
        <v>17.487197582749999</v>
      </c>
      <c r="T63">
        <v>8.3000000000000007</v>
      </c>
      <c r="U63">
        <f t="shared" si="5"/>
        <v>-4666.1927801444454</v>
      </c>
      <c r="V63">
        <v>0.14031741</v>
      </c>
      <c r="W63">
        <v>124.626</v>
      </c>
      <c r="X63">
        <v>0.59838816500000003</v>
      </c>
      <c r="Y63">
        <v>86.801000000000002</v>
      </c>
      <c r="Z63">
        <v>0.47766177500000001</v>
      </c>
      <c r="AA63">
        <v>1.4233662</v>
      </c>
      <c r="AB63">
        <v>2.979862061</v>
      </c>
      <c r="AC63">
        <v>0.17487197600000001</v>
      </c>
      <c r="AD63">
        <v>1.0909275</v>
      </c>
      <c r="AE63">
        <v>0.12925136300000001</v>
      </c>
      <c r="AF63">
        <v>61.277000000000001</v>
      </c>
      <c r="AG63">
        <v>0.57393942399999998</v>
      </c>
      <c r="AH63">
        <v>86.215000000000003</v>
      </c>
      <c r="AI63">
        <v>0.241467554</v>
      </c>
      <c r="AJ63">
        <v>1.5086032760000001</v>
      </c>
      <c r="AK63">
        <v>6.2476438339999998</v>
      </c>
      <c r="AL63">
        <v>7.9201357999999999E-2</v>
      </c>
      <c r="AM63">
        <v>0.466864114</v>
      </c>
      <c r="AN63">
        <v>-9.5670617999999999E-2</v>
      </c>
      <c r="AO63">
        <v>-0.624063386</v>
      </c>
      <c r="AP63">
        <v>3.2677817729999998</v>
      </c>
    </row>
    <row r="64" spans="1:42" x14ac:dyDescent="0.75">
      <c r="A64" t="s">
        <v>109</v>
      </c>
      <c r="B64">
        <v>39.22</v>
      </c>
      <c r="C64">
        <v>33.1</v>
      </c>
      <c r="D64">
        <v>9.3209999999999997</v>
      </c>
      <c r="E64">
        <v>8.2629999999999999</v>
      </c>
      <c r="F64">
        <v>1.0580000000000001</v>
      </c>
      <c r="G64" s="1">
        <v>3.9554800000000003E-5</v>
      </c>
      <c r="H64" t="s">
        <v>35</v>
      </c>
      <c r="I64" t="s">
        <v>36</v>
      </c>
      <c r="J64" t="s">
        <v>39</v>
      </c>
      <c r="K64" t="s">
        <v>38</v>
      </c>
      <c r="L64" t="s">
        <v>38</v>
      </c>
      <c r="M64">
        <v>2018</v>
      </c>
      <c r="N64">
        <f t="shared" si="0"/>
        <v>23.765935747067822</v>
      </c>
      <c r="O64">
        <f t="shared" si="1"/>
        <v>24.963746223564954</v>
      </c>
      <c r="P64">
        <f t="shared" si="2"/>
        <v>25.463502586144095</v>
      </c>
      <c r="Q64">
        <f t="shared" si="3"/>
        <v>26.746870953819592</v>
      </c>
      <c r="R64">
        <f t="shared" si="4"/>
        <v>-1.2833683676754966</v>
      </c>
      <c r="S64">
        <v>18.246034137119999</v>
      </c>
      <c r="T64">
        <v>8.3000000000000007</v>
      </c>
      <c r="U64">
        <f t="shared" si="5"/>
        <v>-299.87786665932958</v>
      </c>
      <c r="V64">
        <v>0.14031741</v>
      </c>
      <c r="W64">
        <v>130.03399999999999</v>
      </c>
      <c r="X64">
        <v>0.59838816500000003</v>
      </c>
      <c r="Y64">
        <v>85.921000000000006</v>
      </c>
      <c r="Z64">
        <v>0.46522269599999999</v>
      </c>
      <c r="AA64">
        <v>1.3243419460000001</v>
      </c>
      <c r="AB64">
        <v>2.8466838750000001</v>
      </c>
      <c r="AC64">
        <v>0.182460341</v>
      </c>
      <c r="AD64">
        <v>1.1164694159999999</v>
      </c>
      <c r="AE64">
        <v>0.12925136300000001</v>
      </c>
      <c r="AF64">
        <v>86.507999999999996</v>
      </c>
      <c r="AG64">
        <v>0.57393942399999998</v>
      </c>
      <c r="AH64">
        <v>85.460999999999999</v>
      </c>
      <c r="AI64">
        <v>0.337802928</v>
      </c>
      <c r="AJ64">
        <v>1.481856106</v>
      </c>
      <c r="AK64">
        <v>4.3867473700000001</v>
      </c>
      <c r="AL64">
        <v>0.11181276900000001</v>
      </c>
      <c r="AM64">
        <v>0.43835718400000001</v>
      </c>
      <c r="AN64">
        <v>-7.0647572000000006E-2</v>
      </c>
      <c r="AO64">
        <v>-0.67811223200000004</v>
      </c>
      <c r="AP64">
        <v>1.5400634950000001</v>
      </c>
    </row>
    <row r="65" spans="1:42" x14ac:dyDescent="0.75">
      <c r="A65" t="s">
        <v>110</v>
      </c>
      <c r="B65">
        <v>42.18</v>
      </c>
      <c r="C65">
        <v>36.200000000000003</v>
      </c>
      <c r="D65">
        <v>7.5960000000000001</v>
      </c>
      <c r="E65">
        <v>8.0440000000000005</v>
      </c>
      <c r="F65">
        <v>-0.44800000000000001</v>
      </c>
      <c r="G65" s="1">
        <v>-1.28364E-5</v>
      </c>
      <c r="H65" t="s">
        <v>35</v>
      </c>
      <c r="I65" t="s">
        <v>36</v>
      </c>
      <c r="J65" t="s">
        <v>39</v>
      </c>
      <c r="K65" t="s">
        <v>42</v>
      </c>
      <c r="L65" t="s">
        <v>38</v>
      </c>
      <c r="M65">
        <v>2018</v>
      </c>
      <c r="N65">
        <f t="shared" si="0"/>
        <v>18.008534850640114</v>
      </c>
      <c r="O65">
        <f t="shared" si="1"/>
        <v>22.22099447513812</v>
      </c>
      <c r="P65">
        <f t="shared" si="2"/>
        <v>19.29485876854298</v>
      </c>
      <c r="Q65">
        <f t="shared" si="3"/>
        <v>23.808208366219414</v>
      </c>
      <c r="R65">
        <f t="shared" si="4"/>
        <v>-4.5133495976764344</v>
      </c>
      <c r="S65">
        <v>13.983612174659999</v>
      </c>
      <c r="T65">
        <v>8.3000000000000007</v>
      </c>
      <c r="U65">
        <f t="shared" si="5"/>
        <v>-808.24484651059572</v>
      </c>
      <c r="V65">
        <v>0.14031741</v>
      </c>
      <c r="W65">
        <v>99.656999999999996</v>
      </c>
      <c r="X65">
        <v>0.59838816500000003</v>
      </c>
      <c r="Y65">
        <v>86.001000000000005</v>
      </c>
      <c r="Z65">
        <v>0.331522337</v>
      </c>
      <c r="AA65">
        <v>1.218921516</v>
      </c>
      <c r="AB65">
        <v>3.6767402420000002</v>
      </c>
      <c r="AC65">
        <v>0.13983612200000001</v>
      </c>
      <c r="AD65">
        <v>1.5508490340000001</v>
      </c>
      <c r="AE65">
        <v>0.12925136300000001</v>
      </c>
      <c r="AF65">
        <v>114.797</v>
      </c>
      <c r="AG65">
        <v>0.57393942399999998</v>
      </c>
      <c r="AH65">
        <v>86.798000000000002</v>
      </c>
      <c r="AI65">
        <v>0.409880352</v>
      </c>
      <c r="AJ65">
        <v>1.3761545340000001</v>
      </c>
      <c r="AK65">
        <v>3.3574542630000002</v>
      </c>
      <c r="AL65">
        <v>0.14837668700000001</v>
      </c>
      <c r="AM65">
        <v>0.441249589</v>
      </c>
      <c r="AN65">
        <v>8.540565E-3</v>
      </c>
      <c r="AO65">
        <v>-1.109599445</v>
      </c>
      <c r="AP65">
        <v>-0.319285979</v>
      </c>
    </row>
    <row r="66" spans="1:42" x14ac:dyDescent="0.75">
      <c r="A66" t="s">
        <v>111</v>
      </c>
      <c r="B66">
        <v>39.229999999999997</v>
      </c>
      <c r="C66">
        <v>35.799999999999997</v>
      </c>
      <c r="D66">
        <v>10.327</v>
      </c>
      <c r="E66">
        <v>7.2939999999999996</v>
      </c>
      <c r="F66">
        <v>3.0329999999999999</v>
      </c>
      <c r="G66" s="1">
        <v>5.46498E-5</v>
      </c>
      <c r="H66" t="s">
        <v>35</v>
      </c>
      <c r="I66" t="s">
        <v>36</v>
      </c>
      <c r="J66" t="s">
        <v>39</v>
      </c>
      <c r="K66" t="s">
        <v>42</v>
      </c>
      <c r="L66" t="s">
        <v>37</v>
      </c>
      <c r="M66">
        <v>2018</v>
      </c>
      <c r="N66">
        <f t="shared" si="0"/>
        <v>26.324241651797099</v>
      </c>
      <c r="O66">
        <f t="shared" si="1"/>
        <v>20.374301675977655</v>
      </c>
      <c r="P66">
        <f t="shared" si="2"/>
        <v>28.204544626925461</v>
      </c>
      <c r="Q66">
        <f t="shared" si="3"/>
        <v>21.829608938547487</v>
      </c>
      <c r="R66">
        <f t="shared" si="4"/>
        <v>6.374935688377974</v>
      </c>
      <c r="S66">
        <v>8.7936920951299982</v>
      </c>
      <c r="T66">
        <v>8.3000000000000007</v>
      </c>
      <c r="U66">
        <f t="shared" si="5"/>
        <v>717.9127424218749</v>
      </c>
      <c r="V66">
        <v>0.14031741</v>
      </c>
      <c r="W66">
        <v>62.67</v>
      </c>
      <c r="X66">
        <v>0.59838816500000003</v>
      </c>
      <c r="Y66">
        <v>86.022000000000006</v>
      </c>
      <c r="Z66">
        <v>0.22415733099999999</v>
      </c>
      <c r="AA66">
        <v>1.311801698</v>
      </c>
      <c r="AB66">
        <v>5.852147199</v>
      </c>
      <c r="AC66">
        <v>8.7936921000000001E-2</v>
      </c>
      <c r="AD66">
        <v>2.2957973460000001</v>
      </c>
      <c r="AE66">
        <v>0.12925136300000001</v>
      </c>
      <c r="AF66">
        <v>96.673000000000002</v>
      </c>
      <c r="AG66">
        <v>0.57393942399999998</v>
      </c>
      <c r="AH66">
        <v>86.954999999999998</v>
      </c>
      <c r="AI66">
        <v>0.34902561500000001</v>
      </c>
      <c r="AJ66">
        <v>1.3940475590000001</v>
      </c>
      <c r="AK66">
        <v>3.9941124619999999</v>
      </c>
      <c r="AL66">
        <v>0.12495117</v>
      </c>
      <c r="AM66">
        <v>0.46962500800000001</v>
      </c>
      <c r="AN66">
        <v>3.7014248999999999E-2</v>
      </c>
      <c r="AO66">
        <v>-1.8261723379999999</v>
      </c>
      <c r="AP66">
        <v>-1.8580347370000001</v>
      </c>
    </row>
    <row r="67" spans="1:42" x14ac:dyDescent="0.75">
      <c r="A67" t="s">
        <v>112</v>
      </c>
      <c r="B67">
        <v>34.619999999999997</v>
      </c>
      <c r="C67">
        <v>34.700000000000003</v>
      </c>
      <c r="D67">
        <v>6.8490000000000002</v>
      </c>
      <c r="E67">
        <v>9.7889999999999997</v>
      </c>
      <c r="F67">
        <v>-2.94</v>
      </c>
      <c r="G67" s="1">
        <v>-7.1997199999999996E-5</v>
      </c>
      <c r="H67" t="s">
        <v>35</v>
      </c>
      <c r="I67" t="s">
        <v>36</v>
      </c>
      <c r="J67" t="s">
        <v>39</v>
      </c>
      <c r="K67" t="s">
        <v>37</v>
      </c>
      <c r="L67" t="s">
        <v>38</v>
      </c>
      <c r="M67">
        <v>2018</v>
      </c>
      <c r="N67">
        <f t="shared" ref="N67:N73" si="6">(D67/B67) * 100</f>
        <v>19.783362218370886</v>
      </c>
      <c r="O67">
        <f t="shared" ref="O67:O73" si="7">(E67/C67) * 100</f>
        <v>28.210374639769448</v>
      </c>
      <c r="P67">
        <f t="shared" ref="P67:P73" si="8">(15/14) *N67</f>
        <v>21.196459519683092</v>
      </c>
      <c r="Q67">
        <f t="shared" ref="Q67:Q73" si="9">(15/14)*O67</f>
        <v>30.225401399752979</v>
      </c>
      <c r="R67">
        <f t="shared" ref="R67:R73" si="10">P67-Q67</f>
        <v>-9.0289418800698868</v>
      </c>
      <c r="S67">
        <v>11.951535406379998</v>
      </c>
      <c r="T67">
        <v>8.3000000000000007</v>
      </c>
      <c r="U67">
        <f t="shared" ref="U67:U73" si="11">(R67/100)*((S67*10^6)/(336*28)) * (100/T67)</f>
        <v>-1381.9271801722507</v>
      </c>
      <c r="V67">
        <v>0.14031741</v>
      </c>
      <c r="W67">
        <v>85.174999999999997</v>
      </c>
      <c r="X67">
        <v>0.59838816500000003</v>
      </c>
      <c r="Y67">
        <v>85.843000000000004</v>
      </c>
      <c r="Z67">
        <v>0.34522054899999999</v>
      </c>
      <c r="AA67">
        <v>1.4868442159999999</v>
      </c>
      <c r="AB67">
        <v>4.3069400660000001</v>
      </c>
      <c r="AC67">
        <v>0.119515354</v>
      </c>
      <c r="AD67">
        <v>1.491062651</v>
      </c>
      <c r="AE67">
        <v>0.12925136300000001</v>
      </c>
      <c r="AF67">
        <v>75.445999999999998</v>
      </c>
      <c r="AG67">
        <v>0.57393942399999998</v>
      </c>
      <c r="AH67">
        <v>87.052999999999997</v>
      </c>
      <c r="AI67">
        <v>0.28102300699999999</v>
      </c>
      <c r="AJ67">
        <v>1.439860192</v>
      </c>
      <c r="AK67">
        <v>5.1236381260000003</v>
      </c>
      <c r="AL67">
        <v>9.7514983E-2</v>
      </c>
      <c r="AM67">
        <v>0.51593494299999998</v>
      </c>
      <c r="AN67">
        <v>-2.2000371000000001E-2</v>
      </c>
      <c r="AO67">
        <v>-0.97512770800000004</v>
      </c>
      <c r="AP67">
        <v>0.81669806</v>
      </c>
    </row>
    <row r="68" spans="1:42" x14ac:dyDescent="0.75">
      <c r="A68" t="s">
        <v>113</v>
      </c>
      <c r="B68">
        <v>37.26</v>
      </c>
      <c r="C68">
        <v>39.200000000000003</v>
      </c>
      <c r="D68">
        <v>8.3409999999999993</v>
      </c>
      <c r="E68">
        <v>7.01</v>
      </c>
      <c r="F68">
        <v>1.331</v>
      </c>
      <c r="G68" s="1">
        <v>3.6523599999999997E-5</v>
      </c>
      <c r="H68" t="s">
        <v>35</v>
      </c>
      <c r="I68" t="s">
        <v>47</v>
      </c>
      <c r="J68" t="s">
        <v>48</v>
      </c>
      <c r="K68" t="s">
        <v>38</v>
      </c>
      <c r="L68" t="s">
        <v>42</v>
      </c>
      <c r="M68">
        <v>2018</v>
      </c>
      <c r="N68">
        <f t="shared" si="6"/>
        <v>22.385936661298981</v>
      </c>
      <c r="O68">
        <f t="shared" si="7"/>
        <v>17.882653061224488</v>
      </c>
      <c r="P68">
        <f t="shared" si="8"/>
        <v>23.98493213710605</v>
      </c>
      <c r="Q68">
        <f t="shared" si="9"/>
        <v>19.159985422740522</v>
      </c>
      <c r="R68">
        <f t="shared" si="10"/>
        <v>4.8249467143655274</v>
      </c>
      <c r="S68">
        <v>13.392174270419998</v>
      </c>
      <c r="T68">
        <v>8.3000000000000007</v>
      </c>
      <c r="U68">
        <f t="shared" si="11"/>
        <v>827.50040012439445</v>
      </c>
      <c r="V68">
        <v>0.14031741</v>
      </c>
      <c r="W68">
        <v>95.441999999999993</v>
      </c>
      <c r="X68">
        <v>0.59838816500000003</v>
      </c>
      <c r="Y68">
        <v>85.924000000000007</v>
      </c>
      <c r="Z68">
        <v>0.35942496699999998</v>
      </c>
      <c r="AA68">
        <v>1.3786214510000001</v>
      </c>
      <c r="AB68">
        <v>3.8356307369999998</v>
      </c>
      <c r="AC68">
        <v>0.13392174300000001</v>
      </c>
      <c r="AD68">
        <v>1.4291560130000001</v>
      </c>
      <c r="AE68">
        <v>0.12925136300000001</v>
      </c>
      <c r="AF68">
        <v>125.27500000000001</v>
      </c>
      <c r="AG68">
        <v>0.57393942399999998</v>
      </c>
      <c r="AH68">
        <v>88.784000000000006</v>
      </c>
      <c r="AI68">
        <v>0.41306031900000001</v>
      </c>
      <c r="AJ68">
        <v>1.2999142299999999</v>
      </c>
      <c r="AK68">
        <v>3.1470324550000002</v>
      </c>
      <c r="AL68">
        <v>0.161919645</v>
      </c>
      <c r="AM68">
        <v>0.54041960899999997</v>
      </c>
      <c r="AN68">
        <v>2.7997902000000002E-2</v>
      </c>
      <c r="AO68">
        <v>-0.88873640399999998</v>
      </c>
      <c r="AP68">
        <v>-0.68859828199999995</v>
      </c>
    </row>
    <row r="69" spans="1:42" x14ac:dyDescent="0.75">
      <c r="A69" t="s">
        <v>114</v>
      </c>
      <c r="B69">
        <v>37.57</v>
      </c>
      <c r="C69">
        <v>43.3</v>
      </c>
      <c r="D69">
        <v>7.5110000000000001</v>
      </c>
      <c r="E69">
        <v>5.7969999999999997</v>
      </c>
      <c r="F69">
        <v>1.714</v>
      </c>
      <c r="G69" s="1">
        <v>3.9583799999999999E-5</v>
      </c>
      <c r="H69" t="s">
        <v>35</v>
      </c>
      <c r="I69" t="s">
        <v>47</v>
      </c>
      <c r="J69" t="s">
        <v>48</v>
      </c>
      <c r="K69" t="s">
        <v>42</v>
      </c>
      <c r="L69" t="s">
        <v>38</v>
      </c>
      <c r="M69">
        <v>2018</v>
      </c>
      <c r="N69">
        <f t="shared" si="6"/>
        <v>19.992014905509713</v>
      </c>
      <c r="O69">
        <f t="shared" si="7"/>
        <v>13.38799076212471</v>
      </c>
      <c r="P69">
        <f t="shared" si="8"/>
        <v>21.420015970188977</v>
      </c>
      <c r="Q69">
        <f t="shared" si="9"/>
        <v>14.34427581656219</v>
      </c>
      <c r="R69">
        <f t="shared" si="10"/>
        <v>7.0757401536267874</v>
      </c>
      <c r="S69">
        <v>11.270995980010001</v>
      </c>
      <c r="T69">
        <v>8.3000000000000007</v>
      </c>
      <c r="U69">
        <f t="shared" si="11"/>
        <v>1021.3127872090769</v>
      </c>
      <c r="V69">
        <v>0.14031741</v>
      </c>
      <c r="W69">
        <v>80.325000000000003</v>
      </c>
      <c r="X69">
        <v>0.59838816500000003</v>
      </c>
      <c r="Y69">
        <v>85.977000000000004</v>
      </c>
      <c r="Z69">
        <v>0.29999989300000002</v>
      </c>
      <c r="AA69">
        <v>1.368536191</v>
      </c>
      <c r="AB69">
        <v>4.5617889319999998</v>
      </c>
      <c r="AC69">
        <v>0.11270996</v>
      </c>
      <c r="AD69">
        <v>1.7138641020000001</v>
      </c>
      <c r="AE69">
        <v>0.12925136300000001</v>
      </c>
      <c r="AF69">
        <v>117.157</v>
      </c>
      <c r="AG69">
        <v>0.57393942399999998</v>
      </c>
      <c r="AH69">
        <v>88.194000000000003</v>
      </c>
      <c r="AI69">
        <v>0.34971597999999998</v>
      </c>
      <c r="AJ69">
        <v>1.1690072419999999</v>
      </c>
      <c r="AK69">
        <v>3.3427332679999999</v>
      </c>
      <c r="AL69">
        <v>0.151427019</v>
      </c>
      <c r="AM69">
        <v>0.59257617100000004</v>
      </c>
      <c r="AN69">
        <v>3.8717058999999998E-2</v>
      </c>
      <c r="AO69">
        <v>-1.1212879309999999</v>
      </c>
      <c r="AP69">
        <v>-1.2190556640000001</v>
      </c>
    </row>
    <row r="70" spans="1:42" x14ac:dyDescent="0.75">
      <c r="A70" t="s">
        <v>115</v>
      </c>
      <c r="B70">
        <v>37.630000000000003</v>
      </c>
      <c r="C70">
        <v>35.299999999999997</v>
      </c>
      <c r="D70">
        <v>10.044</v>
      </c>
      <c r="E70">
        <v>10.137</v>
      </c>
      <c r="F70">
        <v>-9.2999999999999999E-2</v>
      </c>
      <c r="G70" s="1">
        <v>-2.1255100000000001E-6</v>
      </c>
      <c r="H70" t="s">
        <v>35</v>
      </c>
      <c r="I70" t="s">
        <v>47</v>
      </c>
      <c r="J70" t="s">
        <v>48</v>
      </c>
      <c r="K70" t="s">
        <v>42</v>
      </c>
      <c r="L70" t="s">
        <v>42</v>
      </c>
      <c r="M70">
        <v>2018</v>
      </c>
      <c r="N70">
        <f t="shared" si="6"/>
        <v>26.691469572149877</v>
      </c>
      <c r="O70">
        <f t="shared" si="7"/>
        <v>28.716713881019835</v>
      </c>
      <c r="P70">
        <f t="shared" si="8"/>
        <v>28.598003113017725</v>
      </c>
      <c r="Q70">
        <f t="shared" si="9"/>
        <v>30.76790772966411</v>
      </c>
      <c r="R70">
        <f t="shared" si="10"/>
        <v>-2.1699046166463845</v>
      </c>
      <c r="S70">
        <v>11.15411157726</v>
      </c>
      <c r="T70">
        <v>8.3000000000000007</v>
      </c>
      <c r="U70">
        <f t="shared" si="11"/>
        <v>-309.95612816169472</v>
      </c>
      <c r="V70">
        <v>0.14031741</v>
      </c>
      <c r="W70">
        <v>79.492000000000004</v>
      </c>
      <c r="X70">
        <v>0.59838816500000003</v>
      </c>
      <c r="Y70">
        <v>85.963999999999999</v>
      </c>
      <c r="Z70">
        <v>0.29641540199999999</v>
      </c>
      <c r="AA70">
        <v>1.367196898</v>
      </c>
      <c r="AB70">
        <v>4.6124354170000004</v>
      </c>
      <c r="AC70">
        <v>0.111541116</v>
      </c>
      <c r="AD70">
        <v>1.735659447</v>
      </c>
      <c r="AE70">
        <v>0.12925136300000001</v>
      </c>
      <c r="AF70">
        <v>89.323999999999998</v>
      </c>
      <c r="AG70">
        <v>0.57393942399999998</v>
      </c>
      <c r="AH70">
        <v>88.13</v>
      </c>
      <c r="AI70">
        <v>0.32706087099999998</v>
      </c>
      <c r="AJ70">
        <v>1.4328974910000001</v>
      </c>
      <c r="AK70">
        <v>4.3811339629999999</v>
      </c>
      <c r="AL70">
        <v>0.11545248800000001</v>
      </c>
      <c r="AM70">
        <v>0.48262050499999998</v>
      </c>
      <c r="AN70">
        <v>3.9113719999999998E-3</v>
      </c>
      <c r="AO70">
        <v>-1.2530389420000001</v>
      </c>
      <c r="AP70">
        <v>-0.23130145399999999</v>
      </c>
    </row>
    <row r="71" spans="1:42" x14ac:dyDescent="0.75">
      <c r="A71" t="s">
        <v>116</v>
      </c>
      <c r="B71">
        <v>37.83</v>
      </c>
      <c r="C71">
        <v>36.200000000000003</v>
      </c>
      <c r="D71">
        <v>10.412000000000001</v>
      </c>
      <c r="E71">
        <v>4.891</v>
      </c>
      <c r="F71">
        <v>5.5209999999999999</v>
      </c>
      <c r="G71">
        <v>1.6198800000000001E-4</v>
      </c>
      <c r="H71" t="s">
        <v>35</v>
      </c>
      <c r="I71" t="s">
        <v>47</v>
      </c>
      <c r="J71" t="s">
        <v>48</v>
      </c>
      <c r="K71" t="s">
        <v>42</v>
      </c>
      <c r="L71" t="s">
        <v>37</v>
      </c>
      <c r="M71">
        <v>2018</v>
      </c>
      <c r="N71">
        <f t="shared" si="6"/>
        <v>27.52312979117103</v>
      </c>
      <c r="O71">
        <f t="shared" si="7"/>
        <v>13.511049723756905</v>
      </c>
      <c r="P71">
        <f t="shared" si="8"/>
        <v>29.489067633397532</v>
      </c>
      <c r="Q71">
        <f t="shared" si="9"/>
        <v>14.476124704025255</v>
      </c>
      <c r="R71">
        <f t="shared" si="10"/>
        <v>15.012942929372278</v>
      </c>
      <c r="S71">
        <v>14.319251389949999</v>
      </c>
      <c r="T71">
        <v>8.3000000000000007</v>
      </c>
      <c r="U71">
        <f t="shared" si="11"/>
        <v>2753.028746473829</v>
      </c>
      <c r="V71">
        <v>0.14031741</v>
      </c>
      <c r="W71">
        <v>102.04900000000001</v>
      </c>
      <c r="X71">
        <v>0.59838816500000003</v>
      </c>
      <c r="Y71">
        <v>85.893000000000001</v>
      </c>
      <c r="Z71">
        <v>0.378515765</v>
      </c>
      <c r="AA71">
        <v>1.3597631569999999</v>
      </c>
      <c r="AB71">
        <v>3.5923554100000001</v>
      </c>
      <c r="AC71">
        <v>0.14319251399999999</v>
      </c>
      <c r="AD71">
        <v>1.3589880519999999</v>
      </c>
      <c r="AE71">
        <v>0.12925136300000001</v>
      </c>
      <c r="AF71">
        <v>94.896000000000001</v>
      </c>
      <c r="AG71">
        <v>0.57393942399999998</v>
      </c>
      <c r="AH71">
        <v>87.841999999999999</v>
      </c>
      <c r="AI71">
        <v>0.338824236</v>
      </c>
      <c r="AJ71">
        <v>1.3927068199999999</v>
      </c>
      <c r="AK71">
        <v>4.1104108589999999</v>
      </c>
      <c r="AL71">
        <v>0.122654374</v>
      </c>
      <c r="AM71">
        <v>0.49223426300000001</v>
      </c>
      <c r="AN71">
        <v>-2.053814E-2</v>
      </c>
      <c r="AO71">
        <v>-0.866753789</v>
      </c>
      <c r="AP71">
        <v>0.518055449</v>
      </c>
    </row>
    <row r="72" spans="1:42" x14ac:dyDescent="0.75">
      <c r="A72" t="s">
        <v>117</v>
      </c>
      <c r="B72">
        <v>38.29</v>
      </c>
      <c r="C72">
        <v>38.9</v>
      </c>
      <c r="D72">
        <v>7.8150000000000004</v>
      </c>
      <c r="E72">
        <v>7.9020000000000001</v>
      </c>
      <c r="F72">
        <v>-8.6999999999999994E-2</v>
      </c>
      <c r="G72" s="1">
        <v>-2.61712E-6</v>
      </c>
      <c r="H72" t="s">
        <v>35</v>
      </c>
      <c r="I72" t="s">
        <v>47</v>
      </c>
      <c r="J72" t="s">
        <v>48</v>
      </c>
      <c r="K72" t="s">
        <v>42</v>
      </c>
      <c r="L72" t="s">
        <v>42</v>
      </c>
      <c r="M72">
        <v>2018</v>
      </c>
      <c r="N72">
        <f t="shared" si="6"/>
        <v>20.41002872812745</v>
      </c>
      <c r="O72">
        <f t="shared" si="7"/>
        <v>20.313624678663238</v>
      </c>
      <c r="P72">
        <f t="shared" si="8"/>
        <v>21.867887922993695</v>
      </c>
      <c r="Q72">
        <f t="shared" si="9"/>
        <v>21.764597869996326</v>
      </c>
      <c r="R72">
        <f t="shared" si="10"/>
        <v>0.10329005299736949</v>
      </c>
      <c r="S72">
        <v>14.681130012989998</v>
      </c>
      <c r="T72">
        <v>8.3000000000000007</v>
      </c>
      <c r="U72">
        <f t="shared" si="11"/>
        <v>19.419703009781582</v>
      </c>
      <c r="V72">
        <v>0.14031741</v>
      </c>
      <c r="W72">
        <v>104.628</v>
      </c>
      <c r="X72">
        <v>0.59838816500000003</v>
      </c>
      <c r="Y72">
        <v>85.864000000000004</v>
      </c>
      <c r="Z72">
        <v>0.38341943099999998</v>
      </c>
      <c r="AA72">
        <v>1.3423179599999999</v>
      </c>
      <c r="AB72">
        <v>3.500912714</v>
      </c>
      <c r="AC72">
        <v>0.14681130000000001</v>
      </c>
      <c r="AD72">
        <v>1.3404994779999999</v>
      </c>
      <c r="AE72">
        <v>0.12925136300000001</v>
      </c>
      <c r="AF72">
        <v>137.87899999999999</v>
      </c>
      <c r="AG72">
        <v>0.57393942399999998</v>
      </c>
      <c r="AH72">
        <v>88.036000000000001</v>
      </c>
      <c r="AI72">
        <v>0.458124645</v>
      </c>
      <c r="AJ72">
        <v>1.298903114</v>
      </c>
      <c r="AK72">
        <v>2.8352613820000001</v>
      </c>
      <c r="AL72">
        <v>0.178210487</v>
      </c>
      <c r="AM72">
        <v>0.52216168600000001</v>
      </c>
      <c r="AN72">
        <v>3.1399187000000002E-2</v>
      </c>
      <c r="AO72">
        <v>-0.81833779200000001</v>
      </c>
      <c r="AP72">
        <v>-0.66565133200000004</v>
      </c>
    </row>
    <row r="73" spans="1:42" x14ac:dyDescent="0.75">
      <c r="A73" t="s">
        <v>118</v>
      </c>
      <c r="B73">
        <v>38.19</v>
      </c>
      <c r="C73">
        <v>41.3</v>
      </c>
      <c r="D73">
        <v>5.5720000000000001</v>
      </c>
      <c r="E73">
        <v>4.992</v>
      </c>
      <c r="F73">
        <v>0.57999999999999996</v>
      </c>
      <c r="G73" s="1">
        <v>1.45996E-5</v>
      </c>
      <c r="H73" t="s">
        <v>35</v>
      </c>
      <c r="I73" t="s">
        <v>47</v>
      </c>
      <c r="J73" t="s">
        <v>48</v>
      </c>
      <c r="K73" t="s">
        <v>38</v>
      </c>
      <c r="L73" t="s">
        <v>38</v>
      </c>
      <c r="M73">
        <v>2018</v>
      </c>
      <c r="N73">
        <f t="shared" si="6"/>
        <v>14.590206860434671</v>
      </c>
      <c r="O73">
        <f t="shared" si="7"/>
        <v>12.087167070217919</v>
      </c>
      <c r="P73">
        <f t="shared" si="8"/>
        <v>15.632364493322862</v>
      </c>
      <c r="Q73">
        <f t="shared" si="9"/>
        <v>12.950536146662056</v>
      </c>
      <c r="R73">
        <f t="shared" si="10"/>
        <v>2.6818283466608062</v>
      </c>
      <c r="S73">
        <v>12.284789254499998</v>
      </c>
      <c r="T73">
        <v>8.3000000000000007</v>
      </c>
      <c r="U73">
        <f t="shared" si="11"/>
        <v>421.91336846713591</v>
      </c>
      <c r="V73">
        <v>0.14031741</v>
      </c>
      <c r="W73">
        <v>87.55</v>
      </c>
      <c r="X73">
        <v>0.59838816500000003</v>
      </c>
      <c r="Y73">
        <v>85.878</v>
      </c>
      <c r="Z73">
        <v>0.32167554999999998</v>
      </c>
      <c r="AA73">
        <v>1.345378408</v>
      </c>
      <c r="AB73">
        <v>4.1824080410000004</v>
      </c>
      <c r="AC73">
        <v>0.122847893</v>
      </c>
      <c r="AD73">
        <v>1.5972616310000001</v>
      </c>
      <c r="AE73">
        <v>0.12925136300000001</v>
      </c>
      <c r="AF73">
        <v>97.807000000000002</v>
      </c>
      <c r="AG73">
        <v>0.57393942399999998</v>
      </c>
      <c r="AH73">
        <v>88.403000000000006</v>
      </c>
      <c r="AI73">
        <v>0.30609414200000001</v>
      </c>
      <c r="AJ73">
        <v>1.2285222010000001</v>
      </c>
      <c r="AK73">
        <v>4.0135436520000001</v>
      </c>
      <c r="AL73">
        <v>0.12641688100000001</v>
      </c>
      <c r="AM73">
        <v>0.55564128300000004</v>
      </c>
      <c r="AN73">
        <v>3.5689879999999999E-3</v>
      </c>
      <c r="AO73">
        <v>-1.0416203479999999</v>
      </c>
      <c r="AP73">
        <v>-0.168864389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tabSelected="1" topLeftCell="I1" workbookViewId="0">
      <selection activeCell="X2" sqref="X2"/>
    </sheetView>
  </sheetViews>
  <sheetFormatPr defaultRowHeight="14.75" x14ac:dyDescent="0.75"/>
  <cols>
    <col min="16" max="16" width="9.81640625" bestFit="1" customWidth="1"/>
    <col min="17" max="18" width="9.86328125" bestFit="1" customWidth="1"/>
    <col min="19" max="19" width="11.6796875" bestFit="1" customWidth="1"/>
    <col min="20" max="20" width="11.26953125" bestFit="1" customWidth="1"/>
    <col min="21" max="21" width="12.26953125" bestFit="1" customWidth="1"/>
    <col min="22" max="22" width="11.6796875" bestFit="1" customWidth="1"/>
    <col min="23" max="23" width="12.6328125" bestFit="1" customWidth="1"/>
    <col min="24" max="24" width="11" bestFit="1" customWidth="1"/>
    <col min="25" max="25" width="12.6328125" bestFit="1" customWidth="1"/>
  </cols>
  <sheetData>
    <row r="1" spans="1:24" x14ac:dyDescent="0.75">
      <c r="A1" t="s">
        <v>0</v>
      </c>
      <c r="B1" t="s">
        <v>133</v>
      </c>
      <c r="C1" t="s">
        <v>134</v>
      </c>
      <c r="D1" t="s">
        <v>2</v>
      </c>
      <c r="E1" t="s">
        <v>7</v>
      </c>
      <c r="F1" t="s">
        <v>8</v>
      </c>
      <c r="G1" t="s">
        <v>30</v>
      </c>
      <c r="H1" t="s">
        <v>9</v>
      </c>
      <c r="I1" t="s">
        <v>10</v>
      </c>
      <c r="J1" t="s">
        <v>11</v>
      </c>
      <c r="K1" t="s">
        <v>19</v>
      </c>
      <c r="L1" t="s">
        <v>16</v>
      </c>
      <c r="M1" t="s">
        <v>135</v>
      </c>
      <c r="N1" t="s">
        <v>136</v>
      </c>
      <c r="O1" t="s">
        <v>126</v>
      </c>
      <c r="P1" t="s">
        <v>127</v>
      </c>
      <c r="Q1" t="s">
        <v>13</v>
      </c>
      <c r="R1" t="s">
        <v>130</v>
      </c>
      <c r="S1" t="s">
        <v>131</v>
      </c>
      <c r="T1" t="s">
        <v>22</v>
      </c>
      <c r="U1" t="s">
        <v>132</v>
      </c>
      <c r="V1" t="s">
        <v>128</v>
      </c>
      <c r="W1" t="s">
        <v>129</v>
      </c>
      <c r="X1" t="s">
        <v>123</v>
      </c>
    </row>
    <row r="2" spans="1:24" x14ac:dyDescent="0.75">
      <c r="A2" t="s">
        <v>34</v>
      </c>
      <c r="B2">
        <v>37.1</v>
      </c>
      <c r="C2">
        <f>B2*0.001</f>
        <v>3.7100000000000001E-2</v>
      </c>
      <c r="D2">
        <v>48.2</v>
      </c>
      <c r="E2" t="s">
        <v>35</v>
      </c>
      <c r="F2" t="s">
        <v>36</v>
      </c>
      <c r="G2" t="s">
        <v>39</v>
      </c>
      <c r="H2" t="s">
        <v>37</v>
      </c>
      <c r="I2" t="s">
        <v>38</v>
      </c>
      <c r="J2">
        <v>2019</v>
      </c>
      <c r="K2">
        <v>0.103829512</v>
      </c>
      <c r="L2">
        <v>0.27986391399999999</v>
      </c>
      <c r="M2">
        <f>L2*C2</f>
        <v>1.03829512094E-2</v>
      </c>
      <c r="N2">
        <f>(M2*100)/(C2)</f>
        <v>27.986391399999999</v>
      </c>
      <c r="O2">
        <v>8.6630000000000003</v>
      </c>
      <c r="P2">
        <v>4.7530000000000001</v>
      </c>
      <c r="Q2">
        <v>73.924000000000007</v>
      </c>
      <c r="R2" s="3">
        <v>0.55100000000000005</v>
      </c>
      <c r="S2">
        <f>((O2/1000) + 1) * 0.3663</f>
        <v>0.36947325690000005</v>
      </c>
      <c r="T2">
        <v>66.36</v>
      </c>
      <c r="U2" s="3">
        <v>0.17</v>
      </c>
      <c r="V2">
        <f>((P2/1000)+1)*0.3663</f>
        <v>0.36804102390000004</v>
      </c>
      <c r="W2">
        <f>S2-V2</f>
        <v>1.432233000000005E-3</v>
      </c>
      <c r="X2">
        <f>(W2/100)*((N2*10^9)/(14*28))*(100/8.3)</f>
        <v>12319.594699408759</v>
      </c>
    </row>
    <row r="3" spans="1:24" x14ac:dyDescent="0.75">
      <c r="A3" t="s">
        <v>40</v>
      </c>
      <c r="B3">
        <v>44.2</v>
      </c>
      <c r="C3">
        <f t="shared" ref="C3:C66" si="0">B3*0.001</f>
        <v>4.4200000000000003E-2</v>
      </c>
      <c r="D3">
        <v>37.4</v>
      </c>
      <c r="E3" t="s">
        <v>35</v>
      </c>
      <c r="F3" t="s">
        <v>36</v>
      </c>
      <c r="G3" t="s">
        <v>39</v>
      </c>
      <c r="H3" t="s">
        <v>37</v>
      </c>
      <c r="I3" t="s">
        <v>37</v>
      </c>
      <c r="J3">
        <v>2019</v>
      </c>
      <c r="K3">
        <v>0.28961978599999999</v>
      </c>
      <c r="L3">
        <v>0.65524838500000004</v>
      </c>
      <c r="M3">
        <f t="shared" ref="M3:M66" si="1">L3*C3</f>
        <v>2.8961978617000003E-2</v>
      </c>
      <c r="N3">
        <f t="shared" ref="N3:N66" si="2">(M3*100)/(C3)</f>
        <v>65.524838500000001</v>
      </c>
      <c r="O3">
        <v>8.5470000000000006</v>
      </c>
      <c r="P3">
        <v>6.423</v>
      </c>
      <c r="Q3">
        <v>206.202</v>
      </c>
      <c r="R3" s="3">
        <v>1.536</v>
      </c>
      <c r="S3">
        <f t="shared" ref="S3:S66" si="3">((O3/1000) + 1) * 0.3663</f>
        <v>0.36943076610000003</v>
      </c>
      <c r="T3">
        <v>98.105000000000004</v>
      </c>
      <c r="U3" s="3">
        <v>0.49199999999999999</v>
      </c>
      <c r="V3">
        <f t="shared" ref="V3:V66" si="4">((P3/1000)+1)*0.3663</f>
        <v>0.36865274490000005</v>
      </c>
      <c r="W3">
        <f t="shared" ref="W3:W66" si="5">S3-V3</f>
        <v>7.7802119999997865E-4</v>
      </c>
      <c r="X3">
        <f t="shared" ref="X3:X66" si="6">(W3/100)*((N3*10^9)/(14*28))*(100/8.3)</f>
        <v>15668.709576953157</v>
      </c>
    </row>
    <row r="4" spans="1:24" x14ac:dyDescent="0.75">
      <c r="A4" t="s">
        <v>41</v>
      </c>
      <c r="B4">
        <v>32.5</v>
      </c>
      <c r="C4">
        <f t="shared" si="0"/>
        <v>3.2500000000000001E-2</v>
      </c>
      <c r="D4">
        <v>40.799999999999997</v>
      </c>
      <c r="E4" t="s">
        <v>35</v>
      </c>
      <c r="F4" t="s">
        <v>36</v>
      </c>
      <c r="G4" t="s">
        <v>39</v>
      </c>
      <c r="H4" t="s">
        <v>42</v>
      </c>
      <c r="I4" t="s">
        <v>38</v>
      </c>
      <c r="J4">
        <v>2019</v>
      </c>
      <c r="K4">
        <v>0.11669373099999999</v>
      </c>
      <c r="L4">
        <v>0.35905763299999999</v>
      </c>
      <c r="M4">
        <f t="shared" si="1"/>
        <v>1.1669373072499999E-2</v>
      </c>
      <c r="N4">
        <f t="shared" si="2"/>
        <v>35.905763299999997</v>
      </c>
      <c r="O4">
        <v>4.4960000000000004</v>
      </c>
      <c r="P4">
        <v>8.7279999999999998</v>
      </c>
      <c r="Q4">
        <v>83.082999999999998</v>
      </c>
      <c r="R4" s="3">
        <v>0.61599999999999999</v>
      </c>
      <c r="S4">
        <f t="shared" si="3"/>
        <v>0.36794688480000004</v>
      </c>
      <c r="T4">
        <v>84.078999999999994</v>
      </c>
      <c r="U4" s="3">
        <v>0.72899999999999998</v>
      </c>
      <c r="V4">
        <f t="shared" si="4"/>
        <v>0.36949706640000002</v>
      </c>
      <c r="W4">
        <f t="shared" si="5"/>
        <v>-1.550181599999978E-3</v>
      </c>
      <c r="X4">
        <f t="shared" si="6"/>
        <v>-17107.343742812416</v>
      </c>
    </row>
    <row r="5" spans="1:24" x14ac:dyDescent="0.75">
      <c r="A5" t="s">
        <v>43</v>
      </c>
      <c r="B5">
        <v>35.700000000000003</v>
      </c>
      <c r="C5">
        <f t="shared" si="0"/>
        <v>3.5700000000000003E-2</v>
      </c>
      <c r="D5">
        <v>42.5</v>
      </c>
      <c r="E5" t="s">
        <v>35</v>
      </c>
      <c r="F5" t="s">
        <v>36</v>
      </c>
      <c r="G5" t="s">
        <v>39</v>
      </c>
      <c r="H5" t="s">
        <v>37</v>
      </c>
      <c r="I5" t="s">
        <v>38</v>
      </c>
      <c r="J5">
        <v>2019</v>
      </c>
      <c r="K5">
        <v>0.107550149</v>
      </c>
      <c r="L5">
        <v>0.30126092199999999</v>
      </c>
      <c r="M5">
        <f t="shared" si="1"/>
        <v>1.0755014915400001E-2</v>
      </c>
      <c r="N5">
        <f t="shared" si="2"/>
        <v>30.126092199999999</v>
      </c>
      <c r="O5">
        <v>4.6719999999999997</v>
      </c>
      <c r="P5">
        <v>6.7160000000000002</v>
      </c>
      <c r="Q5">
        <v>76.572999999999993</v>
      </c>
      <c r="R5" s="3">
        <v>0.56799999999999995</v>
      </c>
      <c r="S5">
        <f t="shared" si="3"/>
        <v>0.36801135360000004</v>
      </c>
      <c r="T5">
        <v>112.467</v>
      </c>
      <c r="U5" s="3">
        <v>0.626</v>
      </c>
      <c r="V5">
        <f t="shared" si="4"/>
        <v>0.36876007080000001</v>
      </c>
      <c r="W5">
        <f t="shared" si="5"/>
        <v>-7.4871719999997088E-4</v>
      </c>
      <c r="X5">
        <f t="shared" si="6"/>
        <v>-6932.6049295933626</v>
      </c>
    </row>
    <row r="6" spans="1:24" x14ac:dyDescent="0.75">
      <c r="A6" t="s">
        <v>44</v>
      </c>
      <c r="B6">
        <v>39.9</v>
      </c>
      <c r="C6">
        <f t="shared" si="0"/>
        <v>3.9899999999999998E-2</v>
      </c>
      <c r="D6">
        <v>39.5</v>
      </c>
      <c r="E6" t="s">
        <v>35</v>
      </c>
      <c r="F6" t="s">
        <v>36</v>
      </c>
      <c r="G6" t="s">
        <v>39</v>
      </c>
      <c r="H6" t="s">
        <v>37</v>
      </c>
      <c r="I6" t="s">
        <v>38</v>
      </c>
      <c r="J6">
        <v>2019</v>
      </c>
      <c r="K6">
        <v>9.5591862E-2</v>
      </c>
      <c r="L6">
        <v>0.2395786</v>
      </c>
      <c r="M6">
        <f t="shared" si="1"/>
        <v>9.5591861400000002E-3</v>
      </c>
      <c r="N6">
        <f t="shared" si="2"/>
        <v>23.95786</v>
      </c>
      <c r="O6">
        <v>7.4489999999999998</v>
      </c>
      <c r="P6">
        <v>4.9859999999999998</v>
      </c>
      <c r="Q6">
        <v>68.058999999999997</v>
      </c>
      <c r="R6" s="3">
        <v>0.50600000000000001</v>
      </c>
      <c r="S6">
        <f t="shared" si="3"/>
        <v>0.3690285687</v>
      </c>
      <c r="T6">
        <v>87.944000000000003</v>
      </c>
      <c r="U6" s="3">
        <v>0.83599999999999997</v>
      </c>
      <c r="V6">
        <f t="shared" si="4"/>
        <v>0.36812637179999996</v>
      </c>
      <c r="W6">
        <f t="shared" si="5"/>
        <v>9.0219690000004071E-4</v>
      </c>
      <c r="X6">
        <f t="shared" si="6"/>
        <v>6643.3203290616466</v>
      </c>
    </row>
    <row r="7" spans="1:24" x14ac:dyDescent="0.75">
      <c r="A7" t="s">
        <v>45</v>
      </c>
      <c r="B7">
        <v>38.4</v>
      </c>
      <c r="C7">
        <f t="shared" si="0"/>
        <v>3.8399999999999997E-2</v>
      </c>
      <c r="D7">
        <v>43.2</v>
      </c>
      <c r="E7" t="s">
        <v>35</v>
      </c>
      <c r="F7" t="s">
        <v>36</v>
      </c>
      <c r="G7" t="s">
        <v>39</v>
      </c>
      <c r="H7" t="s">
        <v>38</v>
      </c>
      <c r="I7" t="s">
        <v>38</v>
      </c>
      <c r="J7">
        <v>2019</v>
      </c>
      <c r="K7">
        <v>9.6298347000000006E-2</v>
      </c>
      <c r="L7">
        <v>0.250776946</v>
      </c>
      <c r="M7">
        <f t="shared" si="1"/>
        <v>9.6298347263999995E-3</v>
      </c>
      <c r="N7">
        <f t="shared" si="2"/>
        <v>25.077694600000001</v>
      </c>
      <c r="O7">
        <v>6.274</v>
      </c>
      <c r="P7">
        <v>4.4619999999999997</v>
      </c>
      <c r="Q7">
        <v>68.561999999999998</v>
      </c>
      <c r="R7" s="3">
        <v>0.51</v>
      </c>
      <c r="S7">
        <f t="shared" si="3"/>
        <v>0.36859816619999997</v>
      </c>
      <c r="T7">
        <v>134.16200000000001</v>
      </c>
      <c r="U7" s="3">
        <v>0.65200000000000002</v>
      </c>
      <c r="V7">
        <f t="shared" si="4"/>
        <v>0.36793443060000003</v>
      </c>
      <c r="W7">
        <f t="shared" si="5"/>
        <v>6.6373559999993725E-4</v>
      </c>
      <c r="X7">
        <f t="shared" si="6"/>
        <v>5115.8589476107036</v>
      </c>
    </row>
    <row r="8" spans="1:24" x14ac:dyDescent="0.75">
      <c r="A8" t="s">
        <v>46</v>
      </c>
      <c r="B8">
        <v>39.799999999999997</v>
      </c>
      <c r="C8">
        <f t="shared" si="0"/>
        <v>3.9799999999999995E-2</v>
      </c>
      <c r="D8">
        <v>39.4</v>
      </c>
      <c r="E8" t="s">
        <v>35</v>
      </c>
      <c r="F8" t="s">
        <v>47</v>
      </c>
      <c r="G8" t="s">
        <v>48</v>
      </c>
      <c r="H8" t="s">
        <v>38</v>
      </c>
      <c r="I8" t="s">
        <v>38</v>
      </c>
      <c r="J8">
        <v>2019</v>
      </c>
      <c r="K8">
        <v>0.16306475200000001</v>
      </c>
      <c r="L8">
        <v>0.40971043099999999</v>
      </c>
      <c r="M8">
        <f t="shared" si="1"/>
        <v>1.6306475153799998E-2</v>
      </c>
      <c r="N8">
        <f t="shared" si="2"/>
        <v>40.971043099999996</v>
      </c>
      <c r="O8">
        <v>4.1310000000000002</v>
      </c>
      <c r="P8">
        <v>4.101</v>
      </c>
      <c r="Q8">
        <v>116.098</v>
      </c>
      <c r="R8" s="3">
        <v>0.86099999999999999</v>
      </c>
      <c r="S8">
        <f t="shared" si="3"/>
        <v>0.36781318530000007</v>
      </c>
      <c r="T8">
        <v>105.121</v>
      </c>
      <c r="U8" s="3">
        <v>0.99399999999999999</v>
      </c>
      <c r="V8">
        <f t="shared" si="4"/>
        <v>0.36780219629999999</v>
      </c>
      <c r="W8">
        <f t="shared" si="5"/>
        <v>1.0989000000072302E-5</v>
      </c>
      <c r="X8">
        <f t="shared" si="6"/>
        <v>138.37926992527113</v>
      </c>
    </row>
    <row r="9" spans="1:24" x14ac:dyDescent="0.75">
      <c r="A9" t="s">
        <v>49</v>
      </c>
      <c r="B9">
        <v>37.299999999999997</v>
      </c>
      <c r="C9">
        <f t="shared" si="0"/>
        <v>3.73E-2</v>
      </c>
      <c r="D9">
        <v>44.2</v>
      </c>
      <c r="E9" t="s">
        <v>35</v>
      </c>
      <c r="F9" t="s">
        <v>47</v>
      </c>
      <c r="G9" t="s">
        <v>48</v>
      </c>
      <c r="H9" t="s">
        <v>50</v>
      </c>
      <c r="I9" t="s">
        <v>38</v>
      </c>
      <c r="J9">
        <v>2019</v>
      </c>
      <c r="K9">
        <v>0.100943174</v>
      </c>
      <c r="L9">
        <v>0.27062513199999999</v>
      </c>
      <c r="M9">
        <f t="shared" si="1"/>
        <v>1.0094317423599999E-2</v>
      </c>
      <c r="N9">
        <f t="shared" si="2"/>
        <v>27.062513199999998</v>
      </c>
      <c r="O9">
        <v>6.2919999999999998</v>
      </c>
      <c r="P9">
        <v>9.9700000000000006</v>
      </c>
      <c r="Q9">
        <v>71.869</v>
      </c>
      <c r="R9" s="3">
        <v>0.53400000000000003</v>
      </c>
      <c r="S9">
        <f t="shared" si="3"/>
        <v>0.3686047596</v>
      </c>
      <c r="T9">
        <v>120.706</v>
      </c>
      <c r="U9" s="3">
        <v>0.77900000000000003</v>
      </c>
      <c r="V9">
        <f t="shared" si="4"/>
        <v>0.36995201100000003</v>
      </c>
      <c r="W9">
        <f t="shared" si="5"/>
        <v>-1.3472514000000269E-3</v>
      </c>
      <c r="X9">
        <f t="shared" si="6"/>
        <v>-11206.051388068354</v>
      </c>
    </row>
    <row r="10" spans="1:24" x14ac:dyDescent="0.75">
      <c r="A10" t="s">
        <v>51</v>
      </c>
      <c r="B10">
        <v>35.799999999999997</v>
      </c>
      <c r="C10">
        <f t="shared" si="0"/>
        <v>3.5799999999999998E-2</v>
      </c>
      <c r="D10">
        <v>37.700000000000003</v>
      </c>
      <c r="E10" t="s">
        <v>35</v>
      </c>
      <c r="F10" t="s">
        <v>47</v>
      </c>
      <c r="G10" t="s">
        <v>48</v>
      </c>
      <c r="H10" t="s">
        <v>38</v>
      </c>
      <c r="I10" t="s">
        <v>42</v>
      </c>
      <c r="J10">
        <v>2019</v>
      </c>
      <c r="K10">
        <v>0.17775206900000001</v>
      </c>
      <c r="L10">
        <v>0.49651415799999998</v>
      </c>
      <c r="M10">
        <f t="shared" si="1"/>
        <v>1.7775206856399998E-2</v>
      </c>
      <c r="N10">
        <f t="shared" si="2"/>
        <v>49.651415799999995</v>
      </c>
      <c r="O10" t="s">
        <v>52</v>
      </c>
      <c r="P10">
        <v>8.6620000000000008</v>
      </c>
      <c r="Q10">
        <v>126.55500000000001</v>
      </c>
      <c r="R10" s="4" t="s">
        <v>52</v>
      </c>
      <c r="S10" t="e">
        <f t="shared" si="3"/>
        <v>#VALUE!</v>
      </c>
      <c r="T10">
        <v>143.72300000000001</v>
      </c>
      <c r="U10" s="3">
        <v>0.89900000000000002</v>
      </c>
      <c r="V10">
        <f t="shared" si="4"/>
        <v>0.36947289059999999</v>
      </c>
      <c r="W10" t="e">
        <f t="shared" si="5"/>
        <v>#VALUE!</v>
      </c>
      <c r="X10" t="e">
        <f t="shared" si="6"/>
        <v>#VALUE!</v>
      </c>
    </row>
    <row r="11" spans="1:24" x14ac:dyDescent="0.75">
      <c r="A11" t="s">
        <v>53</v>
      </c>
      <c r="B11">
        <v>38.4</v>
      </c>
      <c r="C11">
        <f t="shared" si="0"/>
        <v>3.8399999999999997E-2</v>
      </c>
      <c r="D11">
        <v>39.200000000000003</v>
      </c>
      <c r="E11" t="s">
        <v>35</v>
      </c>
      <c r="F11" t="s">
        <v>47</v>
      </c>
      <c r="G11" t="s">
        <v>48</v>
      </c>
      <c r="H11" t="s">
        <v>38</v>
      </c>
      <c r="I11" t="s">
        <v>38</v>
      </c>
      <c r="J11">
        <v>2019</v>
      </c>
      <c r="K11">
        <v>0.32376284700000002</v>
      </c>
      <c r="L11">
        <v>0.84313241299999997</v>
      </c>
      <c r="M11">
        <f t="shared" si="1"/>
        <v>3.2376284659199998E-2</v>
      </c>
      <c r="N11">
        <f t="shared" si="2"/>
        <v>84.313241300000001</v>
      </c>
      <c r="O11">
        <v>9.4670000000000005</v>
      </c>
      <c r="P11">
        <v>10.191000000000001</v>
      </c>
      <c r="Q11">
        <v>230.511</v>
      </c>
      <c r="R11" s="5">
        <v>1.7190000000000001</v>
      </c>
      <c r="S11">
        <f t="shared" si="3"/>
        <v>0.36976776209999995</v>
      </c>
      <c r="T11">
        <v>60.097999999999999</v>
      </c>
      <c r="U11" s="3">
        <v>1.07</v>
      </c>
      <c r="V11">
        <f t="shared" si="4"/>
        <v>0.37003296330000002</v>
      </c>
      <c r="W11">
        <f t="shared" si="5"/>
        <v>-2.6520120000006475E-4</v>
      </c>
      <c r="X11">
        <f t="shared" si="6"/>
        <v>-6872.3791396161232</v>
      </c>
    </row>
    <row r="12" spans="1:24" x14ac:dyDescent="0.75">
      <c r="A12" t="s">
        <v>54</v>
      </c>
      <c r="B12">
        <v>36.700000000000003</v>
      </c>
      <c r="C12">
        <f t="shared" si="0"/>
        <v>3.6700000000000003E-2</v>
      </c>
      <c r="D12">
        <v>38.9</v>
      </c>
      <c r="E12" t="s">
        <v>35</v>
      </c>
      <c r="F12" t="s">
        <v>47</v>
      </c>
      <c r="G12" t="s">
        <v>48</v>
      </c>
      <c r="H12" t="s">
        <v>42</v>
      </c>
      <c r="I12" t="s">
        <v>37</v>
      </c>
      <c r="J12">
        <v>2019</v>
      </c>
      <c r="K12">
        <v>0.26876230699999998</v>
      </c>
      <c r="L12">
        <v>0.73232236399999995</v>
      </c>
      <c r="M12">
        <f t="shared" si="1"/>
        <v>2.6876230758799999E-2</v>
      </c>
      <c r="N12">
        <f t="shared" si="2"/>
        <v>73.232236399999991</v>
      </c>
      <c r="O12">
        <v>11.278</v>
      </c>
      <c r="P12">
        <v>9.3629999999999995</v>
      </c>
      <c r="Q12">
        <v>191.352</v>
      </c>
      <c r="R12" s="3">
        <v>1.429</v>
      </c>
      <c r="S12">
        <f t="shared" si="3"/>
        <v>0.3704311314</v>
      </c>
      <c r="T12">
        <v>66.713999999999999</v>
      </c>
      <c r="U12" s="3">
        <v>0.44800000000000001</v>
      </c>
      <c r="V12">
        <f t="shared" si="4"/>
        <v>0.36972966690000003</v>
      </c>
      <c r="W12">
        <f t="shared" si="5"/>
        <v>7.0146449999997085E-4</v>
      </c>
      <c r="X12">
        <f t="shared" si="6"/>
        <v>15788.607723815358</v>
      </c>
    </row>
    <row r="13" spans="1:24" x14ac:dyDescent="0.75">
      <c r="A13" t="s">
        <v>55</v>
      </c>
      <c r="B13">
        <v>36.200000000000003</v>
      </c>
      <c r="C13">
        <f t="shared" si="0"/>
        <v>3.6200000000000003E-2</v>
      </c>
      <c r="D13">
        <v>37.9</v>
      </c>
      <c r="E13" t="s">
        <v>35</v>
      </c>
      <c r="F13" t="s">
        <v>47</v>
      </c>
      <c r="G13" t="s">
        <v>48</v>
      </c>
      <c r="H13" t="s">
        <v>37</v>
      </c>
      <c r="I13" t="s">
        <v>38</v>
      </c>
      <c r="J13">
        <v>2019</v>
      </c>
      <c r="K13">
        <v>0.17110155299999999</v>
      </c>
      <c r="L13">
        <v>0.47265622299999999</v>
      </c>
      <c r="M13">
        <f t="shared" si="1"/>
        <v>1.71101552726E-2</v>
      </c>
      <c r="N13">
        <f t="shared" si="2"/>
        <v>47.265622299999997</v>
      </c>
      <c r="O13">
        <v>8.1869999999999994</v>
      </c>
      <c r="P13">
        <v>8.1210000000000004</v>
      </c>
      <c r="Q13">
        <v>121.82</v>
      </c>
      <c r="R13" s="3">
        <v>0.90700000000000003</v>
      </c>
      <c r="S13">
        <f t="shared" si="3"/>
        <v>0.36929889809999999</v>
      </c>
      <c r="T13">
        <v>130.66499999999999</v>
      </c>
      <c r="U13" s="3">
        <v>0.495</v>
      </c>
      <c r="V13">
        <f t="shared" si="4"/>
        <v>0.36927472230000002</v>
      </c>
      <c r="W13">
        <f t="shared" si="5"/>
        <v>2.4175799999970327E-5</v>
      </c>
      <c r="X13">
        <f t="shared" si="6"/>
        <v>351.20611986689744</v>
      </c>
    </row>
    <row r="14" spans="1:24" x14ac:dyDescent="0.75">
      <c r="A14" t="s">
        <v>56</v>
      </c>
      <c r="B14">
        <v>39.9</v>
      </c>
      <c r="C14">
        <f t="shared" si="0"/>
        <v>3.9899999999999998E-2</v>
      </c>
      <c r="D14">
        <v>37.200000000000003</v>
      </c>
      <c r="E14" t="s">
        <v>57</v>
      </c>
      <c r="F14" t="s">
        <v>36</v>
      </c>
      <c r="G14" t="s">
        <v>39</v>
      </c>
      <c r="H14" t="s">
        <v>37</v>
      </c>
      <c r="I14" t="s">
        <v>37</v>
      </c>
      <c r="J14">
        <v>2019</v>
      </c>
      <c r="K14">
        <v>6.4936283999999997E-2</v>
      </c>
      <c r="L14">
        <v>0.162747578</v>
      </c>
      <c r="M14">
        <f t="shared" si="1"/>
        <v>6.4936283621999996E-3</v>
      </c>
      <c r="N14">
        <f t="shared" si="2"/>
        <v>16.2747578</v>
      </c>
      <c r="O14">
        <v>8.6750000000000007</v>
      </c>
      <c r="P14">
        <v>7.2919999999999998</v>
      </c>
      <c r="Q14">
        <v>46.232999999999997</v>
      </c>
      <c r="R14" s="3">
        <v>0.34399999999999997</v>
      </c>
      <c r="S14">
        <f t="shared" si="3"/>
        <v>0.36947765250000003</v>
      </c>
      <c r="T14">
        <v>70.006</v>
      </c>
      <c r="U14" s="3">
        <v>0.97199999999999998</v>
      </c>
      <c r="V14">
        <f t="shared" si="4"/>
        <v>0.36897105960000004</v>
      </c>
      <c r="W14">
        <f t="shared" si="5"/>
        <v>5.0659289999999135E-4</v>
      </c>
      <c r="X14">
        <f t="shared" si="6"/>
        <v>2534.016704788382</v>
      </c>
    </row>
    <row r="15" spans="1:24" x14ac:dyDescent="0.75">
      <c r="A15" t="s">
        <v>58</v>
      </c>
      <c r="B15">
        <v>37.6</v>
      </c>
      <c r="C15">
        <f t="shared" si="0"/>
        <v>3.7600000000000001E-2</v>
      </c>
      <c r="D15">
        <v>39.700000000000003</v>
      </c>
      <c r="E15" t="s">
        <v>57</v>
      </c>
      <c r="F15" t="s">
        <v>36</v>
      </c>
      <c r="G15" t="s">
        <v>39</v>
      </c>
      <c r="H15" t="s">
        <v>42</v>
      </c>
      <c r="I15" t="s">
        <v>42</v>
      </c>
      <c r="J15">
        <v>2019</v>
      </c>
      <c r="K15">
        <v>0.27132419600000002</v>
      </c>
      <c r="L15">
        <v>0.72160690400000005</v>
      </c>
      <c r="M15">
        <f t="shared" si="1"/>
        <v>2.7132419590400005E-2</v>
      </c>
      <c r="N15">
        <f t="shared" si="2"/>
        <v>72.160690400000007</v>
      </c>
      <c r="O15">
        <v>6.133</v>
      </c>
      <c r="P15">
        <v>6.1550000000000002</v>
      </c>
      <c r="Q15">
        <v>193.17599999999999</v>
      </c>
      <c r="R15" s="3">
        <v>1.4350000000000001</v>
      </c>
      <c r="S15">
        <f t="shared" si="3"/>
        <v>0.36854651789999998</v>
      </c>
      <c r="T15">
        <v>68.42</v>
      </c>
      <c r="U15" s="3">
        <v>0.52</v>
      </c>
      <c r="V15">
        <f t="shared" si="4"/>
        <v>0.36855457650000001</v>
      </c>
      <c r="W15">
        <f t="shared" si="5"/>
        <v>-8.0586000000271163E-6</v>
      </c>
      <c r="X15">
        <f t="shared" si="6"/>
        <v>-178.72945035019566</v>
      </c>
    </row>
    <row r="16" spans="1:24" x14ac:dyDescent="0.75">
      <c r="A16" t="s">
        <v>59</v>
      </c>
      <c r="B16">
        <v>38</v>
      </c>
      <c r="C16">
        <f t="shared" si="0"/>
        <v>3.7999999999999999E-2</v>
      </c>
      <c r="D16">
        <v>43.6</v>
      </c>
      <c r="E16" t="s">
        <v>57</v>
      </c>
      <c r="F16" t="s">
        <v>36</v>
      </c>
      <c r="G16" t="s">
        <v>39</v>
      </c>
      <c r="H16" t="s">
        <v>38</v>
      </c>
      <c r="I16" t="s">
        <v>38</v>
      </c>
      <c r="J16">
        <v>2019</v>
      </c>
      <c r="K16">
        <v>0.12273748399999999</v>
      </c>
      <c r="L16">
        <v>0.322993378</v>
      </c>
      <c r="M16">
        <f t="shared" si="1"/>
        <v>1.2273748364E-2</v>
      </c>
      <c r="N16">
        <f t="shared" si="2"/>
        <v>32.299337799999996</v>
      </c>
      <c r="O16">
        <v>6.3970000000000002</v>
      </c>
      <c r="P16">
        <v>5.5419999999999998</v>
      </c>
      <c r="Q16">
        <v>87.385999999999996</v>
      </c>
      <c r="R16" s="3">
        <v>0.64900000000000002</v>
      </c>
      <c r="S16">
        <f t="shared" si="3"/>
        <v>0.36864322110000003</v>
      </c>
      <c r="T16">
        <v>88.161000000000001</v>
      </c>
      <c r="U16" s="3">
        <v>0.50800000000000001</v>
      </c>
      <c r="V16">
        <f t="shared" si="4"/>
        <v>0.36833003459999997</v>
      </c>
      <c r="W16">
        <f t="shared" si="5"/>
        <v>3.1318650000006221E-4</v>
      </c>
      <c r="X16">
        <f t="shared" si="6"/>
        <v>3109.0842629400377</v>
      </c>
    </row>
    <row r="17" spans="1:24" x14ac:dyDescent="0.75">
      <c r="A17" t="s">
        <v>60</v>
      </c>
      <c r="B17">
        <v>36.4</v>
      </c>
      <c r="C17">
        <f t="shared" si="0"/>
        <v>3.6400000000000002E-2</v>
      </c>
      <c r="D17">
        <v>42.5</v>
      </c>
      <c r="E17" t="s">
        <v>57</v>
      </c>
      <c r="F17" t="s">
        <v>36</v>
      </c>
      <c r="G17" t="s">
        <v>39</v>
      </c>
      <c r="H17" t="s">
        <v>38</v>
      </c>
      <c r="I17" t="s">
        <v>42</v>
      </c>
      <c r="J17">
        <v>2019</v>
      </c>
      <c r="K17">
        <v>7.1760962999999997E-2</v>
      </c>
      <c r="L17">
        <v>0.197145503</v>
      </c>
      <c r="M17">
        <f t="shared" si="1"/>
        <v>7.1760963092000005E-3</v>
      </c>
      <c r="N17">
        <f t="shared" si="2"/>
        <v>19.714550300000003</v>
      </c>
      <c r="O17">
        <v>8.1790000000000003</v>
      </c>
      <c r="P17">
        <v>11.792999999999999</v>
      </c>
      <c r="Q17">
        <v>51.091999999999999</v>
      </c>
      <c r="R17" s="3">
        <v>0.38</v>
      </c>
      <c r="S17">
        <f t="shared" si="3"/>
        <v>0.36929596770000001</v>
      </c>
      <c r="T17">
        <v>176.18299999999999</v>
      </c>
      <c r="U17" s="3">
        <v>0.65400000000000003</v>
      </c>
      <c r="V17">
        <f t="shared" si="4"/>
        <v>0.3706197759</v>
      </c>
      <c r="W17">
        <f t="shared" si="5"/>
        <v>-1.3238081999999984E-3</v>
      </c>
      <c r="X17">
        <f t="shared" si="6"/>
        <v>-8021.3558355214018</v>
      </c>
    </row>
    <row r="18" spans="1:24" x14ac:dyDescent="0.75">
      <c r="A18" t="s">
        <v>61</v>
      </c>
      <c r="B18">
        <v>38.9</v>
      </c>
      <c r="C18">
        <f t="shared" si="0"/>
        <v>3.8899999999999997E-2</v>
      </c>
      <c r="D18">
        <v>39.5</v>
      </c>
      <c r="E18" t="s">
        <v>57</v>
      </c>
      <c r="F18" t="s">
        <v>36</v>
      </c>
      <c r="G18" t="s">
        <v>39</v>
      </c>
      <c r="H18" t="s">
        <v>42</v>
      </c>
      <c r="I18" t="s">
        <v>38</v>
      </c>
      <c r="J18">
        <v>2019</v>
      </c>
      <c r="K18">
        <v>0.164085855</v>
      </c>
      <c r="L18">
        <v>0.42181453800000002</v>
      </c>
      <c r="M18">
        <f t="shared" si="1"/>
        <v>1.6408585528200001E-2</v>
      </c>
      <c r="N18">
        <f t="shared" si="2"/>
        <v>42.181453800000007</v>
      </c>
      <c r="O18">
        <v>6.7220000000000004</v>
      </c>
      <c r="P18">
        <v>12.000999999999999</v>
      </c>
      <c r="Q18">
        <v>116.825</v>
      </c>
      <c r="R18" s="3">
        <v>0.86899999999999999</v>
      </c>
      <c r="S18">
        <f t="shared" si="3"/>
        <v>0.3687622686</v>
      </c>
      <c r="T18">
        <v>62.62</v>
      </c>
      <c r="U18" s="3">
        <v>1.3149999999999999</v>
      </c>
      <c r="V18">
        <f t="shared" si="4"/>
        <v>0.37069596630000001</v>
      </c>
      <c r="W18">
        <f t="shared" si="5"/>
        <v>-1.9336977000000144E-3</v>
      </c>
      <c r="X18">
        <f t="shared" si="6"/>
        <v>-25069.516903035677</v>
      </c>
    </row>
    <row r="19" spans="1:24" x14ac:dyDescent="0.75">
      <c r="A19" t="s">
        <v>62</v>
      </c>
      <c r="B19">
        <v>38.5</v>
      </c>
      <c r="C19">
        <f t="shared" si="0"/>
        <v>3.85E-2</v>
      </c>
      <c r="D19">
        <v>36.700000000000003</v>
      </c>
      <c r="E19" t="s">
        <v>57</v>
      </c>
      <c r="F19" t="s">
        <v>36</v>
      </c>
      <c r="G19" t="s">
        <v>39</v>
      </c>
      <c r="H19" t="s">
        <v>50</v>
      </c>
      <c r="I19" t="s">
        <v>42</v>
      </c>
      <c r="J19">
        <v>2019</v>
      </c>
      <c r="K19">
        <v>0.12659998</v>
      </c>
      <c r="L19">
        <v>0.32883111599999998</v>
      </c>
      <c r="M19">
        <f t="shared" si="1"/>
        <v>1.2659997966E-2</v>
      </c>
      <c r="N19">
        <f t="shared" si="2"/>
        <v>32.883111599999999</v>
      </c>
      <c r="O19">
        <v>6.875</v>
      </c>
      <c r="P19">
        <v>10.66</v>
      </c>
      <c r="Q19">
        <v>90.135999999999996</v>
      </c>
      <c r="R19" s="3">
        <v>0.67</v>
      </c>
      <c r="S19">
        <f t="shared" si="3"/>
        <v>0.36881831250000002</v>
      </c>
      <c r="T19">
        <v>138.46700000000001</v>
      </c>
      <c r="U19" s="3">
        <v>0.46800000000000003</v>
      </c>
      <c r="V19">
        <f t="shared" si="4"/>
        <v>0.37020475799999997</v>
      </c>
      <c r="W19">
        <f t="shared" si="5"/>
        <v>-1.3864454999999443E-3</v>
      </c>
      <c r="X19">
        <f t="shared" si="6"/>
        <v>-14012.368485313487</v>
      </c>
    </row>
    <row r="20" spans="1:24" x14ac:dyDescent="0.75">
      <c r="A20" t="s">
        <v>63</v>
      </c>
      <c r="B20">
        <v>38.799999999999997</v>
      </c>
      <c r="C20">
        <f t="shared" si="0"/>
        <v>3.8800000000000001E-2</v>
      </c>
      <c r="D20">
        <v>43.6</v>
      </c>
      <c r="E20" t="s">
        <v>57</v>
      </c>
      <c r="F20" t="s">
        <v>47</v>
      </c>
      <c r="G20" t="s">
        <v>48</v>
      </c>
      <c r="H20" t="s">
        <v>42</v>
      </c>
      <c r="I20" t="s">
        <v>38</v>
      </c>
      <c r="J20">
        <v>2019</v>
      </c>
      <c r="K20">
        <v>0.24056327699999999</v>
      </c>
      <c r="L20">
        <v>0.62000844600000005</v>
      </c>
      <c r="M20">
        <f t="shared" si="1"/>
        <v>2.4056327704800002E-2</v>
      </c>
      <c r="N20">
        <f t="shared" si="2"/>
        <v>62.000844600000001</v>
      </c>
      <c r="O20">
        <v>4.9569999999999999</v>
      </c>
      <c r="P20">
        <v>3.258</v>
      </c>
      <c r="Q20">
        <v>171.27500000000001</v>
      </c>
      <c r="R20" s="3">
        <v>1.2709999999999999</v>
      </c>
      <c r="S20">
        <f t="shared" si="3"/>
        <v>0.36811574910000006</v>
      </c>
      <c r="T20">
        <v>94.840999999999994</v>
      </c>
      <c r="U20" s="3">
        <v>1.0329999999999999</v>
      </c>
      <c r="V20">
        <f t="shared" si="4"/>
        <v>0.36749340540000003</v>
      </c>
      <c r="W20">
        <f t="shared" si="5"/>
        <v>6.2234370000002759E-4</v>
      </c>
      <c r="X20">
        <f t="shared" si="6"/>
        <v>11859.428027873962</v>
      </c>
    </row>
    <row r="21" spans="1:24" x14ac:dyDescent="0.75">
      <c r="A21" t="s">
        <v>64</v>
      </c>
      <c r="B21">
        <v>39.799999999999997</v>
      </c>
      <c r="C21">
        <f t="shared" si="0"/>
        <v>3.9799999999999995E-2</v>
      </c>
      <c r="D21">
        <v>40.5</v>
      </c>
      <c r="E21" t="s">
        <v>57</v>
      </c>
      <c r="F21" t="s">
        <v>47</v>
      </c>
      <c r="G21" t="s">
        <v>48</v>
      </c>
      <c r="H21" t="s">
        <v>50</v>
      </c>
      <c r="I21" t="s">
        <v>42</v>
      </c>
      <c r="J21">
        <v>2019</v>
      </c>
      <c r="K21">
        <v>9.1076251999999996E-2</v>
      </c>
      <c r="L21">
        <v>0.228834805</v>
      </c>
      <c r="M21">
        <f t="shared" si="1"/>
        <v>9.1076252389999997E-3</v>
      </c>
      <c r="N21">
        <f t="shared" si="2"/>
        <v>22.883480500000005</v>
      </c>
      <c r="O21">
        <v>8.0229999999999997</v>
      </c>
      <c r="P21">
        <v>4.4989999999999997</v>
      </c>
      <c r="Q21">
        <v>64.843999999999994</v>
      </c>
      <c r="R21" s="3">
        <v>0.48299999999999998</v>
      </c>
      <c r="S21">
        <f t="shared" si="3"/>
        <v>0.36923882489999998</v>
      </c>
      <c r="T21">
        <v>152.97900000000001</v>
      </c>
      <c r="U21" s="3">
        <v>0.70099999999999996</v>
      </c>
      <c r="V21">
        <f t="shared" si="4"/>
        <v>0.36794798370000004</v>
      </c>
      <c r="W21">
        <f t="shared" si="5"/>
        <v>1.2908411999999481E-3</v>
      </c>
      <c r="X21">
        <f t="shared" si="6"/>
        <v>9078.8478696814036</v>
      </c>
    </row>
    <row r="22" spans="1:24" x14ac:dyDescent="0.75">
      <c r="A22" t="s">
        <v>65</v>
      </c>
      <c r="B22">
        <v>37.6</v>
      </c>
      <c r="C22">
        <f t="shared" si="0"/>
        <v>3.7600000000000001E-2</v>
      </c>
      <c r="D22">
        <v>43.8</v>
      </c>
      <c r="E22" t="s">
        <v>57</v>
      </c>
      <c r="F22" t="s">
        <v>47</v>
      </c>
      <c r="G22" t="s">
        <v>48</v>
      </c>
      <c r="H22" t="s">
        <v>42</v>
      </c>
      <c r="I22" t="s">
        <v>42</v>
      </c>
      <c r="J22">
        <v>2019</v>
      </c>
      <c r="K22">
        <v>0.14663158700000001</v>
      </c>
      <c r="L22">
        <v>0.38997762400000002</v>
      </c>
      <c r="M22">
        <f t="shared" si="1"/>
        <v>1.4663158662400002E-2</v>
      </c>
      <c r="N22">
        <f t="shared" si="2"/>
        <v>38.997762400000006</v>
      </c>
      <c r="O22">
        <v>4.99</v>
      </c>
      <c r="P22">
        <v>6.2460000000000004</v>
      </c>
      <c r="Q22">
        <v>104.398</v>
      </c>
      <c r="R22" s="3">
        <v>0.77500000000000002</v>
      </c>
      <c r="S22">
        <f t="shared" si="3"/>
        <v>0.36812783700000001</v>
      </c>
      <c r="T22">
        <v>50.024000000000001</v>
      </c>
      <c r="U22" s="3">
        <v>1.1339999999999999</v>
      </c>
      <c r="V22">
        <f t="shared" si="4"/>
        <v>0.3685879098</v>
      </c>
      <c r="W22">
        <f t="shared" si="5"/>
        <v>-4.6007279999998874E-4</v>
      </c>
      <c r="X22">
        <f t="shared" si="6"/>
        <v>-5514.4485311969147</v>
      </c>
    </row>
    <row r="23" spans="1:24" x14ac:dyDescent="0.75">
      <c r="A23" t="s">
        <v>66</v>
      </c>
      <c r="B23">
        <v>36.200000000000003</v>
      </c>
      <c r="C23">
        <f t="shared" si="0"/>
        <v>3.6200000000000003E-2</v>
      </c>
      <c r="D23">
        <v>37.4</v>
      </c>
      <c r="E23" t="s">
        <v>57</v>
      </c>
      <c r="F23" t="s">
        <v>47</v>
      </c>
      <c r="G23" t="s">
        <v>48</v>
      </c>
      <c r="H23" t="s">
        <v>38</v>
      </c>
      <c r="I23" t="s">
        <v>42</v>
      </c>
      <c r="J23">
        <v>2019</v>
      </c>
      <c r="K23">
        <v>0.118556156</v>
      </c>
      <c r="L23">
        <v>0.327503194</v>
      </c>
      <c r="M23">
        <f t="shared" si="1"/>
        <v>1.1855615622800001E-2</v>
      </c>
      <c r="N23">
        <f t="shared" si="2"/>
        <v>32.750319399999995</v>
      </c>
      <c r="O23">
        <v>7.431</v>
      </c>
      <c r="P23">
        <v>7.9790000000000001</v>
      </c>
      <c r="Q23">
        <v>84.409000000000006</v>
      </c>
      <c r="R23" s="3">
        <v>0.628</v>
      </c>
      <c r="S23">
        <f t="shared" si="3"/>
        <v>0.36902197530000003</v>
      </c>
      <c r="T23">
        <v>78.135999999999996</v>
      </c>
      <c r="U23" s="3">
        <v>0.371</v>
      </c>
      <c r="V23">
        <f t="shared" si="4"/>
        <v>0.36922270769999999</v>
      </c>
      <c r="W23">
        <f t="shared" si="5"/>
        <v>-2.0073239999995884E-4</v>
      </c>
      <c r="X23">
        <f t="shared" si="6"/>
        <v>-2020.546537351614</v>
      </c>
    </row>
    <row r="24" spans="1:24" x14ac:dyDescent="0.75">
      <c r="A24" t="s">
        <v>67</v>
      </c>
      <c r="B24">
        <v>35.979999999999997</v>
      </c>
      <c r="C24">
        <f t="shared" si="0"/>
        <v>3.5979999999999998E-2</v>
      </c>
      <c r="D24">
        <v>39.9</v>
      </c>
      <c r="E24" t="s">
        <v>57</v>
      </c>
      <c r="F24" t="s">
        <v>47</v>
      </c>
      <c r="G24" t="s">
        <v>48</v>
      </c>
      <c r="H24" t="s">
        <v>42</v>
      </c>
      <c r="I24" t="s">
        <v>42</v>
      </c>
      <c r="J24">
        <v>2019</v>
      </c>
      <c r="K24">
        <v>0.10493348399999999</v>
      </c>
      <c r="L24">
        <v>0.291643924</v>
      </c>
      <c r="M24">
        <f t="shared" si="1"/>
        <v>1.0493348385519999E-2</v>
      </c>
      <c r="N24">
        <f t="shared" si="2"/>
        <v>29.164392399999997</v>
      </c>
      <c r="O24">
        <v>9.8620000000000001</v>
      </c>
      <c r="P24">
        <v>8.2420000000000009</v>
      </c>
      <c r="Q24">
        <v>74.709999999999994</v>
      </c>
      <c r="R24" s="3">
        <v>0.55700000000000005</v>
      </c>
      <c r="S24">
        <f t="shared" si="3"/>
        <v>0.36991245060000005</v>
      </c>
      <c r="T24">
        <v>57.460999999999999</v>
      </c>
      <c r="U24" s="3">
        <v>0.58099999999999996</v>
      </c>
      <c r="V24">
        <f t="shared" si="4"/>
        <v>0.36931904460000003</v>
      </c>
      <c r="W24">
        <f t="shared" si="5"/>
        <v>5.9340600000001853E-4</v>
      </c>
      <c r="X24">
        <f t="shared" si="6"/>
        <v>5319.1312504656189</v>
      </c>
    </row>
    <row r="25" spans="1:24" x14ac:dyDescent="0.75">
      <c r="A25" t="s">
        <v>68</v>
      </c>
      <c r="B25">
        <v>39.54</v>
      </c>
      <c r="C25">
        <f t="shared" si="0"/>
        <v>3.9539999999999999E-2</v>
      </c>
      <c r="D25">
        <v>42.2</v>
      </c>
      <c r="E25" t="s">
        <v>57</v>
      </c>
      <c r="F25" t="s">
        <v>47</v>
      </c>
      <c r="G25" t="s">
        <v>48</v>
      </c>
      <c r="H25" t="s">
        <v>38</v>
      </c>
      <c r="I25" t="s">
        <v>38</v>
      </c>
      <c r="J25">
        <v>2019</v>
      </c>
      <c r="K25">
        <v>0.15697043499999999</v>
      </c>
      <c r="L25">
        <v>0.39699149</v>
      </c>
      <c r="M25">
        <f t="shared" si="1"/>
        <v>1.5697043514599999E-2</v>
      </c>
      <c r="N25">
        <f t="shared" si="2"/>
        <v>39.699148999999998</v>
      </c>
      <c r="O25">
        <v>6.2240000000000002</v>
      </c>
      <c r="P25">
        <v>5.2779999999999996</v>
      </c>
      <c r="Q25">
        <v>111.759</v>
      </c>
      <c r="R25" s="3">
        <v>0.83</v>
      </c>
      <c r="S25">
        <f t="shared" si="3"/>
        <v>0.36857985120000003</v>
      </c>
      <c r="T25">
        <v>101.59399999999999</v>
      </c>
      <c r="U25" s="3">
        <v>0.42699999999999999</v>
      </c>
      <c r="V25">
        <f t="shared" si="4"/>
        <v>0.36823333139999997</v>
      </c>
      <c r="W25">
        <f t="shared" si="5"/>
        <v>3.4651980000005578E-4</v>
      </c>
      <c r="X25">
        <f t="shared" si="6"/>
        <v>4228.0984668221081</v>
      </c>
    </row>
    <row r="26" spans="1:24" x14ac:dyDescent="0.75">
      <c r="A26" t="s">
        <v>69</v>
      </c>
      <c r="B26">
        <v>42.11</v>
      </c>
      <c r="C26">
        <f t="shared" si="0"/>
        <v>4.2110000000000002E-2</v>
      </c>
      <c r="D26">
        <v>39.4</v>
      </c>
      <c r="E26" t="s">
        <v>70</v>
      </c>
      <c r="F26" t="s">
        <v>36</v>
      </c>
      <c r="G26" t="s">
        <v>39</v>
      </c>
      <c r="H26" t="s">
        <v>42</v>
      </c>
      <c r="I26" t="s">
        <v>42</v>
      </c>
      <c r="J26">
        <v>2019</v>
      </c>
      <c r="K26">
        <v>6.0910860999999997E-2</v>
      </c>
      <c r="L26">
        <v>0.14464702099999999</v>
      </c>
      <c r="M26">
        <f t="shared" si="1"/>
        <v>6.09108605431E-3</v>
      </c>
      <c r="N26">
        <f t="shared" si="2"/>
        <v>14.464702099999998</v>
      </c>
      <c r="O26">
        <v>21.92</v>
      </c>
      <c r="P26">
        <v>6.9880000000000004</v>
      </c>
      <c r="Q26">
        <v>43.366999999999997</v>
      </c>
      <c r="R26" s="3">
        <v>0.32700000000000001</v>
      </c>
      <c r="S26">
        <f t="shared" si="3"/>
        <v>0.37432929599999998</v>
      </c>
      <c r="T26">
        <v>136.63300000000001</v>
      </c>
      <c r="U26" s="3">
        <v>0.753</v>
      </c>
      <c r="V26">
        <f t="shared" si="4"/>
        <v>0.36885970439999999</v>
      </c>
      <c r="W26">
        <f t="shared" si="5"/>
        <v>5.46959159999999E-3</v>
      </c>
      <c r="X26">
        <f t="shared" si="6"/>
        <v>24316.453498482362</v>
      </c>
    </row>
    <row r="27" spans="1:24" x14ac:dyDescent="0.75">
      <c r="A27" t="s">
        <v>71</v>
      </c>
      <c r="B27">
        <v>43.1</v>
      </c>
      <c r="C27">
        <f t="shared" si="0"/>
        <v>4.3099999999999999E-2</v>
      </c>
      <c r="D27">
        <v>45.6</v>
      </c>
      <c r="E27" t="s">
        <v>70</v>
      </c>
      <c r="F27" t="s">
        <v>36</v>
      </c>
      <c r="G27" t="s">
        <v>39</v>
      </c>
      <c r="H27" t="s">
        <v>42</v>
      </c>
      <c r="I27" t="s">
        <v>38</v>
      </c>
      <c r="J27">
        <v>2019</v>
      </c>
      <c r="K27">
        <v>0.14080694299999999</v>
      </c>
      <c r="L27">
        <v>0.326698243</v>
      </c>
      <c r="M27">
        <f t="shared" si="1"/>
        <v>1.40806942733E-2</v>
      </c>
      <c r="N27">
        <f t="shared" si="2"/>
        <v>32.669824300000002</v>
      </c>
      <c r="O27">
        <v>5.9180000000000001</v>
      </c>
      <c r="P27">
        <v>7.6269999999999998</v>
      </c>
      <c r="Q27">
        <v>100.251</v>
      </c>
      <c r="R27" s="3">
        <v>0.745</v>
      </c>
      <c r="S27">
        <f t="shared" si="3"/>
        <v>0.36846776340000004</v>
      </c>
      <c r="T27">
        <v>106.90900000000001</v>
      </c>
      <c r="U27" s="3">
        <v>1.0149999999999999</v>
      </c>
      <c r="V27">
        <f t="shared" si="4"/>
        <v>0.36909377010000005</v>
      </c>
      <c r="W27">
        <f t="shared" si="5"/>
        <v>-6.2600670000001468E-4</v>
      </c>
      <c r="X27">
        <f t="shared" si="6"/>
        <v>-6285.8153736240738</v>
      </c>
    </row>
    <row r="28" spans="1:24" x14ac:dyDescent="0.75">
      <c r="A28" t="s">
        <v>72</v>
      </c>
      <c r="B28">
        <v>39.56</v>
      </c>
      <c r="C28">
        <f t="shared" si="0"/>
        <v>3.9560000000000005E-2</v>
      </c>
      <c r="D28">
        <v>38.6</v>
      </c>
      <c r="E28" t="s">
        <v>70</v>
      </c>
      <c r="F28" t="s">
        <v>36</v>
      </c>
      <c r="G28" t="s">
        <v>39</v>
      </c>
      <c r="H28" t="s">
        <v>37</v>
      </c>
      <c r="I28" t="s">
        <v>37</v>
      </c>
      <c r="J28">
        <v>2019</v>
      </c>
      <c r="K28">
        <v>8.8258737000000004E-2</v>
      </c>
      <c r="L28">
        <v>0.22310095299999999</v>
      </c>
      <c r="M28">
        <f t="shared" si="1"/>
        <v>8.8258737006800016E-3</v>
      </c>
      <c r="N28">
        <f t="shared" si="2"/>
        <v>22.3100953</v>
      </c>
      <c r="O28">
        <v>6.1909999999999998</v>
      </c>
      <c r="P28">
        <v>6.5830000000000002</v>
      </c>
      <c r="Q28">
        <v>62.838000000000001</v>
      </c>
      <c r="R28" s="3">
        <v>0.46700000000000003</v>
      </c>
      <c r="S28">
        <f t="shared" si="3"/>
        <v>0.36856776330000002</v>
      </c>
      <c r="T28">
        <v>78.025999999999996</v>
      </c>
      <c r="U28" s="3">
        <v>0.79500000000000004</v>
      </c>
      <c r="V28">
        <f t="shared" si="4"/>
        <v>0.36871135290000001</v>
      </c>
      <c r="W28">
        <f t="shared" si="5"/>
        <v>-1.4358959999999366E-4</v>
      </c>
      <c r="X28">
        <f t="shared" si="6"/>
        <v>-984.60095281802865</v>
      </c>
    </row>
    <row r="29" spans="1:24" x14ac:dyDescent="0.75">
      <c r="A29" t="s">
        <v>73</v>
      </c>
      <c r="B29">
        <v>37.96</v>
      </c>
      <c r="C29">
        <f t="shared" si="0"/>
        <v>3.7960000000000001E-2</v>
      </c>
      <c r="D29">
        <v>39.700000000000003</v>
      </c>
      <c r="E29" t="s">
        <v>70</v>
      </c>
      <c r="F29" t="s">
        <v>36</v>
      </c>
      <c r="G29" t="s">
        <v>39</v>
      </c>
      <c r="H29" t="s">
        <v>37</v>
      </c>
      <c r="I29" t="s">
        <v>38</v>
      </c>
      <c r="J29">
        <v>2019</v>
      </c>
      <c r="K29">
        <v>0.110704755</v>
      </c>
      <c r="L29">
        <v>0.29163528799999999</v>
      </c>
      <c r="M29">
        <f t="shared" si="1"/>
        <v>1.1070475532479999E-2</v>
      </c>
      <c r="N29">
        <f t="shared" si="2"/>
        <v>29.163528799999998</v>
      </c>
      <c r="O29">
        <v>5.8419999999999996</v>
      </c>
      <c r="P29">
        <v>9.048</v>
      </c>
      <c r="Q29">
        <v>78.819000000000003</v>
      </c>
      <c r="R29" s="3">
        <v>0.58599999999999997</v>
      </c>
      <c r="S29">
        <f t="shared" si="3"/>
        <v>0.36843992459999997</v>
      </c>
      <c r="T29">
        <v>82.897999999999996</v>
      </c>
      <c r="U29" s="3">
        <v>0.57899999999999996</v>
      </c>
      <c r="V29">
        <f t="shared" si="4"/>
        <v>0.36961428239999999</v>
      </c>
      <c r="W29">
        <f t="shared" si="5"/>
        <v>-1.1743578000000254E-3</v>
      </c>
      <c r="X29">
        <f t="shared" si="6"/>
        <v>-10526.314704267699</v>
      </c>
    </row>
    <row r="30" spans="1:24" x14ac:dyDescent="0.75">
      <c r="A30" t="s">
        <v>74</v>
      </c>
      <c r="B30">
        <v>40.409999999999997</v>
      </c>
      <c r="C30">
        <f t="shared" si="0"/>
        <v>4.0409999999999995E-2</v>
      </c>
      <c r="D30">
        <v>44</v>
      </c>
      <c r="E30" t="s">
        <v>70</v>
      </c>
      <c r="F30" t="s">
        <v>36</v>
      </c>
      <c r="G30" t="s">
        <v>39</v>
      </c>
      <c r="H30" t="s">
        <v>50</v>
      </c>
      <c r="I30" t="s">
        <v>42</v>
      </c>
      <c r="J30">
        <v>2019</v>
      </c>
      <c r="K30">
        <v>0.117214817</v>
      </c>
      <c r="L30">
        <v>0.29006388700000002</v>
      </c>
      <c r="M30">
        <f t="shared" si="1"/>
        <v>1.1721481673669999E-2</v>
      </c>
      <c r="N30">
        <f t="shared" si="2"/>
        <v>29.006388699999999</v>
      </c>
      <c r="O30">
        <v>5.0789999999999997</v>
      </c>
      <c r="P30">
        <v>6.9109999999999996</v>
      </c>
      <c r="Q30">
        <v>83.453999999999994</v>
      </c>
      <c r="R30" s="3">
        <v>0.62</v>
      </c>
      <c r="S30">
        <f t="shared" si="3"/>
        <v>0.36816043770000001</v>
      </c>
      <c r="T30">
        <v>155.93899999999999</v>
      </c>
      <c r="U30" s="3">
        <v>0.61699999999999999</v>
      </c>
      <c r="V30">
        <f t="shared" si="4"/>
        <v>0.36883149929999998</v>
      </c>
      <c r="W30">
        <f t="shared" si="5"/>
        <v>-6.7106159999996695E-4</v>
      </c>
      <c r="X30">
        <f t="shared" si="6"/>
        <v>-5982.6265094796408</v>
      </c>
    </row>
    <row r="31" spans="1:24" x14ac:dyDescent="0.75">
      <c r="A31" t="s">
        <v>75</v>
      </c>
      <c r="B31">
        <v>37.270000000000003</v>
      </c>
      <c r="C31">
        <f t="shared" si="0"/>
        <v>3.7270000000000005E-2</v>
      </c>
      <c r="D31">
        <v>42</v>
      </c>
      <c r="E31" t="s">
        <v>70</v>
      </c>
      <c r="F31" t="s">
        <v>36</v>
      </c>
      <c r="G31" t="s">
        <v>39</v>
      </c>
      <c r="H31" t="s">
        <v>42</v>
      </c>
      <c r="I31" t="s">
        <v>38</v>
      </c>
      <c r="J31">
        <v>2019</v>
      </c>
      <c r="K31">
        <v>0.175225294</v>
      </c>
      <c r="L31">
        <v>0.47015104299999999</v>
      </c>
      <c r="M31">
        <f t="shared" si="1"/>
        <v>1.752252937261E-2</v>
      </c>
      <c r="N31">
        <f t="shared" si="2"/>
        <v>47.015104299999997</v>
      </c>
      <c r="O31">
        <v>6.3849999999999998</v>
      </c>
      <c r="P31">
        <v>7.82</v>
      </c>
      <c r="Q31">
        <v>124.756</v>
      </c>
      <c r="R31" s="3">
        <v>0.92700000000000005</v>
      </c>
      <c r="S31">
        <f t="shared" si="3"/>
        <v>0.36863882550000004</v>
      </c>
      <c r="T31">
        <v>62.222000000000001</v>
      </c>
      <c r="U31" s="3">
        <v>1.1579999999999999</v>
      </c>
      <c r="V31">
        <f t="shared" si="4"/>
        <v>0.36916446599999997</v>
      </c>
      <c r="W31">
        <f t="shared" si="5"/>
        <v>-5.2564049999992424E-4</v>
      </c>
      <c r="X31">
        <f t="shared" si="6"/>
        <v>-7595.5996225106301</v>
      </c>
    </row>
    <row r="32" spans="1:24" x14ac:dyDescent="0.75">
      <c r="A32" t="s">
        <v>76</v>
      </c>
      <c r="B32">
        <v>35.270000000000003</v>
      </c>
      <c r="C32">
        <f t="shared" si="0"/>
        <v>3.5270000000000003E-2</v>
      </c>
      <c r="D32">
        <v>37.6</v>
      </c>
      <c r="E32" t="s">
        <v>70</v>
      </c>
      <c r="F32" t="s">
        <v>47</v>
      </c>
      <c r="G32" t="s">
        <v>77</v>
      </c>
      <c r="H32" t="s">
        <v>37</v>
      </c>
      <c r="I32" t="s">
        <v>37</v>
      </c>
      <c r="J32">
        <v>2019</v>
      </c>
      <c r="K32">
        <v>0.12315042</v>
      </c>
      <c r="L32">
        <v>0.34916478499999998</v>
      </c>
      <c r="M32">
        <f t="shared" si="1"/>
        <v>1.231504196695E-2</v>
      </c>
      <c r="N32">
        <f t="shared" si="2"/>
        <v>34.916478499999997</v>
      </c>
      <c r="O32">
        <v>9.1</v>
      </c>
      <c r="P32">
        <v>6.6929999999999996</v>
      </c>
      <c r="Q32">
        <v>87.68</v>
      </c>
      <c r="R32" s="3">
        <v>0.65400000000000003</v>
      </c>
      <c r="S32">
        <f t="shared" si="3"/>
        <v>0.36963333000000004</v>
      </c>
      <c r="T32">
        <v>97.87</v>
      </c>
      <c r="U32" s="3">
        <v>0.46300000000000002</v>
      </c>
      <c r="V32">
        <f t="shared" si="4"/>
        <v>0.36875164590000004</v>
      </c>
      <c r="W32">
        <f t="shared" si="5"/>
        <v>8.8168410000000197E-4</v>
      </c>
      <c r="X32">
        <f t="shared" si="6"/>
        <v>9461.9203102538468</v>
      </c>
    </row>
    <row r="33" spans="1:24" x14ac:dyDescent="0.75">
      <c r="A33" t="s">
        <v>78</v>
      </c>
      <c r="B33">
        <v>36.5</v>
      </c>
      <c r="C33">
        <f t="shared" si="0"/>
        <v>3.6499999999999998E-2</v>
      </c>
      <c r="D33">
        <v>45.7</v>
      </c>
      <c r="E33" t="s">
        <v>70</v>
      </c>
      <c r="F33" t="s">
        <v>47</v>
      </c>
      <c r="G33" t="s">
        <v>77</v>
      </c>
      <c r="H33" t="s">
        <v>42</v>
      </c>
      <c r="I33" t="s">
        <v>37</v>
      </c>
      <c r="J33">
        <v>2019</v>
      </c>
      <c r="K33">
        <v>0.111942158</v>
      </c>
      <c r="L33">
        <v>0.30669084499999999</v>
      </c>
      <c r="M33">
        <f t="shared" si="1"/>
        <v>1.1194215842499999E-2</v>
      </c>
      <c r="N33">
        <f t="shared" si="2"/>
        <v>30.6690845</v>
      </c>
      <c r="O33">
        <v>8.5739999999999998</v>
      </c>
      <c r="P33">
        <v>6.5090000000000003</v>
      </c>
      <c r="Q33">
        <v>79.7</v>
      </c>
      <c r="R33" s="3">
        <v>0.59399999999999997</v>
      </c>
      <c r="S33">
        <f t="shared" si="3"/>
        <v>0.36944065620000005</v>
      </c>
      <c r="T33">
        <v>57.503</v>
      </c>
      <c r="U33" s="3">
        <v>0.72699999999999998</v>
      </c>
      <c r="V33">
        <f t="shared" si="4"/>
        <v>0.36868424670000005</v>
      </c>
      <c r="W33">
        <f t="shared" si="5"/>
        <v>7.5640949999999929E-4</v>
      </c>
      <c r="X33">
        <f t="shared" si="6"/>
        <v>7130.0672707470885</v>
      </c>
    </row>
    <row r="34" spans="1:24" x14ac:dyDescent="0.75">
      <c r="A34" t="s">
        <v>79</v>
      </c>
      <c r="B34">
        <v>36.51</v>
      </c>
      <c r="C34">
        <f t="shared" si="0"/>
        <v>3.6510000000000001E-2</v>
      </c>
      <c r="D34">
        <v>39.4</v>
      </c>
      <c r="E34" t="s">
        <v>70</v>
      </c>
      <c r="F34" t="s">
        <v>47</v>
      </c>
      <c r="G34" t="s">
        <v>77</v>
      </c>
      <c r="H34" t="s">
        <v>42</v>
      </c>
      <c r="I34" t="s">
        <v>37</v>
      </c>
      <c r="J34">
        <v>2019</v>
      </c>
      <c r="K34">
        <v>0.120557631</v>
      </c>
      <c r="L34">
        <v>0.330204414</v>
      </c>
      <c r="M34">
        <f t="shared" si="1"/>
        <v>1.205576315514E-2</v>
      </c>
      <c r="N34">
        <f t="shared" si="2"/>
        <v>33.020441400000003</v>
      </c>
      <c r="O34">
        <v>8.9060000000000006</v>
      </c>
      <c r="P34">
        <v>6.4059999999999997</v>
      </c>
      <c r="Q34">
        <v>85.834000000000003</v>
      </c>
      <c r="R34" s="3">
        <v>0.64</v>
      </c>
      <c r="S34">
        <f t="shared" si="3"/>
        <v>0.36956226780000007</v>
      </c>
      <c r="T34">
        <v>121.502</v>
      </c>
      <c r="U34" s="3">
        <v>0.42699999999999999</v>
      </c>
      <c r="V34">
        <f t="shared" si="4"/>
        <v>0.36864651779999996</v>
      </c>
      <c r="W34">
        <f t="shared" si="5"/>
        <v>9.1575000000010398E-4</v>
      </c>
      <c r="X34">
        <f t="shared" si="6"/>
        <v>9293.849647176492</v>
      </c>
    </row>
    <row r="35" spans="1:24" x14ac:dyDescent="0.75">
      <c r="A35" t="s">
        <v>80</v>
      </c>
      <c r="B35">
        <v>40.69</v>
      </c>
      <c r="C35">
        <f t="shared" si="0"/>
        <v>4.0689999999999997E-2</v>
      </c>
      <c r="D35">
        <v>40.4</v>
      </c>
      <c r="E35" t="s">
        <v>70</v>
      </c>
      <c r="F35" t="s">
        <v>47</v>
      </c>
      <c r="G35" t="s">
        <v>77</v>
      </c>
      <c r="H35" t="s">
        <v>42</v>
      </c>
      <c r="I35" t="s">
        <v>42</v>
      </c>
      <c r="J35">
        <v>2019</v>
      </c>
      <c r="K35">
        <v>0.19744237100000001</v>
      </c>
      <c r="L35">
        <v>0.48523561399999998</v>
      </c>
      <c r="M35">
        <f t="shared" si="1"/>
        <v>1.9744237133659998E-2</v>
      </c>
      <c r="N35">
        <f t="shared" si="2"/>
        <v>48.523561399999998</v>
      </c>
      <c r="O35">
        <v>6.1020000000000003</v>
      </c>
      <c r="P35">
        <v>6.266</v>
      </c>
      <c r="Q35">
        <v>140.57400000000001</v>
      </c>
      <c r="R35" s="3">
        <v>1.044</v>
      </c>
      <c r="S35">
        <f t="shared" si="3"/>
        <v>0.36853516260000002</v>
      </c>
      <c r="T35">
        <v>32.24</v>
      </c>
      <c r="U35" s="3">
        <v>0.90200000000000002</v>
      </c>
      <c r="V35">
        <f t="shared" si="4"/>
        <v>0.36859523580000003</v>
      </c>
      <c r="W35">
        <f t="shared" si="5"/>
        <v>-6.0073200000010374E-5</v>
      </c>
      <c r="X35">
        <f t="shared" si="6"/>
        <v>-895.92009118975375</v>
      </c>
    </row>
    <row r="36" spans="1:24" x14ac:dyDescent="0.75">
      <c r="A36" t="s">
        <v>81</v>
      </c>
      <c r="B36">
        <v>40.93</v>
      </c>
      <c r="C36">
        <f t="shared" si="0"/>
        <v>4.0930000000000001E-2</v>
      </c>
      <c r="D36">
        <v>43.6</v>
      </c>
      <c r="E36" t="s">
        <v>70</v>
      </c>
      <c r="F36" t="s">
        <v>47</v>
      </c>
      <c r="G36" t="s">
        <v>77</v>
      </c>
      <c r="H36" t="s">
        <v>38</v>
      </c>
      <c r="I36" t="s">
        <v>37</v>
      </c>
      <c r="J36">
        <v>2019</v>
      </c>
      <c r="K36">
        <v>0.17558907100000001</v>
      </c>
      <c r="L36">
        <v>0.428998463</v>
      </c>
      <c r="M36">
        <f t="shared" si="1"/>
        <v>1.7558907090589999E-2</v>
      </c>
      <c r="N36">
        <f t="shared" si="2"/>
        <v>42.8998463</v>
      </c>
      <c r="P36">
        <v>5.3380000000000001</v>
      </c>
      <c r="Q36">
        <v>125.015</v>
      </c>
      <c r="R36" s="6" t="s">
        <v>52</v>
      </c>
      <c r="S36">
        <f t="shared" si="3"/>
        <v>0.36630000000000001</v>
      </c>
      <c r="T36">
        <v>132.55500000000001</v>
      </c>
      <c r="U36" s="3">
        <v>0.23899999999999999</v>
      </c>
      <c r="V36">
        <f t="shared" si="4"/>
        <v>0.36825530940000006</v>
      </c>
      <c r="W36">
        <f t="shared" si="5"/>
        <v>-1.9553094000000493E-3</v>
      </c>
      <c r="X36">
        <f t="shared" si="6"/>
        <v>-25781.433713101589</v>
      </c>
    </row>
    <row r="37" spans="1:24" x14ac:dyDescent="0.75">
      <c r="A37" t="s">
        <v>82</v>
      </c>
      <c r="B37">
        <v>39.64</v>
      </c>
      <c r="C37">
        <f t="shared" si="0"/>
        <v>3.9640000000000002E-2</v>
      </c>
      <c r="D37">
        <v>41.7</v>
      </c>
      <c r="E37" t="s">
        <v>70</v>
      </c>
      <c r="F37" t="s">
        <v>47</v>
      </c>
      <c r="G37" t="s">
        <v>77</v>
      </c>
      <c r="H37" t="s">
        <v>38</v>
      </c>
      <c r="I37" t="s">
        <v>38</v>
      </c>
      <c r="J37">
        <v>2019</v>
      </c>
      <c r="K37">
        <v>0.273106562</v>
      </c>
      <c r="L37">
        <v>0.68896710900000002</v>
      </c>
      <c r="M37">
        <f t="shared" si="1"/>
        <v>2.7310656200760001E-2</v>
      </c>
      <c r="N37">
        <f t="shared" si="2"/>
        <v>68.896710900000002</v>
      </c>
      <c r="O37">
        <v>5.3140000000000001</v>
      </c>
      <c r="P37">
        <v>8.68</v>
      </c>
      <c r="Q37">
        <v>194.44499999999999</v>
      </c>
      <c r="R37" s="7">
        <v>1.444</v>
      </c>
      <c r="S37">
        <f t="shared" si="3"/>
        <v>0.36824651820000004</v>
      </c>
      <c r="T37">
        <v>71.873000000000005</v>
      </c>
      <c r="U37" s="3">
        <v>0.98299999999999998</v>
      </c>
      <c r="V37">
        <f t="shared" si="4"/>
        <v>0.36947948400000002</v>
      </c>
      <c r="W37">
        <f t="shared" si="5"/>
        <v>-1.2329657999999855E-3</v>
      </c>
      <c r="X37">
        <f t="shared" si="6"/>
        <v>-26108.706747045184</v>
      </c>
    </row>
    <row r="38" spans="1:24" x14ac:dyDescent="0.75">
      <c r="A38" t="s">
        <v>83</v>
      </c>
      <c r="B38">
        <v>39.619999999999997</v>
      </c>
      <c r="C38">
        <f t="shared" si="0"/>
        <v>3.9619999999999995E-2</v>
      </c>
      <c r="D38">
        <v>38.299999999999997</v>
      </c>
      <c r="E38" t="s">
        <v>70</v>
      </c>
      <c r="F38" t="s">
        <v>36</v>
      </c>
      <c r="G38" t="s">
        <v>39</v>
      </c>
      <c r="H38" t="s">
        <v>37</v>
      </c>
      <c r="I38" t="s">
        <v>37</v>
      </c>
      <c r="J38">
        <v>2018</v>
      </c>
      <c r="K38">
        <v>0.27952392399999998</v>
      </c>
      <c r="L38">
        <v>0.70551217499999996</v>
      </c>
      <c r="M38">
        <f t="shared" si="1"/>
        <v>2.7952392373499994E-2</v>
      </c>
      <c r="N38">
        <f t="shared" si="2"/>
        <v>70.551217499999993</v>
      </c>
      <c r="O38">
        <v>4.7549999999999999</v>
      </c>
      <c r="P38">
        <v>6.1420000000000003</v>
      </c>
      <c r="Q38">
        <v>199.01400000000001</v>
      </c>
      <c r="R38" s="3">
        <v>1.4770000000000001</v>
      </c>
      <c r="S38">
        <f t="shared" si="3"/>
        <v>0.36804175650000004</v>
      </c>
      <c r="T38">
        <v>41.475999999999999</v>
      </c>
      <c r="U38" s="3">
        <v>0.53500000000000003</v>
      </c>
      <c r="V38">
        <f t="shared" si="4"/>
        <v>0.36854981460000003</v>
      </c>
      <c r="W38">
        <f t="shared" si="5"/>
        <v>-5.0805809999998619E-4</v>
      </c>
      <c r="X38">
        <f t="shared" si="6"/>
        <v>-11016.75605966799</v>
      </c>
    </row>
    <row r="39" spans="1:24" x14ac:dyDescent="0.75">
      <c r="A39" t="s">
        <v>84</v>
      </c>
      <c r="B39">
        <v>44.09</v>
      </c>
      <c r="C39">
        <f t="shared" si="0"/>
        <v>4.4090000000000004E-2</v>
      </c>
      <c r="D39">
        <v>40.700000000000003</v>
      </c>
      <c r="E39" t="s">
        <v>70</v>
      </c>
      <c r="F39" t="s">
        <v>36</v>
      </c>
      <c r="G39" t="s">
        <v>39</v>
      </c>
      <c r="H39" t="s">
        <v>42</v>
      </c>
      <c r="I39" t="s">
        <v>38</v>
      </c>
      <c r="J39">
        <v>2018</v>
      </c>
      <c r="K39">
        <v>0.151103655</v>
      </c>
      <c r="L39">
        <v>0.34271638700000001</v>
      </c>
      <c r="M39">
        <f t="shared" si="1"/>
        <v>1.5110365502830002E-2</v>
      </c>
      <c r="N39">
        <f t="shared" si="2"/>
        <v>34.271638700000004</v>
      </c>
      <c r="O39">
        <v>7.7619999999999996</v>
      </c>
      <c r="P39">
        <v>8.58</v>
      </c>
      <c r="Q39">
        <v>107.58199999999999</v>
      </c>
      <c r="R39" s="3">
        <v>0.80100000000000005</v>
      </c>
      <c r="S39">
        <f t="shared" si="3"/>
        <v>0.36914322060000004</v>
      </c>
      <c r="T39">
        <v>43.042999999999999</v>
      </c>
      <c r="U39" s="3">
        <v>0.308</v>
      </c>
      <c r="V39">
        <f t="shared" si="4"/>
        <v>0.36944285400000004</v>
      </c>
      <c r="W39">
        <f t="shared" si="5"/>
        <v>-2.9963339999999894E-4</v>
      </c>
      <c r="X39">
        <f t="shared" si="6"/>
        <v>-3156.1739695268448</v>
      </c>
    </row>
    <row r="40" spans="1:24" x14ac:dyDescent="0.75">
      <c r="A40" t="s">
        <v>85</v>
      </c>
      <c r="B40">
        <v>33.200000000000003</v>
      </c>
      <c r="C40">
        <f t="shared" si="0"/>
        <v>3.32E-2</v>
      </c>
      <c r="D40">
        <v>40.5</v>
      </c>
      <c r="E40" t="s">
        <v>70</v>
      </c>
      <c r="F40" t="s">
        <v>36</v>
      </c>
      <c r="G40" t="s">
        <v>39</v>
      </c>
      <c r="H40" t="s">
        <v>42</v>
      </c>
      <c r="I40" t="s">
        <v>38</v>
      </c>
      <c r="J40">
        <v>2018</v>
      </c>
      <c r="K40">
        <v>0.129041077</v>
      </c>
      <c r="L40">
        <v>0.388677944</v>
      </c>
      <c r="M40">
        <f t="shared" si="1"/>
        <v>1.2904107740799999E-2</v>
      </c>
      <c r="N40">
        <f t="shared" si="2"/>
        <v>38.867794400000001</v>
      </c>
      <c r="O40">
        <v>9.7780000000000005</v>
      </c>
      <c r="P40">
        <v>7.5190000000000001</v>
      </c>
      <c r="Q40">
        <v>91.873999999999995</v>
      </c>
      <c r="R40" s="3">
        <v>0.68500000000000005</v>
      </c>
      <c r="S40">
        <f t="shared" si="3"/>
        <v>0.36988168140000005</v>
      </c>
      <c r="T40">
        <v>69.959000000000003</v>
      </c>
      <c r="U40" s="3">
        <v>0.32</v>
      </c>
      <c r="V40">
        <f t="shared" si="4"/>
        <v>0.36905420970000002</v>
      </c>
      <c r="W40">
        <f t="shared" si="5"/>
        <v>8.2747170000002646E-4</v>
      </c>
      <c r="X40">
        <f t="shared" si="6"/>
        <v>9885.050377249665</v>
      </c>
    </row>
    <row r="41" spans="1:24" x14ac:dyDescent="0.75">
      <c r="A41" t="s">
        <v>86</v>
      </c>
      <c r="B41">
        <v>34.42</v>
      </c>
      <c r="C41">
        <f t="shared" si="0"/>
        <v>3.4419999999999999E-2</v>
      </c>
      <c r="D41">
        <v>37.799999999999997</v>
      </c>
      <c r="E41" t="s">
        <v>70</v>
      </c>
      <c r="F41" t="s">
        <v>36</v>
      </c>
      <c r="G41" t="s">
        <v>39</v>
      </c>
      <c r="H41" t="s">
        <v>38</v>
      </c>
      <c r="I41" t="s">
        <v>38</v>
      </c>
      <c r="J41">
        <v>2018</v>
      </c>
      <c r="K41">
        <v>0.11888341500000001</v>
      </c>
      <c r="L41">
        <v>0.34539051399999998</v>
      </c>
      <c r="M41">
        <f t="shared" si="1"/>
        <v>1.1888341491879999E-2</v>
      </c>
      <c r="N41">
        <f t="shared" si="2"/>
        <v>34.539051399999998</v>
      </c>
      <c r="O41">
        <v>9.141</v>
      </c>
      <c r="P41">
        <v>10.081</v>
      </c>
      <c r="Q41">
        <v>84.641999999999996</v>
      </c>
      <c r="R41" s="3">
        <v>0.63100000000000001</v>
      </c>
      <c r="S41">
        <f t="shared" si="3"/>
        <v>0.36964834830000004</v>
      </c>
      <c r="T41">
        <v>59.213000000000001</v>
      </c>
      <c r="U41" s="3">
        <v>0.51900000000000002</v>
      </c>
      <c r="V41">
        <f t="shared" si="4"/>
        <v>0.36999267029999999</v>
      </c>
      <c r="W41">
        <f t="shared" si="5"/>
        <v>-3.443219999999525E-4</v>
      </c>
      <c r="X41">
        <f t="shared" si="6"/>
        <v>-3655.1989353790132</v>
      </c>
    </row>
    <row r="42" spans="1:24" x14ac:dyDescent="0.75">
      <c r="A42" t="s">
        <v>87</v>
      </c>
      <c r="B42">
        <v>38.729999999999997</v>
      </c>
      <c r="C42">
        <f t="shared" si="0"/>
        <v>3.8730000000000001E-2</v>
      </c>
      <c r="D42">
        <v>40.4</v>
      </c>
      <c r="E42" t="s">
        <v>70</v>
      </c>
      <c r="F42" t="s">
        <v>36</v>
      </c>
      <c r="G42" t="s">
        <v>39</v>
      </c>
      <c r="H42" t="s">
        <v>42</v>
      </c>
      <c r="I42" t="s">
        <v>42</v>
      </c>
      <c r="J42">
        <v>2018</v>
      </c>
      <c r="K42">
        <v>0.108253826</v>
      </c>
      <c r="L42">
        <v>0.27950897499999999</v>
      </c>
      <c r="M42">
        <f t="shared" si="1"/>
        <v>1.082538260175E-2</v>
      </c>
      <c r="N42">
        <f t="shared" si="2"/>
        <v>27.9508975</v>
      </c>
      <c r="O42">
        <v>8.5719999999999992</v>
      </c>
      <c r="P42">
        <v>7.0469999999999997</v>
      </c>
      <c r="Q42">
        <v>77.073999999999998</v>
      </c>
      <c r="R42" s="3">
        <v>0.57399999999999995</v>
      </c>
      <c r="S42">
        <f t="shared" si="3"/>
        <v>0.3694399236</v>
      </c>
      <c r="T42">
        <v>39.840000000000003</v>
      </c>
      <c r="U42" s="3">
        <v>0.29599999999999999</v>
      </c>
      <c r="V42">
        <f t="shared" si="4"/>
        <v>0.36888131610000002</v>
      </c>
      <c r="W42">
        <f t="shared" si="5"/>
        <v>5.5860749999997461E-4</v>
      </c>
      <c r="X42">
        <f t="shared" si="6"/>
        <v>4798.8630978702167</v>
      </c>
    </row>
    <row r="43" spans="1:24" x14ac:dyDescent="0.75">
      <c r="A43" t="s">
        <v>88</v>
      </c>
      <c r="B43">
        <v>34.64</v>
      </c>
      <c r="C43">
        <f t="shared" si="0"/>
        <v>3.4640000000000004E-2</v>
      </c>
      <c r="D43">
        <v>39.200000000000003</v>
      </c>
      <c r="E43" t="s">
        <v>70</v>
      </c>
      <c r="F43" t="s">
        <v>36</v>
      </c>
      <c r="G43" t="s">
        <v>39</v>
      </c>
      <c r="H43" t="s">
        <v>50</v>
      </c>
      <c r="I43" t="s">
        <v>38</v>
      </c>
      <c r="J43">
        <v>2018</v>
      </c>
      <c r="K43">
        <v>0.108024885</v>
      </c>
      <c r="L43">
        <v>0.31185013</v>
      </c>
      <c r="M43">
        <f t="shared" si="1"/>
        <v>1.0802488503200001E-2</v>
      </c>
      <c r="N43">
        <f t="shared" si="2"/>
        <v>31.185012999999998</v>
      </c>
      <c r="O43">
        <v>10.208</v>
      </c>
      <c r="P43">
        <v>7.4020000000000001</v>
      </c>
      <c r="Q43">
        <v>76.911000000000001</v>
      </c>
      <c r="R43" s="3">
        <v>0.57399999999999995</v>
      </c>
      <c r="S43">
        <f t="shared" si="3"/>
        <v>0.3700391904</v>
      </c>
      <c r="T43">
        <v>61.564999999999998</v>
      </c>
      <c r="U43" s="3">
        <v>0.45800000000000002</v>
      </c>
      <c r="V43">
        <f t="shared" si="4"/>
        <v>0.36901135260000001</v>
      </c>
      <c r="W43">
        <f t="shared" si="5"/>
        <v>1.0278377999999866E-3</v>
      </c>
      <c r="X43">
        <f t="shared" si="6"/>
        <v>9851.5905934629263</v>
      </c>
    </row>
    <row r="44" spans="1:24" x14ac:dyDescent="0.75">
      <c r="A44" t="s">
        <v>89</v>
      </c>
      <c r="B44">
        <v>35.26</v>
      </c>
      <c r="C44">
        <f t="shared" si="0"/>
        <v>3.526E-2</v>
      </c>
      <c r="D44">
        <v>41.5</v>
      </c>
      <c r="E44" t="s">
        <v>70</v>
      </c>
      <c r="F44" t="s">
        <v>47</v>
      </c>
      <c r="G44" t="s">
        <v>77</v>
      </c>
      <c r="H44" t="s">
        <v>42</v>
      </c>
      <c r="I44" t="s">
        <v>38</v>
      </c>
      <c r="J44">
        <v>2018</v>
      </c>
      <c r="K44">
        <v>0.160884899</v>
      </c>
      <c r="L44">
        <v>0.45628162100000003</v>
      </c>
      <c r="M44">
        <f t="shared" si="1"/>
        <v>1.6088489956460002E-2</v>
      </c>
      <c r="N44">
        <f t="shared" si="2"/>
        <v>45.628162100000004</v>
      </c>
      <c r="O44">
        <v>7.2619999999999996</v>
      </c>
      <c r="P44">
        <v>6.3620000000000001</v>
      </c>
      <c r="Q44">
        <v>114.54600000000001</v>
      </c>
      <c r="R44" s="3">
        <v>0.85199999999999998</v>
      </c>
      <c r="S44">
        <f t="shared" si="3"/>
        <v>0.36896007060000008</v>
      </c>
      <c r="T44">
        <v>78.963999999999999</v>
      </c>
      <c r="U44" s="3">
        <v>0.58699999999999997</v>
      </c>
      <c r="V44">
        <f t="shared" si="4"/>
        <v>0.36863040060000002</v>
      </c>
      <c r="W44">
        <f t="shared" si="5"/>
        <v>3.2967000000005964E-4</v>
      </c>
      <c r="X44">
        <f t="shared" si="6"/>
        <v>4623.2592204050052</v>
      </c>
    </row>
    <row r="45" spans="1:24" x14ac:dyDescent="0.75">
      <c r="A45" t="s">
        <v>90</v>
      </c>
      <c r="B45">
        <v>34.130000000000003</v>
      </c>
      <c r="C45">
        <f t="shared" si="0"/>
        <v>3.4130000000000001E-2</v>
      </c>
      <c r="D45">
        <v>37.200000000000003</v>
      </c>
      <c r="E45" t="s">
        <v>70</v>
      </c>
      <c r="F45" t="s">
        <v>47</v>
      </c>
      <c r="G45" t="s">
        <v>77</v>
      </c>
      <c r="H45" t="s">
        <v>42</v>
      </c>
      <c r="I45" t="s">
        <v>38</v>
      </c>
      <c r="J45">
        <v>2018</v>
      </c>
      <c r="K45">
        <v>0.108093708</v>
      </c>
      <c r="L45">
        <v>0.31671171399999998</v>
      </c>
      <c r="M45">
        <f t="shared" si="1"/>
        <v>1.080937079882E-2</v>
      </c>
      <c r="N45">
        <f t="shared" si="2"/>
        <v>31.671171399999999</v>
      </c>
      <c r="O45">
        <v>6.8220000000000001</v>
      </c>
      <c r="P45">
        <v>5.0140000000000002</v>
      </c>
      <c r="Q45">
        <v>76.959999999999994</v>
      </c>
      <c r="R45" s="3">
        <v>0.57199999999999995</v>
      </c>
      <c r="S45">
        <f t="shared" si="3"/>
        <v>0.36879889860000004</v>
      </c>
      <c r="T45">
        <v>53.606999999999999</v>
      </c>
      <c r="U45" s="3">
        <v>0.39900000000000002</v>
      </c>
      <c r="V45">
        <f t="shared" si="4"/>
        <v>0.36813662820000004</v>
      </c>
      <c r="W45">
        <f t="shared" si="5"/>
        <v>6.6227039999999793E-4</v>
      </c>
      <c r="X45">
        <f t="shared" si="6"/>
        <v>6446.6681065731773</v>
      </c>
    </row>
    <row r="46" spans="1:24" x14ac:dyDescent="0.75">
      <c r="A46" t="s">
        <v>91</v>
      </c>
      <c r="B46">
        <v>34.229999999999997</v>
      </c>
      <c r="C46">
        <f t="shared" si="0"/>
        <v>3.4229999999999997E-2</v>
      </c>
      <c r="D46">
        <v>38.9</v>
      </c>
      <c r="E46" t="s">
        <v>70</v>
      </c>
      <c r="F46" t="s">
        <v>47</v>
      </c>
      <c r="G46" t="s">
        <v>77</v>
      </c>
      <c r="H46" t="s">
        <v>38</v>
      </c>
      <c r="I46" t="s">
        <v>38</v>
      </c>
      <c r="J46">
        <v>2018</v>
      </c>
      <c r="K46">
        <v>0.14734731300000001</v>
      </c>
      <c r="L46">
        <v>0.43046249599999997</v>
      </c>
      <c r="M46">
        <f t="shared" si="1"/>
        <v>1.4734731238079998E-2</v>
      </c>
      <c r="N46">
        <f t="shared" si="2"/>
        <v>43.046249599999996</v>
      </c>
      <c r="O46">
        <v>6.0990000000000002</v>
      </c>
      <c r="P46">
        <v>0.51900000000000002</v>
      </c>
      <c r="Q46">
        <v>105.01</v>
      </c>
      <c r="R46" s="3">
        <v>0.78100000000000003</v>
      </c>
      <c r="S46">
        <f t="shared" si="3"/>
        <v>0.36853406370000003</v>
      </c>
      <c r="T46">
        <v>72.171000000000006</v>
      </c>
      <c r="U46" s="3">
        <v>0.53600000000000003</v>
      </c>
      <c r="V46">
        <f t="shared" si="4"/>
        <v>0.36649010970000001</v>
      </c>
      <c r="W46">
        <f t="shared" si="5"/>
        <v>2.0439540000000145E-3</v>
      </c>
      <c r="X46">
        <f t="shared" si="6"/>
        <v>27042.216023764136</v>
      </c>
    </row>
    <row r="47" spans="1:24" x14ac:dyDescent="0.75">
      <c r="A47" t="s">
        <v>92</v>
      </c>
      <c r="B47">
        <v>38.270000000000003</v>
      </c>
      <c r="C47">
        <f t="shared" si="0"/>
        <v>3.8270000000000005E-2</v>
      </c>
      <c r="D47">
        <v>45</v>
      </c>
      <c r="E47" t="s">
        <v>70</v>
      </c>
      <c r="F47" t="s">
        <v>47</v>
      </c>
      <c r="G47" t="s">
        <v>77</v>
      </c>
      <c r="H47" t="s">
        <v>42</v>
      </c>
      <c r="I47" t="s">
        <v>42</v>
      </c>
      <c r="J47">
        <v>2018</v>
      </c>
      <c r="K47">
        <v>0.118902167</v>
      </c>
      <c r="L47">
        <v>0.31069288499999997</v>
      </c>
      <c r="M47">
        <f t="shared" si="1"/>
        <v>1.1890216708950001E-2</v>
      </c>
      <c r="N47">
        <f t="shared" si="2"/>
        <v>31.069288499999999</v>
      </c>
      <c r="O47">
        <v>8.5</v>
      </c>
      <c r="P47">
        <v>5.5439999999999996</v>
      </c>
      <c r="Q47">
        <v>84.738</v>
      </c>
      <c r="R47" s="3">
        <v>0.63100000000000001</v>
      </c>
      <c r="S47">
        <f t="shared" si="3"/>
        <v>0.36941354999999998</v>
      </c>
      <c r="T47">
        <v>77.403999999999996</v>
      </c>
      <c r="U47" s="3">
        <v>0.57599999999999996</v>
      </c>
      <c r="V47">
        <f t="shared" si="4"/>
        <v>0.36833076720000002</v>
      </c>
      <c r="W47">
        <f t="shared" si="5"/>
        <v>1.0827827999999595E-3</v>
      </c>
      <c r="X47">
        <f t="shared" si="6"/>
        <v>10339.713300970168</v>
      </c>
    </row>
    <row r="48" spans="1:24" x14ac:dyDescent="0.75">
      <c r="A48" t="s">
        <v>93</v>
      </c>
      <c r="B48">
        <v>42.42</v>
      </c>
      <c r="C48">
        <f t="shared" si="0"/>
        <v>4.2419999999999999E-2</v>
      </c>
      <c r="D48">
        <v>41.7</v>
      </c>
      <c r="E48" t="s">
        <v>70</v>
      </c>
      <c r="F48" t="s">
        <v>47</v>
      </c>
      <c r="G48" t="s">
        <v>77</v>
      </c>
      <c r="H48" t="s">
        <v>42</v>
      </c>
      <c r="I48" t="s">
        <v>37</v>
      </c>
      <c r="J48">
        <v>2018</v>
      </c>
      <c r="K48">
        <v>0.16587903300000001</v>
      </c>
      <c r="L48">
        <v>0.391039682</v>
      </c>
      <c r="M48">
        <f t="shared" si="1"/>
        <v>1.6587903310440001E-2</v>
      </c>
      <c r="N48">
        <f t="shared" si="2"/>
        <v>39.103968200000004</v>
      </c>
      <c r="O48">
        <v>6.2439999999999998</v>
      </c>
      <c r="P48">
        <v>5.9260000000000002</v>
      </c>
      <c r="Q48">
        <v>118.217</v>
      </c>
      <c r="R48" s="3">
        <v>0.879</v>
      </c>
      <c r="S48">
        <f t="shared" si="3"/>
        <v>0.3685871772</v>
      </c>
      <c r="T48">
        <v>128.107</v>
      </c>
      <c r="U48" s="3">
        <v>0.95699999999999996</v>
      </c>
      <c r="V48">
        <f t="shared" si="4"/>
        <v>0.36847069380000003</v>
      </c>
      <c r="W48">
        <f t="shared" si="5"/>
        <v>1.1648339999997814E-4</v>
      </c>
      <c r="X48">
        <f t="shared" si="6"/>
        <v>1399.9763859807676</v>
      </c>
    </row>
    <row r="49" spans="1:24" x14ac:dyDescent="0.75">
      <c r="A49" t="s">
        <v>94</v>
      </c>
      <c r="B49">
        <v>43.59</v>
      </c>
      <c r="C49">
        <f t="shared" si="0"/>
        <v>4.3590000000000004E-2</v>
      </c>
      <c r="D49">
        <v>38.1</v>
      </c>
      <c r="E49" t="s">
        <v>70</v>
      </c>
      <c r="F49" t="s">
        <v>47</v>
      </c>
      <c r="G49" t="s">
        <v>77</v>
      </c>
      <c r="H49" t="s">
        <v>42</v>
      </c>
      <c r="I49" t="s">
        <v>37</v>
      </c>
      <c r="J49">
        <v>2018</v>
      </c>
      <c r="K49">
        <v>9.3000975999999999E-2</v>
      </c>
      <c r="L49">
        <v>0.213353926</v>
      </c>
      <c r="M49">
        <f t="shared" si="1"/>
        <v>9.3000976343400009E-3</v>
      </c>
      <c r="N49">
        <f t="shared" si="2"/>
        <v>21.335392600000002</v>
      </c>
      <c r="O49">
        <v>7.9569999999999999</v>
      </c>
      <c r="P49">
        <v>7.1319999999999997</v>
      </c>
      <c r="Q49">
        <v>66.278999999999996</v>
      </c>
      <c r="R49" s="3">
        <v>0.49399999999999999</v>
      </c>
      <c r="S49">
        <f t="shared" si="3"/>
        <v>0.36921464910000001</v>
      </c>
      <c r="T49">
        <v>54.709000000000003</v>
      </c>
      <c r="U49" s="3">
        <v>0.40899999999999997</v>
      </c>
      <c r="V49">
        <f t="shared" si="4"/>
        <v>0.36891245159999997</v>
      </c>
      <c r="W49">
        <f t="shared" si="5"/>
        <v>3.0219750000004542E-4</v>
      </c>
      <c r="X49">
        <f t="shared" si="6"/>
        <v>1981.6518026922388</v>
      </c>
    </row>
    <row r="50" spans="1:24" x14ac:dyDescent="0.75">
      <c r="A50" t="s">
        <v>95</v>
      </c>
      <c r="B50">
        <v>37.44</v>
      </c>
      <c r="C50">
        <f t="shared" si="0"/>
        <v>3.7440000000000001E-2</v>
      </c>
      <c r="D50">
        <v>41.4</v>
      </c>
      <c r="E50" t="s">
        <v>57</v>
      </c>
      <c r="F50" t="s">
        <v>36</v>
      </c>
      <c r="G50" t="s">
        <v>39</v>
      </c>
      <c r="H50" t="s">
        <v>42</v>
      </c>
      <c r="I50" t="s">
        <v>38</v>
      </c>
      <c r="J50">
        <v>2018</v>
      </c>
      <c r="K50">
        <v>5.9428633000000002E-2</v>
      </c>
      <c r="L50">
        <v>0.15873032300000001</v>
      </c>
      <c r="M50">
        <f t="shared" si="1"/>
        <v>5.9428632931200001E-3</v>
      </c>
      <c r="N50">
        <f t="shared" si="2"/>
        <v>15.873032299999998</v>
      </c>
      <c r="O50">
        <v>8.6620000000000008</v>
      </c>
      <c r="P50">
        <v>4.9480000000000004</v>
      </c>
      <c r="Q50">
        <v>42.353000000000002</v>
      </c>
      <c r="R50" s="3">
        <v>0.316</v>
      </c>
      <c r="S50">
        <f t="shared" si="3"/>
        <v>0.36947289059999999</v>
      </c>
      <c r="T50">
        <v>101.82299999999999</v>
      </c>
      <c r="U50" s="3">
        <v>0.76</v>
      </c>
      <c r="V50">
        <f t="shared" si="4"/>
        <v>0.36811245240000001</v>
      </c>
      <c r="W50">
        <f t="shared" si="5"/>
        <v>1.3604381999999804E-3</v>
      </c>
      <c r="X50">
        <f t="shared" si="6"/>
        <v>6637.0418892161133</v>
      </c>
    </row>
    <row r="51" spans="1:24" x14ac:dyDescent="0.75">
      <c r="A51" t="s">
        <v>96</v>
      </c>
      <c r="B51">
        <v>38.229999999999997</v>
      </c>
      <c r="C51">
        <f t="shared" si="0"/>
        <v>3.823E-2</v>
      </c>
      <c r="D51">
        <v>36.9</v>
      </c>
      <c r="E51" t="s">
        <v>57</v>
      </c>
      <c r="F51" t="s">
        <v>36</v>
      </c>
      <c r="G51" t="s">
        <v>39</v>
      </c>
      <c r="H51" t="s">
        <v>38</v>
      </c>
      <c r="I51" t="s">
        <v>38</v>
      </c>
      <c r="J51">
        <v>2018</v>
      </c>
      <c r="K51">
        <v>8.4827486999999993E-2</v>
      </c>
      <c r="L51">
        <v>0.22188722799999999</v>
      </c>
      <c r="M51">
        <f t="shared" si="1"/>
        <v>8.4827487264400002E-3</v>
      </c>
      <c r="N51">
        <f t="shared" si="2"/>
        <v>22.188722800000001</v>
      </c>
      <c r="O51">
        <v>9.3010000000000002</v>
      </c>
      <c r="P51">
        <v>6.476</v>
      </c>
      <c r="Q51">
        <v>60.454000000000001</v>
      </c>
      <c r="R51" s="3">
        <v>0.45100000000000001</v>
      </c>
      <c r="S51">
        <f t="shared" si="3"/>
        <v>0.3697069563</v>
      </c>
      <c r="T51">
        <v>163.345</v>
      </c>
      <c r="U51" s="3">
        <v>1.22</v>
      </c>
      <c r="V51">
        <f t="shared" si="4"/>
        <v>0.36867215879999998</v>
      </c>
      <c r="W51">
        <f t="shared" si="5"/>
        <v>1.0347975000000176E-3</v>
      </c>
      <c r="X51">
        <f t="shared" si="6"/>
        <v>7057.0552254835839</v>
      </c>
    </row>
    <row r="52" spans="1:24" x14ac:dyDescent="0.75">
      <c r="A52" t="s">
        <v>97</v>
      </c>
      <c r="B52">
        <v>40.369999999999997</v>
      </c>
      <c r="C52">
        <f t="shared" si="0"/>
        <v>4.0369999999999996E-2</v>
      </c>
      <c r="D52">
        <v>43.1</v>
      </c>
      <c r="E52" t="s">
        <v>57</v>
      </c>
      <c r="F52" t="s">
        <v>36</v>
      </c>
      <c r="G52" t="s">
        <v>39</v>
      </c>
      <c r="H52" t="s">
        <v>38</v>
      </c>
      <c r="I52" t="s">
        <v>38</v>
      </c>
      <c r="J52">
        <v>2018</v>
      </c>
      <c r="K52">
        <v>9.0016424999999997E-2</v>
      </c>
      <c r="L52">
        <v>0.22297851099999999</v>
      </c>
      <c r="M52">
        <f t="shared" si="1"/>
        <v>9.0016424890699987E-3</v>
      </c>
      <c r="N52">
        <f t="shared" si="2"/>
        <v>22.297851099999999</v>
      </c>
      <c r="O52">
        <v>6.5730000000000004</v>
      </c>
      <c r="P52">
        <v>6.1349999999999998</v>
      </c>
      <c r="Q52">
        <v>64.152000000000001</v>
      </c>
      <c r="R52" s="3">
        <v>0.47699999999999998</v>
      </c>
      <c r="S52">
        <f t="shared" si="3"/>
        <v>0.36870768989999997</v>
      </c>
      <c r="T52">
        <v>49.005000000000003</v>
      </c>
      <c r="U52" s="3">
        <v>0.36599999999999999</v>
      </c>
      <c r="V52">
        <f t="shared" si="4"/>
        <v>0.36854725050000003</v>
      </c>
      <c r="W52">
        <f t="shared" si="5"/>
        <v>1.6043939999993428E-4</v>
      </c>
      <c r="X52">
        <f t="shared" si="6"/>
        <v>1099.5370825460643</v>
      </c>
    </row>
    <row r="53" spans="1:24" x14ac:dyDescent="0.75">
      <c r="A53" t="s">
        <v>98</v>
      </c>
      <c r="B53">
        <v>39.93</v>
      </c>
      <c r="C53">
        <f t="shared" si="0"/>
        <v>3.993E-2</v>
      </c>
      <c r="D53" t="s">
        <v>52</v>
      </c>
      <c r="E53" t="s">
        <v>57</v>
      </c>
      <c r="F53" t="s">
        <v>36</v>
      </c>
      <c r="G53" t="s">
        <v>39</v>
      </c>
      <c r="H53" t="s">
        <v>42</v>
      </c>
      <c r="I53" t="s">
        <v>38</v>
      </c>
      <c r="J53">
        <v>2018</v>
      </c>
      <c r="K53">
        <v>8.8973866999999998E-2</v>
      </c>
      <c r="L53">
        <v>0.22282461000000001</v>
      </c>
      <c r="M53">
        <f t="shared" si="1"/>
        <v>8.897386677300001E-3</v>
      </c>
      <c r="N53">
        <f t="shared" si="2"/>
        <v>22.282461000000001</v>
      </c>
      <c r="O53">
        <v>8.8360000000000003</v>
      </c>
      <c r="P53" t="s">
        <v>52</v>
      </c>
      <c r="Q53">
        <v>63.408999999999999</v>
      </c>
      <c r="R53" s="3">
        <v>0.47299999999999998</v>
      </c>
      <c r="S53">
        <f t="shared" si="3"/>
        <v>0.36953662680000005</v>
      </c>
      <c r="T53" t="s">
        <v>52</v>
      </c>
      <c r="U53" s="3" t="s">
        <v>52</v>
      </c>
      <c r="V53" t="e">
        <f t="shared" si="4"/>
        <v>#VALUE!</v>
      </c>
      <c r="W53" t="e">
        <f t="shared" si="5"/>
        <v>#VALUE!</v>
      </c>
      <c r="X53" t="e">
        <f t="shared" si="6"/>
        <v>#VALUE!</v>
      </c>
    </row>
    <row r="54" spans="1:24" x14ac:dyDescent="0.75">
      <c r="A54" t="s">
        <v>99</v>
      </c>
      <c r="B54">
        <v>39.17</v>
      </c>
      <c r="C54">
        <f t="shared" si="0"/>
        <v>3.9170000000000003E-2</v>
      </c>
      <c r="D54">
        <v>41</v>
      </c>
      <c r="E54" t="s">
        <v>57</v>
      </c>
      <c r="F54" t="s">
        <v>36</v>
      </c>
      <c r="G54" t="s">
        <v>39</v>
      </c>
      <c r="H54" t="s">
        <v>38</v>
      </c>
      <c r="I54" t="s">
        <v>38</v>
      </c>
      <c r="J54">
        <v>2018</v>
      </c>
      <c r="K54">
        <v>8.4048726000000004E-2</v>
      </c>
      <c r="L54">
        <v>0.21457422900000001</v>
      </c>
      <c r="M54">
        <f t="shared" si="1"/>
        <v>8.4048725499300016E-3</v>
      </c>
      <c r="N54">
        <f t="shared" si="2"/>
        <v>21.457422900000001</v>
      </c>
      <c r="O54">
        <v>6.569</v>
      </c>
      <c r="P54">
        <v>4.2930000000000001</v>
      </c>
      <c r="Q54">
        <v>59.899000000000001</v>
      </c>
      <c r="R54" s="3">
        <v>0.44500000000000001</v>
      </c>
      <c r="S54">
        <f t="shared" si="3"/>
        <v>0.36870622470000003</v>
      </c>
      <c r="T54">
        <v>98.245000000000005</v>
      </c>
      <c r="U54" s="3">
        <v>0.72799999999999998</v>
      </c>
      <c r="V54">
        <f t="shared" si="4"/>
        <v>0.36787252590000002</v>
      </c>
      <c r="W54">
        <f t="shared" si="5"/>
        <v>8.3369880000000451E-4</v>
      </c>
      <c r="X54">
        <f t="shared" si="6"/>
        <v>5498.2258798938446</v>
      </c>
    </row>
    <row r="55" spans="1:24" x14ac:dyDescent="0.75">
      <c r="A55" t="s">
        <v>100</v>
      </c>
      <c r="B55">
        <v>35.47</v>
      </c>
      <c r="C55">
        <f t="shared" si="0"/>
        <v>3.5470000000000002E-2</v>
      </c>
      <c r="D55">
        <v>39.1</v>
      </c>
      <c r="E55" t="s">
        <v>57</v>
      </c>
      <c r="F55" t="s">
        <v>36</v>
      </c>
      <c r="G55" t="s">
        <v>39</v>
      </c>
      <c r="H55" t="s">
        <v>38</v>
      </c>
      <c r="I55" t="s">
        <v>42</v>
      </c>
      <c r="J55">
        <v>2018</v>
      </c>
      <c r="K55">
        <v>0.12515190500000001</v>
      </c>
      <c r="L55">
        <v>0.35283874999999998</v>
      </c>
      <c r="M55">
        <f t="shared" si="1"/>
        <v>1.2515190462499999E-2</v>
      </c>
      <c r="N55">
        <f t="shared" si="2"/>
        <v>35.283874999999995</v>
      </c>
      <c r="O55">
        <v>6.2949999999999999</v>
      </c>
      <c r="P55">
        <v>7.0369999999999999</v>
      </c>
      <c r="Q55">
        <v>89.191999999999993</v>
      </c>
      <c r="R55" s="3">
        <v>0.66300000000000003</v>
      </c>
      <c r="S55">
        <f t="shared" si="3"/>
        <v>0.36860585849999999</v>
      </c>
      <c r="T55">
        <v>105.217</v>
      </c>
      <c r="U55" s="3">
        <v>0.78200000000000003</v>
      </c>
      <c r="V55">
        <f t="shared" si="4"/>
        <v>0.36887765309999998</v>
      </c>
      <c r="W55">
        <f t="shared" si="5"/>
        <v>-2.7179459999998601E-4</v>
      </c>
      <c r="X55">
        <f t="shared" si="6"/>
        <v>-2947.4940656732551</v>
      </c>
    </row>
    <row r="56" spans="1:24" x14ac:dyDescent="0.75">
      <c r="A56" t="s">
        <v>101</v>
      </c>
      <c r="B56">
        <v>37.299999999999997</v>
      </c>
      <c r="C56">
        <f t="shared" si="0"/>
        <v>3.73E-2</v>
      </c>
      <c r="D56">
        <v>40.5</v>
      </c>
      <c r="E56" t="s">
        <v>57</v>
      </c>
      <c r="F56" t="s">
        <v>47</v>
      </c>
      <c r="G56" t="s">
        <v>48</v>
      </c>
      <c r="H56" t="s">
        <v>42</v>
      </c>
      <c r="I56" t="s">
        <v>42</v>
      </c>
      <c r="J56">
        <v>2018</v>
      </c>
      <c r="K56">
        <v>0.12028289</v>
      </c>
      <c r="L56">
        <v>0.322474237</v>
      </c>
      <c r="M56">
        <f t="shared" si="1"/>
        <v>1.2028289040099999E-2</v>
      </c>
      <c r="N56">
        <f t="shared" si="2"/>
        <v>32.247423699999999</v>
      </c>
      <c r="O56">
        <v>6.492</v>
      </c>
      <c r="P56">
        <v>2.9089999999999998</v>
      </c>
      <c r="Q56">
        <v>85.721999999999994</v>
      </c>
      <c r="R56" s="3">
        <v>0.63700000000000001</v>
      </c>
      <c r="S56">
        <f t="shared" si="3"/>
        <v>0.36867801960000002</v>
      </c>
      <c r="T56">
        <v>98.593000000000004</v>
      </c>
      <c r="U56" s="3">
        <v>0.73299999999999998</v>
      </c>
      <c r="V56">
        <f t="shared" si="4"/>
        <v>0.36736556670000003</v>
      </c>
      <c r="W56">
        <f t="shared" si="5"/>
        <v>1.3124528999999829E-3</v>
      </c>
      <c r="X56">
        <f t="shared" si="6"/>
        <v>13008.121696764561</v>
      </c>
    </row>
    <row r="57" spans="1:24" x14ac:dyDescent="0.75">
      <c r="A57" t="s">
        <v>102</v>
      </c>
      <c r="B57">
        <v>39.19</v>
      </c>
      <c r="C57">
        <f t="shared" si="0"/>
        <v>3.9189999999999996E-2</v>
      </c>
      <c r="D57">
        <v>41</v>
      </c>
      <c r="E57" t="s">
        <v>57</v>
      </c>
      <c r="F57" t="s">
        <v>47</v>
      </c>
      <c r="G57" t="s">
        <v>48</v>
      </c>
      <c r="H57" t="s">
        <v>42</v>
      </c>
      <c r="I57" t="s">
        <v>38</v>
      </c>
      <c r="J57">
        <v>2018</v>
      </c>
      <c r="K57">
        <v>0.13247928</v>
      </c>
      <c r="L57">
        <v>0.33804358200000001</v>
      </c>
      <c r="M57">
        <f t="shared" si="1"/>
        <v>1.324792797858E-2</v>
      </c>
      <c r="N57">
        <f t="shared" si="2"/>
        <v>33.804358200000003</v>
      </c>
      <c r="O57">
        <v>7.8659999999999997</v>
      </c>
      <c r="P57">
        <v>10.08</v>
      </c>
      <c r="Q57">
        <v>94.414000000000001</v>
      </c>
      <c r="R57" s="3">
        <v>0.70299999999999996</v>
      </c>
      <c r="S57">
        <f t="shared" si="3"/>
        <v>0.36918131579999997</v>
      </c>
      <c r="T57">
        <v>45.682000000000002</v>
      </c>
      <c r="U57" s="3">
        <v>0.34300000000000003</v>
      </c>
      <c r="V57">
        <f t="shared" si="4"/>
        <v>0.36999230400000005</v>
      </c>
      <c r="W57">
        <f t="shared" si="5"/>
        <v>-8.1098820000008454E-4</v>
      </c>
      <c r="X57">
        <f t="shared" si="6"/>
        <v>-8426.0313525867041</v>
      </c>
    </row>
    <row r="58" spans="1:24" x14ac:dyDescent="0.75">
      <c r="A58" t="s">
        <v>103</v>
      </c>
      <c r="B58">
        <v>35.950000000000003</v>
      </c>
      <c r="C58">
        <f t="shared" si="0"/>
        <v>3.5950000000000003E-2</v>
      </c>
      <c r="D58">
        <v>41.9</v>
      </c>
      <c r="E58" t="s">
        <v>57</v>
      </c>
      <c r="F58" t="s">
        <v>47</v>
      </c>
      <c r="G58" t="s">
        <v>48</v>
      </c>
      <c r="H58" t="s">
        <v>37</v>
      </c>
      <c r="I58" t="s">
        <v>38</v>
      </c>
      <c r="J58">
        <v>2018</v>
      </c>
      <c r="K58">
        <v>0.11385635299999999</v>
      </c>
      <c r="L58">
        <v>0.31670751899999999</v>
      </c>
      <c r="M58">
        <f t="shared" si="1"/>
        <v>1.138563530805E-2</v>
      </c>
      <c r="N58">
        <f t="shared" si="2"/>
        <v>31.670751899999996</v>
      </c>
      <c r="O58">
        <v>6.173</v>
      </c>
      <c r="P58">
        <v>7.3540000000000001</v>
      </c>
      <c r="Q58">
        <v>81.141999999999996</v>
      </c>
      <c r="R58" s="3">
        <v>0.60299999999999998</v>
      </c>
      <c r="S58">
        <f t="shared" si="3"/>
        <v>0.36856116989999999</v>
      </c>
      <c r="T58">
        <v>84.98</v>
      </c>
      <c r="U58" s="3">
        <v>0.63600000000000001</v>
      </c>
      <c r="V58">
        <f t="shared" si="4"/>
        <v>0.36899377020000007</v>
      </c>
      <c r="W58">
        <f t="shared" si="5"/>
        <v>-4.3260030000008554E-4</v>
      </c>
      <c r="X58">
        <f t="shared" si="6"/>
        <v>-4210.9591754266885</v>
      </c>
    </row>
    <row r="59" spans="1:24" x14ac:dyDescent="0.75">
      <c r="A59" t="s">
        <v>104</v>
      </c>
      <c r="B59">
        <v>42.99</v>
      </c>
      <c r="C59">
        <f t="shared" si="0"/>
        <v>4.299E-2</v>
      </c>
      <c r="D59">
        <v>38.700000000000003</v>
      </c>
      <c r="E59" t="s">
        <v>57</v>
      </c>
      <c r="F59" t="s">
        <v>47</v>
      </c>
      <c r="G59" t="s">
        <v>48</v>
      </c>
      <c r="H59" t="s">
        <v>38</v>
      </c>
      <c r="I59" t="s">
        <v>42</v>
      </c>
      <c r="J59">
        <v>2018</v>
      </c>
      <c r="K59">
        <v>0.14358399999999999</v>
      </c>
      <c r="L59">
        <v>0.33399395100000001</v>
      </c>
      <c r="M59">
        <f t="shared" si="1"/>
        <v>1.4358399953490001E-2</v>
      </c>
      <c r="N59">
        <f t="shared" si="2"/>
        <v>33.399395100000007</v>
      </c>
      <c r="O59">
        <v>6.0529999999999999</v>
      </c>
      <c r="P59">
        <v>8.8309999999999995</v>
      </c>
      <c r="Q59">
        <v>102.328</v>
      </c>
      <c r="R59" s="3">
        <v>0.76100000000000001</v>
      </c>
      <c r="S59">
        <f t="shared" si="3"/>
        <v>0.36851721390000003</v>
      </c>
      <c r="T59">
        <v>78.421999999999997</v>
      </c>
      <c r="U59" s="3">
        <v>0.58599999999999997</v>
      </c>
      <c r="V59">
        <f t="shared" si="4"/>
        <v>0.36953479530000005</v>
      </c>
      <c r="W59">
        <f t="shared" si="5"/>
        <v>-1.0175814000000227E-3</v>
      </c>
      <c r="X59">
        <f t="shared" si="6"/>
        <v>-10445.845594114797</v>
      </c>
    </row>
    <row r="60" spans="1:24" x14ac:dyDescent="0.75">
      <c r="A60" t="s">
        <v>105</v>
      </c>
      <c r="B60">
        <v>38.799999999999997</v>
      </c>
      <c r="C60">
        <f t="shared" si="0"/>
        <v>3.8800000000000001E-2</v>
      </c>
      <c r="D60">
        <v>40.9</v>
      </c>
      <c r="E60" t="s">
        <v>57</v>
      </c>
      <c r="F60" t="s">
        <v>47</v>
      </c>
      <c r="G60" t="s">
        <v>48</v>
      </c>
      <c r="H60" t="s">
        <v>50</v>
      </c>
      <c r="I60" t="s">
        <v>38</v>
      </c>
      <c r="J60">
        <v>2018</v>
      </c>
      <c r="K60">
        <v>0.14018270599999999</v>
      </c>
      <c r="L60">
        <v>0.361295633</v>
      </c>
      <c r="M60">
        <f t="shared" si="1"/>
        <v>1.40182705604E-2</v>
      </c>
      <c r="N60">
        <f t="shared" si="2"/>
        <v>36.129563299999994</v>
      </c>
      <c r="O60">
        <v>8.3879999999999999</v>
      </c>
      <c r="P60">
        <v>3.2519999999999998</v>
      </c>
      <c r="Q60">
        <v>99.903999999999996</v>
      </c>
      <c r="R60" s="3">
        <v>0.74399999999999999</v>
      </c>
      <c r="S60">
        <f t="shared" si="3"/>
        <v>0.36937252440000001</v>
      </c>
      <c r="T60">
        <v>48.155000000000001</v>
      </c>
      <c r="U60" s="3">
        <v>0.35899999999999999</v>
      </c>
      <c r="V60">
        <f t="shared" si="4"/>
        <v>0.36749120760000004</v>
      </c>
      <c r="W60">
        <f t="shared" si="5"/>
        <v>1.8813167999999769E-3</v>
      </c>
      <c r="X60">
        <f t="shared" si="6"/>
        <v>20891.060490826341</v>
      </c>
    </row>
    <row r="61" spans="1:24" x14ac:dyDescent="0.75">
      <c r="A61" t="s">
        <v>106</v>
      </c>
      <c r="B61">
        <v>41.22</v>
      </c>
      <c r="C61">
        <f t="shared" si="0"/>
        <v>4.122E-2</v>
      </c>
      <c r="D61">
        <v>37</v>
      </c>
      <c r="E61" t="s">
        <v>57</v>
      </c>
      <c r="F61" t="s">
        <v>36</v>
      </c>
      <c r="G61" t="s">
        <v>39</v>
      </c>
      <c r="H61" t="s">
        <v>42</v>
      </c>
      <c r="I61" t="s">
        <v>38</v>
      </c>
      <c r="J61">
        <v>2018</v>
      </c>
      <c r="K61">
        <v>8.6138052000000007E-2</v>
      </c>
      <c r="L61">
        <v>0.208971499</v>
      </c>
      <c r="M61">
        <f t="shared" si="1"/>
        <v>8.6138051887800007E-3</v>
      </c>
      <c r="N61">
        <f t="shared" si="2"/>
        <v>20.897149900000002</v>
      </c>
      <c r="O61">
        <v>8.3000000000000007</v>
      </c>
      <c r="P61">
        <v>0.30199999999999999</v>
      </c>
      <c r="Q61">
        <v>61.387999999999998</v>
      </c>
      <c r="R61" s="3">
        <v>0.45700000000000002</v>
      </c>
      <c r="S61">
        <f t="shared" si="3"/>
        <v>0.36934029000000002</v>
      </c>
      <c r="T61">
        <v>32.920999999999999</v>
      </c>
      <c r="U61" s="3">
        <v>0.245</v>
      </c>
      <c r="V61">
        <f t="shared" si="4"/>
        <v>0.36641062260000001</v>
      </c>
      <c r="W61">
        <f t="shared" si="5"/>
        <v>2.9296674000000023E-3</v>
      </c>
      <c r="X61">
        <f t="shared" si="6"/>
        <v>18816.602783053637</v>
      </c>
    </row>
    <row r="62" spans="1:24" x14ac:dyDescent="0.75">
      <c r="A62" t="s">
        <v>107</v>
      </c>
      <c r="B62">
        <v>40.19</v>
      </c>
      <c r="C62">
        <f t="shared" si="0"/>
        <v>4.0189999999999997E-2</v>
      </c>
      <c r="D62">
        <v>34.799999999999997</v>
      </c>
      <c r="E62" t="s">
        <v>35</v>
      </c>
      <c r="F62" t="s">
        <v>36</v>
      </c>
      <c r="G62" t="s">
        <v>39</v>
      </c>
      <c r="H62" t="s">
        <v>38</v>
      </c>
      <c r="I62" t="s">
        <v>38</v>
      </c>
      <c r="J62">
        <v>2018</v>
      </c>
      <c r="K62">
        <v>0.147385198</v>
      </c>
      <c r="L62">
        <v>0.36672106999999998</v>
      </c>
      <c r="M62">
        <f t="shared" si="1"/>
        <v>1.4738519803299998E-2</v>
      </c>
      <c r="N62">
        <f t="shared" si="2"/>
        <v>36.672106999999997</v>
      </c>
      <c r="O62">
        <v>6.6970000000000001</v>
      </c>
      <c r="P62">
        <v>7.7789999999999999</v>
      </c>
      <c r="Q62">
        <v>105.03700000000001</v>
      </c>
      <c r="R62" s="3">
        <v>0.78100000000000003</v>
      </c>
      <c r="S62">
        <f t="shared" si="3"/>
        <v>0.36875311109999998</v>
      </c>
      <c r="T62">
        <v>135.286</v>
      </c>
      <c r="U62" s="3">
        <v>1.006</v>
      </c>
      <c r="V62">
        <f t="shared" si="4"/>
        <v>0.36914944770000002</v>
      </c>
      <c r="W62">
        <f t="shared" si="5"/>
        <v>-3.9633660000004678E-4</v>
      </c>
      <c r="X62">
        <f t="shared" si="6"/>
        <v>-4467.2050046772547</v>
      </c>
    </row>
    <row r="63" spans="1:24" x14ac:dyDescent="0.75">
      <c r="A63" t="s">
        <v>108</v>
      </c>
      <c r="B63">
        <v>36.61</v>
      </c>
      <c r="C63">
        <f t="shared" si="0"/>
        <v>3.6610000000000004E-2</v>
      </c>
      <c r="D63">
        <v>32.799999999999997</v>
      </c>
      <c r="E63" t="s">
        <v>35</v>
      </c>
      <c r="F63" t="s">
        <v>36</v>
      </c>
      <c r="G63" t="s">
        <v>39</v>
      </c>
      <c r="H63" t="s">
        <v>50</v>
      </c>
      <c r="I63" t="s">
        <v>38</v>
      </c>
      <c r="J63">
        <v>2018</v>
      </c>
      <c r="K63">
        <v>0.17487197600000001</v>
      </c>
      <c r="L63">
        <v>0.47766177500000001</v>
      </c>
      <c r="M63">
        <f t="shared" si="1"/>
        <v>1.748719758275E-2</v>
      </c>
      <c r="N63">
        <f t="shared" si="2"/>
        <v>47.766177499999998</v>
      </c>
      <c r="O63">
        <v>2.37</v>
      </c>
      <c r="P63">
        <v>8.5020000000000007</v>
      </c>
      <c r="Q63">
        <v>124.626</v>
      </c>
      <c r="R63" s="3">
        <v>0.92300000000000004</v>
      </c>
      <c r="S63">
        <f t="shared" si="3"/>
        <v>0.36716813100000001</v>
      </c>
      <c r="T63">
        <v>61.277000000000001</v>
      </c>
      <c r="U63" s="3">
        <v>0.45400000000000001</v>
      </c>
      <c r="V63">
        <f t="shared" si="4"/>
        <v>0.36941428260000003</v>
      </c>
      <c r="W63">
        <f t="shared" si="5"/>
        <v>-2.2461516000000237E-3</v>
      </c>
      <c r="X63">
        <f t="shared" si="6"/>
        <v>-32975.804037838119</v>
      </c>
    </row>
    <row r="64" spans="1:24" x14ac:dyDescent="0.75">
      <c r="A64" t="s">
        <v>109</v>
      </c>
      <c r="B64">
        <v>39.22</v>
      </c>
      <c r="C64">
        <f t="shared" si="0"/>
        <v>3.9219999999999998E-2</v>
      </c>
      <c r="D64">
        <v>33.1</v>
      </c>
      <c r="E64" t="s">
        <v>35</v>
      </c>
      <c r="F64" t="s">
        <v>36</v>
      </c>
      <c r="G64" t="s">
        <v>39</v>
      </c>
      <c r="H64" t="s">
        <v>38</v>
      </c>
      <c r="I64" t="s">
        <v>38</v>
      </c>
      <c r="J64">
        <v>2018</v>
      </c>
      <c r="K64">
        <v>0.182460341</v>
      </c>
      <c r="L64">
        <v>0.46522269599999999</v>
      </c>
      <c r="M64">
        <f t="shared" si="1"/>
        <v>1.8246034137119997E-2</v>
      </c>
      <c r="N64">
        <f t="shared" si="2"/>
        <v>46.522269599999994</v>
      </c>
      <c r="O64">
        <v>9.3209999999999997</v>
      </c>
      <c r="P64">
        <v>8.2629999999999999</v>
      </c>
      <c r="Q64">
        <v>130.03399999999999</v>
      </c>
      <c r="R64" s="3">
        <v>0.97</v>
      </c>
      <c r="S64">
        <f t="shared" si="3"/>
        <v>0.36971428229999997</v>
      </c>
      <c r="T64">
        <v>86.507999999999996</v>
      </c>
      <c r="U64" s="3">
        <v>0.64400000000000002</v>
      </c>
      <c r="V64">
        <f t="shared" si="4"/>
        <v>0.36932673690000001</v>
      </c>
      <c r="W64">
        <f t="shared" si="5"/>
        <v>3.8754539999996673E-4</v>
      </c>
      <c r="X64">
        <f t="shared" si="6"/>
        <v>5541.3977074742716</v>
      </c>
    </row>
    <row r="65" spans="1:24" x14ac:dyDescent="0.75">
      <c r="A65" t="s">
        <v>110</v>
      </c>
      <c r="B65">
        <v>42.18</v>
      </c>
      <c r="C65">
        <f t="shared" si="0"/>
        <v>4.2180000000000002E-2</v>
      </c>
      <c r="D65">
        <v>36.200000000000003</v>
      </c>
      <c r="E65" t="s">
        <v>35</v>
      </c>
      <c r="F65" t="s">
        <v>36</v>
      </c>
      <c r="G65" t="s">
        <v>39</v>
      </c>
      <c r="H65" t="s">
        <v>42</v>
      </c>
      <c r="I65" t="s">
        <v>38</v>
      </c>
      <c r="J65">
        <v>2018</v>
      </c>
      <c r="K65">
        <v>0.13983612200000001</v>
      </c>
      <c r="L65">
        <v>0.331522337</v>
      </c>
      <c r="M65">
        <f t="shared" si="1"/>
        <v>1.3983612174660001E-2</v>
      </c>
      <c r="N65">
        <f t="shared" si="2"/>
        <v>33.152233699999996</v>
      </c>
      <c r="O65">
        <v>7.5960000000000001</v>
      </c>
      <c r="P65">
        <v>8.0440000000000005</v>
      </c>
      <c r="Q65">
        <v>99.656999999999996</v>
      </c>
      <c r="R65" s="3">
        <v>0.74199999999999999</v>
      </c>
      <c r="S65">
        <f t="shared" si="3"/>
        <v>0.36908241479999998</v>
      </c>
      <c r="T65">
        <v>114.797</v>
      </c>
      <c r="U65" s="3">
        <v>0.85499999999999998</v>
      </c>
      <c r="V65">
        <f t="shared" si="4"/>
        <v>0.36924651720000001</v>
      </c>
      <c r="W65">
        <f t="shared" si="5"/>
        <v>-1.641024000000324E-4</v>
      </c>
      <c r="X65">
        <f t="shared" si="6"/>
        <v>-1672.1050883734795</v>
      </c>
    </row>
    <row r="66" spans="1:24" x14ac:dyDescent="0.75">
      <c r="A66" t="s">
        <v>111</v>
      </c>
      <c r="B66">
        <v>39.229999999999997</v>
      </c>
      <c r="C66">
        <f t="shared" si="0"/>
        <v>3.9230000000000001E-2</v>
      </c>
      <c r="D66">
        <v>35.799999999999997</v>
      </c>
      <c r="E66" t="s">
        <v>35</v>
      </c>
      <c r="F66" t="s">
        <v>36</v>
      </c>
      <c r="G66" t="s">
        <v>39</v>
      </c>
      <c r="H66" t="s">
        <v>42</v>
      </c>
      <c r="I66" t="s">
        <v>37</v>
      </c>
      <c r="J66">
        <v>2018</v>
      </c>
      <c r="K66">
        <v>8.7936921000000001E-2</v>
      </c>
      <c r="L66">
        <v>0.22415733099999999</v>
      </c>
      <c r="M66">
        <f t="shared" si="1"/>
        <v>8.7936920951299999E-3</v>
      </c>
      <c r="N66">
        <f t="shared" si="2"/>
        <v>22.415733100000001</v>
      </c>
      <c r="O66">
        <v>10.327</v>
      </c>
      <c r="P66">
        <v>7.2939999999999996</v>
      </c>
      <c r="Q66">
        <v>62.67</v>
      </c>
      <c r="R66" s="3">
        <v>0.46800000000000003</v>
      </c>
      <c r="S66">
        <f t="shared" si="3"/>
        <v>0.37008278010000001</v>
      </c>
      <c r="T66">
        <v>96.673000000000002</v>
      </c>
      <c r="U66" s="3">
        <v>0.72</v>
      </c>
      <c r="V66">
        <f t="shared" si="4"/>
        <v>0.36897179219999998</v>
      </c>
      <c r="W66">
        <f t="shared" si="5"/>
        <v>1.1109879000000267E-3</v>
      </c>
      <c r="X66">
        <f t="shared" si="6"/>
        <v>7654.1702248986012</v>
      </c>
    </row>
    <row r="67" spans="1:24" x14ac:dyDescent="0.75">
      <c r="A67" t="s">
        <v>112</v>
      </c>
      <c r="B67">
        <v>34.619999999999997</v>
      </c>
      <c r="C67">
        <f t="shared" ref="C67:C73" si="7">B67*0.001</f>
        <v>3.4619999999999998E-2</v>
      </c>
      <c r="D67">
        <v>34.700000000000003</v>
      </c>
      <c r="E67" t="s">
        <v>35</v>
      </c>
      <c r="F67" t="s">
        <v>36</v>
      </c>
      <c r="G67" t="s">
        <v>39</v>
      </c>
      <c r="H67" t="s">
        <v>37</v>
      </c>
      <c r="I67" t="s">
        <v>38</v>
      </c>
      <c r="J67">
        <v>2018</v>
      </c>
      <c r="K67">
        <v>0.119515354</v>
      </c>
      <c r="L67">
        <v>0.34522054899999999</v>
      </c>
      <c r="M67">
        <f t="shared" ref="M67:M73" si="8">L67*C67</f>
        <v>1.1951535406379998E-2</v>
      </c>
      <c r="N67">
        <f t="shared" ref="N67:N73" si="9">(M67*100)/(C67)</f>
        <v>34.522054900000001</v>
      </c>
      <c r="O67">
        <v>6.8490000000000002</v>
      </c>
      <c r="P67">
        <v>9.7889999999999997</v>
      </c>
      <c r="Q67">
        <v>85.174999999999997</v>
      </c>
      <c r="R67" s="3">
        <v>0.63400000000000001</v>
      </c>
      <c r="S67">
        <f t="shared" ref="S67:S73" si="10">((O67/1000) + 1) * 0.3663</f>
        <v>0.36880878870000006</v>
      </c>
      <c r="T67">
        <v>75.445999999999998</v>
      </c>
      <c r="U67" s="3">
        <v>0.56299999999999994</v>
      </c>
      <c r="V67">
        <f t="shared" ref="V67:V73" si="11">((P67/1000)+1)*0.3663</f>
        <v>0.36988571070000004</v>
      </c>
      <c r="W67">
        <f t="shared" ref="W67:W73" si="12">S67-V67</f>
        <v>-1.0769219999999802E-3</v>
      </c>
      <c r="X67">
        <f t="shared" ref="X67:X73" si="13">(W67/100)*((N67*10^9)/(14*28))*(100/8.3)</f>
        <v>-11426.592207713644</v>
      </c>
    </row>
    <row r="68" spans="1:24" x14ac:dyDescent="0.75">
      <c r="A68" t="s">
        <v>113</v>
      </c>
      <c r="B68">
        <v>37.26</v>
      </c>
      <c r="C68">
        <f t="shared" si="7"/>
        <v>3.7260000000000001E-2</v>
      </c>
      <c r="D68">
        <v>39.200000000000003</v>
      </c>
      <c r="E68" t="s">
        <v>35</v>
      </c>
      <c r="F68" t="s">
        <v>47</v>
      </c>
      <c r="G68" t="s">
        <v>48</v>
      </c>
      <c r="H68" t="s">
        <v>38</v>
      </c>
      <c r="I68" t="s">
        <v>42</v>
      </c>
      <c r="J68">
        <v>2018</v>
      </c>
      <c r="K68">
        <v>0.13392174300000001</v>
      </c>
      <c r="L68">
        <v>0.35942496699999998</v>
      </c>
      <c r="M68">
        <f t="shared" si="8"/>
        <v>1.339217427042E-2</v>
      </c>
      <c r="N68">
        <f t="shared" si="9"/>
        <v>35.9424967</v>
      </c>
      <c r="O68">
        <v>8.3409999999999993</v>
      </c>
      <c r="P68">
        <v>7.01</v>
      </c>
      <c r="Q68">
        <v>95.441999999999993</v>
      </c>
      <c r="R68" s="3">
        <v>0.71099999999999997</v>
      </c>
      <c r="S68">
        <f t="shared" si="10"/>
        <v>0.36935530829999996</v>
      </c>
      <c r="T68">
        <v>125.27500000000001</v>
      </c>
      <c r="U68" s="3">
        <v>0.93100000000000005</v>
      </c>
      <c r="V68">
        <f t="shared" si="11"/>
        <v>0.36886776300000002</v>
      </c>
      <c r="W68">
        <f t="shared" si="12"/>
        <v>4.8754529999994745E-4</v>
      </c>
      <c r="X68">
        <f t="shared" si="13"/>
        <v>5385.9095575204756</v>
      </c>
    </row>
    <row r="69" spans="1:24" x14ac:dyDescent="0.75">
      <c r="A69" t="s">
        <v>114</v>
      </c>
      <c r="B69">
        <v>37.57</v>
      </c>
      <c r="C69">
        <f t="shared" si="7"/>
        <v>3.7569999999999999E-2</v>
      </c>
      <c r="D69">
        <v>43.3</v>
      </c>
      <c r="E69" t="s">
        <v>35</v>
      </c>
      <c r="F69" t="s">
        <v>47</v>
      </c>
      <c r="G69" t="s">
        <v>48</v>
      </c>
      <c r="H69" t="s">
        <v>42</v>
      </c>
      <c r="I69" t="s">
        <v>38</v>
      </c>
      <c r="J69">
        <v>2018</v>
      </c>
      <c r="K69">
        <v>0.11270996</v>
      </c>
      <c r="L69">
        <v>0.29999989300000002</v>
      </c>
      <c r="M69">
        <f t="shared" si="8"/>
        <v>1.1270995980010001E-2</v>
      </c>
      <c r="N69">
        <f t="shared" si="9"/>
        <v>29.999989300000003</v>
      </c>
      <c r="O69">
        <v>7.5110000000000001</v>
      </c>
      <c r="P69">
        <v>5.7969999999999997</v>
      </c>
      <c r="Q69">
        <v>80.325000000000003</v>
      </c>
      <c r="R69" s="3">
        <v>0.59799999999999998</v>
      </c>
      <c r="S69">
        <f t="shared" si="10"/>
        <v>0.36905127930000003</v>
      </c>
      <c r="T69">
        <v>117.157</v>
      </c>
      <c r="U69" s="3">
        <v>0.87</v>
      </c>
      <c r="V69">
        <f t="shared" si="11"/>
        <v>0.36842344110000003</v>
      </c>
      <c r="W69">
        <f t="shared" si="12"/>
        <v>6.2783820000000823E-4</v>
      </c>
      <c r="X69">
        <f t="shared" si="13"/>
        <v>5789.0150240138637</v>
      </c>
    </row>
    <row r="70" spans="1:24" x14ac:dyDescent="0.75">
      <c r="A70" t="s">
        <v>115</v>
      </c>
      <c r="B70">
        <v>37.630000000000003</v>
      </c>
      <c r="C70">
        <f t="shared" si="7"/>
        <v>3.7630000000000004E-2</v>
      </c>
      <c r="D70">
        <v>35.299999999999997</v>
      </c>
      <c r="E70" t="s">
        <v>35</v>
      </c>
      <c r="F70" t="s">
        <v>47</v>
      </c>
      <c r="G70" t="s">
        <v>48</v>
      </c>
      <c r="H70" t="s">
        <v>42</v>
      </c>
      <c r="I70" t="s">
        <v>42</v>
      </c>
      <c r="J70">
        <v>2018</v>
      </c>
      <c r="K70">
        <v>0.111541116</v>
      </c>
      <c r="L70">
        <v>0.29641540199999999</v>
      </c>
      <c r="M70">
        <f t="shared" si="8"/>
        <v>1.1154111577260001E-2</v>
      </c>
      <c r="N70">
        <f t="shared" si="9"/>
        <v>29.641540200000001</v>
      </c>
      <c r="O70">
        <v>10.044</v>
      </c>
      <c r="P70">
        <v>10.137</v>
      </c>
      <c r="Q70">
        <v>79.492000000000004</v>
      </c>
      <c r="R70" s="3">
        <v>0.59299999999999997</v>
      </c>
      <c r="S70">
        <f t="shared" si="10"/>
        <v>0.36997911719999999</v>
      </c>
      <c r="T70">
        <v>89.323999999999998</v>
      </c>
      <c r="U70" s="3">
        <v>0.66600000000000004</v>
      </c>
      <c r="V70">
        <f t="shared" si="11"/>
        <v>0.37001318310000003</v>
      </c>
      <c r="W70">
        <f t="shared" si="12"/>
        <v>-3.4065900000046501E-5</v>
      </c>
      <c r="X70">
        <f t="shared" si="13"/>
        <v>-310.35337604516792</v>
      </c>
    </row>
    <row r="71" spans="1:24" x14ac:dyDescent="0.75">
      <c r="A71" t="s">
        <v>116</v>
      </c>
      <c r="B71">
        <v>37.83</v>
      </c>
      <c r="C71">
        <f t="shared" si="7"/>
        <v>3.7830000000000003E-2</v>
      </c>
      <c r="D71">
        <v>36.200000000000003</v>
      </c>
      <c r="E71" t="s">
        <v>35</v>
      </c>
      <c r="F71" t="s">
        <v>47</v>
      </c>
      <c r="G71" t="s">
        <v>48</v>
      </c>
      <c r="H71" t="s">
        <v>42</v>
      </c>
      <c r="I71" t="s">
        <v>37</v>
      </c>
      <c r="J71">
        <v>2018</v>
      </c>
      <c r="K71">
        <v>0.14319251399999999</v>
      </c>
      <c r="L71">
        <v>0.378515765</v>
      </c>
      <c r="M71">
        <f t="shared" si="8"/>
        <v>1.4319251389950001E-2</v>
      </c>
      <c r="N71">
        <f t="shared" si="9"/>
        <v>37.8515765</v>
      </c>
      <c r="O71">
        <v>10.412000000000001</v>
      </c>
      <c r="P71">
        <v>4.891</v>
      </c>
      <c r="Q71">
        <v>102.04900000000001</v>
      </c>
      <c r="R71" s="3">
        <v>0.76200000000000001</v>
      </c>
      <c r="S71">
        <f t="shared" si="10"/>
        <v>0.37011391560000007</v>
      </c>
      <c r="T71">
        <v>94.896000000000001</v>
      </c>
      <c r="U71" s="3">
        <v>0.70399999999999996</v>
      </c>
      <c r="V71">
        <f t="shared" si="11"/>
        <v>0.36809157330000003</v>
      </c>
      <c r="W71">
        <f t="shared" si="12"/>
        <v>2.0223423000000351E-3</v>
      </c>
      <c r="X71">
        <f t="shared" si="13"/>
        <v>23527.429394405357</v>
      </c>
    </row>
    <row r="72" spans="1:24" x14ac:dyDescent="0.75">
      <c r="A72" t="s">
        <v>117</v>
      </c>
      <c r="B72">
        <v>38.29</v>
      </c>
      <c r="C72">
        <f t="shared" si="7"/>
        <v>3.8289999999999998E-2</v>
      </c>
      <c r="D72">
        <v>38.9</v>
      </c>
      <c r="E72" t="s">
        <v>35</v>
      </c>
      <c r="F72" t="s">
        <v>47</v>
      </c>
      <c r="G72" t="s">
        <v>48</v>
      </c>
      <c r="H72" t="s">
        <v>42</v>
      </c>
      <c r="I72" t="s">
        <v>42</v>
      </c>
      <c r="J72">
        <v>2018</v>
      </c>
      <c r="K72">
        <v>0.14681130000000001</v>
      </c>
      <c r="L72">
        <v>0.38341943099999998</v>
      </c>
      <c r="M72">
        <f t="shared" si="8"/>
        <v>1.4681130012989999E-2</v>
      </c>
      <c r="N72">
        <f t="shared" si="9"/>
        <v>38.341943099999995</v>
      </c>
      <c r="O72">
        <v>7.8150000000000004</v>
      </c>
      <c r="P72">
        <v>7.9020000000000001</v>
      </c>
      <c r="Q72">
        <v>104.628</v>
      </c>
      <c r="R72" s="3">
        <v>0.77900000000000003</v>
      </c>
      <c r="S72">
        <f t="shared" si="10"/>
        <v>0.36916263449999998</v>
      </c>
      <c r="T72">
        <v>137.87899999999999</v>
      </c>
      <c r="U72" s="3">
        <v>1.026</v>
      </c>
      <c r="V72">
        <f t="shared" si="11"/>
        <v>0.36919450260000003</v>
      </c>
      <c r="W72">
        <f t="shared" si="12"/>
        <v>-3.1868100000054245E-5</v>
      </c>
      <c r="X72">
        <f t="shared" si="13"/>
        <v>-375.54858523087944</v>
      </c>
    </row>
    <row r="73" spans="1:24" x14ac:dyDescent="0.75">
      <c r="A73" t="s">
        <v>118</v>
      </c>
      <c r="B73">
        <v>38.19</v>
      </c>
      <c r="C73">
        <f t="shared" si="7"/>
        <v>3.8190000000000002E-2</v>
      </c>
      <c r="D73">
        <v>41.3</v>
      </c>
      <c r="E73" t="s">
        <v>35</v>
      </c>
      <c r="F73" t="s">
        <v>47</v>
      </c>
      <c r="G73" t="s">
        <v>48</v>
      </c>
      <c r="H73" t="s">
        <v>38</v>
      </c>
      <c r="I73" t="s">
        <v>38</v>
      </c>
      <c r="J73">
        <v>2018</v>
      </c>
      <c r="K73">
        <v>0.122847893</v>
      </c>
      <c r="L73">
        <v>0.32167554999999998</v>
      </c>
      <c r="M73">
        <f t="shared" si="8"/>
        <v>1.22847892545E-2</v>
      </c>
      <c r="N73">
        <f t="shared" si="9"/>
        <v>32.167555</v>
      </c>
      <c r="O73">
        <v>5.5720000000000001</v>
      </c>
      <c r="P73">
        <v>4.992</v>
      </c>
      <c r="Q73">
        <v>87.55</v>
      </c>
      <c r="R73" s="3">
        <v>0.65100000000000002</v>
      </c>
      <c r="S73">
        <f t="shared" si="10"/>
        <v>0.36834102359999998</v>
      </c>
      <c r="T73">
        <v>97.807000000000002</v>
      </c>
      <c r="U73" s="3">
        <v>0.72499999999999998</v>
      </c>
      <c r="V73">
        <f t="shared" si="11"/>
        <v>0.36812856960000007</v>
      </c>
      <c r="W73">
        <f t="shared" si="12"/>
        <v>2.1245399999991754E-4</v>
      </c>
      <c r="X73">
        <f t="shared" si="13"/>
        <v>2100.4812300120934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nifx_all_Dec2020_update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Brianne Palmer</cp:lastModifiedBy>
  <dcterms:created xsi:type="dcterms:W3CDTF">2021-06-14T21:37:14Z</dcterms:created>
  <dcterms:modified xsi:type="dcterms:W3CDTF">2021-09-06T21:11:56Z</dcterms:modified>
</cp:coreProperties>
</file>