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AOXD\Documents\UCI undergrad\4th year (last year)\ESS 132 - terrestrial hydrology\"/>
    </mc:Choice>
  </mc:AlternateContent>
  <xr:revisionPtr revIDLastSave="0" documentId="13_ncr:1_{9D893F72-4D90-4560-9EF6-88B28E8EBE4E}" xr6:coauthVersionLast="45" xr6:coauthVersionMax="45" xr10:uidLastSave="{00000000-0000-0000-0000-000000000000}"/>
  <bookViews>
    <workbookView xWindow="-108" yWindow="-108" windowWidth="23256" windowHeight="12576" xr2:uid="{1F336DA8-DB0F-4BDA-88FE-CB06A63E2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L6" i="1"/>
  <c r="L7" i="1" s="1"/>
  <c r="L8" i="1" s="1"/>
  <c r="L3" i="1"/>
  <c r="L4" i="1"/>
  <c r="L5" i="1"/>
  <c r="L2" i="1"/>
  <c r="G7" i="1"/>
  <c r="C4" i="1"/>
  <c r="C15" i="1" s="1"/>
  <c r="C16" i="1" s="1"/>
  <c r="C5" i="1"/>
  <c r="C6" i="1"/>
  <c r="C7" i="1"/>
  <c r="C8" i="1"/>
  <c r="C9" i="1"/>
  <c r="C10" i="1"/>
  <c r="C11" i="1"/>
  <c r="C12" i="1"/>
  <c r="C13" i="1"/>
  <c r="C14" i="1"/>
  <c r="C3" i="1"/>
  <c r="D3" i="1" s="1"/>
  <c r="D12" i="1" l="1"/>
  <c r="D5" i="1"/>
  <c r="D9" i="1"/>
  <c r="Q10" i="1" s="1"/>
  <c r="D8" i="1"/>
  <c r="D11" i="1"/>
  <c r="D10" i="1"/>
  <c r="C17" i="1"/>
  <c r="C18" i="1" s="1"/>
  <c r="H4" i="1" s="1"/>
  <c r="D4" i="1"/>
  <c r="S9" i="1" s="1"/>
  <c r="D14" i="1"/>
  <c r="D6" i="1"/>
  <c r="D7" i="1"/>
  <c r="S12" i="1" s="1"/>
  <c r="D13" i="1"/>
  <c r="M4" i="1"/>
  <c r="M3" i="1"/>
  <c r="Q12" i="1" s="1"/>
  <c r="M2" i="1"/>
  <c r="P10" i="1" s="1"/>
  <c r="M5" i="1"/>
  <c r="S16" i="1" s="1"/>
  <c r="S15" i="1"/>
  <c r="S13" i="1"/>
  <c r="H5" i="1"/>
  <c r="H6" i="1"/>
  <c r="Q13" i="1"/>
  <c r="Q5" i="1"/>
  <c r="S17" i="1"/>
  <c r="Q11" i="1"/>
  <c r="P11" i="1"/>
  <c r="P3" i="1"/>
  <c r="T3" i="1" s="1"/>
  <c r="U3" i="1" s="1"/>
  <c r="Q9" i="1"/>
  <c r="S14" i="1" l="1"/>
  <c r="Q4" i="1"/>
  <c r="H3" i="1"/>
  <c r="Q8" i="1"/>
  <c r="R13" i="1"/>
  <c r="R9" i="1"/>
  <c r="R16" i="1"/>
  <c r="T16" i="1" s="1"/>
  <c r="U16" i="1" s="1"/>
  <c r="R6" i="1"/>
  <c r="R10" i="1"/>
  <c r="R17" i="1"/>
  <c r="T17" i="1" s="1"/>
  <c r="U17" i="1" s="1"/>
  <c r="R8" i="1"/>
  <c r="R11" i="1"/>
  <c r="R12" i="1"/>
  <c r="R14" i="1"/>
  <c r="S11" i="1"/>
  <c r="S10" i="1"/>
  <c r="T10" i="1" s="1"/>
  <c r="U10" i="1" s="1"/>
  <c r="S18" i="1"/>
  <c r="T18" i="1" s="1"/>
  <c r="U18" i="1" s="1"/>
  <c r="S19" i="1"/>
  <c r="T19" i="1" s="1"/>
  <c r="U19" i="1" s="1"/>
  <c r="R7" i="1"/>
  <c r="S8" i="1"/>
  <c r="P4" i="1"/>
  <c r="P2" i="1"/>
  <c r="T2" i="1" s="1"/>
  <c r="U2" i="1" s="1"/>
  <c r="P7" i="1"/>
  <c r="P12" i="1"/>
  <c r="T12" i="1" s="1"/>
  <c r="U12" i="1" s="1"/>
  <c r="P13" i="1"/>
  <c r="T13" i="1" s="1"/>
  <c r="U13" i="1" s="1"/>
  <c r="P5" i="1"/>
  <c r="T5" i="1" s="1"/>
  <c r="U5" i="1" s="1"/>
  <c r="P6" i="1"/>
  <c r="P8" i="1"/>
  <c r="P9" i="1"/>
  <c r="T9" i="1" s="1"/>
  <c r="U9" i="1" s="1"/>
  <c r="T4" i="1"/>
  <c r="U4" i="1" s="1"/>
  <c r="R15" i="1"/>
  <c r="Q7" i="1"/>
  <c r="Q6" i="1"/>
  <c r="Q14" i="1"/>
  <c r="Q15" i="1"/>
  <c r="T11" i="1" l="1"/>
  <c r="U11" i="1" s="1"/>
  <c r="T14" i="1"/>
  <c r="U14" i="1" s="1"/>
  <c r="T8" i="1"/>
  <c r="U8" i="1" s="1"/>
  <c r="T15" i="1"/>
  <c r="U15" i="1" s="1"/>
  <c r="T6" i="1"/>
  <c r="U6" i="1" s="1"/>
  <c r="T7" i="1"/>
  <c r="U7" i="1" s="1"/>
</calcChain>
</file>

<file path=xl/sharedStrings.xml><?xml version="1.0" encoding="utf-8"?>
<sst xmlns="http://schemas.openxmlformats.org/spreadsheetml/2006/main" count="47" uniqueCount="43">
  <si>
    <t>Time</t>
  </si>
  <si>
    <t>(hrs)</t>
  </si>
  <si>
    <t>Streamflow</t>
  </si>
  <si>
    <r>
      <t>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</si>
  <si>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t>Direct runoff i.e. event flow</t>
  </si>
  <si>
    <t>Unit hydrograph</t>
  </si>
  <si>
    <t>Time (hrs)</t>
  </si>
  <si>
    <t>Precipitation (cm)</t>
  </si>
  <si>
    <t>Effective precipitation i.e.</t>
  </si>
  <si>
    <t>runoff (cm)</t>
  </si>
  <si>
    <t>Rainfall rate (cm/hr)</t>
  </si>
  <si>
    <t>Total rainfall for time interval (cm)</t>
  </si>
  <si>
    <t>Total runoff for time interval (cm)</t>
  </si>
  <si>
    <t>0-2</t>
  </si>
  <si>
    <r>
      <t>Total event flow i.e. runoff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</si>
  <si>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r>
      <t>Total streamflow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</si>
  <si>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t>VDRH</t>
  </si>
  <si>
    <t>cm</t>
  </si>
  <si>
    <t>0 - 1</t>
  </si>
  <si>
    <t>1 - 2</t>
  </si>
  <si>
    <t>2 - 3</t>
  </si>
  <si>
    <t>3 - 4</t>
  </si>
  <si>
    <t>Vloss</t>
  </si>
  <si>
    <t>Vgross</t>
  </si>
  <si>
    <t>Infiltration rate</t>
  </si>
  <si>
    <t>cm/hr</t>
  </si>
  <si>
    <t>Hydrograph is good for 2 hours</t>
  </si>
  <si>
    <t>2-4</t>
  </si>
  <si>
    <t>4-6</t>
  </si>
  <si>
    <t>6-8</t>
  </si>
  <si>
    <t>Total rainfall</t>
  </si>
  <si>
    <t>Infiltrated amount</t>
  </si>
  <si>
    <t>Infiltration amount for a 2 hr time interval</t>
  </si>
  <si>
    <t>Base flow</t>
  </si>
  <si>
    <t>m3/sec</t>
  </si>
  <si>
    <t>Watershed area</t>
  </si>
  <si>
    <t>m2</t>
  </si>
  <si>
    <r>
      <t>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 per 1cm runoff)</t>
    </r>
  </si>
  <si>
    <t>runoff depth</t>
  </si>
  <si>
    <r>
      <t>Pulse 1 runoff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</si>
  <si>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r>
      <t>Pulse 2 runoff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</si>
  <si>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r>
      <t>Pulse 3 runoff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</si>
  <si>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r>
      <t>Pulse 4 runoff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</si>
</sst>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0" xfId="0" applyNumberFormat="1"/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49" fontId="0" fillId="2" borderId="3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0637-690A-40F7-ACEE-145AD50537B0}">
  <dimension ref="A1:U19"/>
  <sheetViews>
    <sheetView tabSelected="1" workbookViewId="0">
      <selection activeCell="J12" sqref="J12"/>
    </sheetView>
  </sheetViews>
  <sheetFormatPr defaultRowHeight="14.4" x14ac:dyDescent="0.3"/>
  <cols>
    <col min="1" max="1" width="8.88671875" customWidth="1"/>
    <col min="3" max="3" width="11.21875" bestFit="1" customWidth="1"/>
    <col min="7" max="7" width="8.88671875" style="15"/>
    <col min="12" max="12" width="8.88671875" style="15"/>
  </cols>
  <sheetData>
    <row r="1" spans="1:21" ht="74.400000000000006" thickBot="1" x14ac:dyDescent="0.35">
      <c r="A1" s="1" t="s">
        <v>0</v>
      </c>
      <c r="B1" s="3" t="s">
        <v>2</v>
      </c>
      <c r="C1" s="3" t="s">
        <v>4</v>
      </c>
      <c r="D1" s="3" t="s">
        <v>5</v>
      </c>
      <c r="F1" s="13" t="s">
        <v>6</v>
      </c>
      <c r="G1" s="6" t="s">
        <v>7</v>
      </c>
      <c r="H1" s="3" t="s">
        <v>8</v>
      </c>
      <c r="J1" s="16" t="s">
        <v>6</v>
      </c>
      <c r="K1" s="8" t="s">
        <v>10</v>
      </c>
      <c r="L1" s="8" t="s">
        <v>11</v>
      </c>
      <c r="M1" s="8" t="s">
        <v>12</v>
      </c>
      <c r="O1" s="9" t="s">
        <v>6</v>
      </c>
      <c r="P1" s="10" t="s">
        <v>39</v>
      </c>
      <c r="Q1" s="10" t="s">
        <v>40</v>
      </c>
      <c r="R1" s="10" t="s">
        <v>41</v>
      </c>
      <c r="S1" s="10" t="s">
        <v>42</v>
      </c>
      <c r="T1" s="10" t="s">
        <v>14</v>
      </c>
      <c r="U1" s="10" t="s">
        <v>15</v>
      </c>
    </row>
    <row r="2" spans="1:21" ht="45.6" thickBot="1" x14ac:dyDescent="0.35">
      <c r="A2" s="2" t="s">
        <v>1</v>
      </c>
      <c r="B2" s="4" t="s">
        <v>3</v>
      </c>
      <c r="C2" s="4" t="s">
        <v>3</v>
      </c>
      <c r="D2" s="4" t="s">
        <v>37</v>
      </c>
      <c r="F2" s="14"/>
      <c r="G2" s="7"/>
      <c r="H2" s="4" t="s">
        <v>9</v>
      </c>
      <c r="J2" s="14" t="s">
        <v>13</v>
      </c>
      <c r="K2" s="4">
        <v>1</v>
      </c>
      <c r="L2" s="5">
        <f>K2*2</f>
        <v>2</v>
      </c>
      <c r="M2" s="5">
        <f>L2-$L$8</f>
        <v>1.25</v>
      </c>
      <c r="O2" s="11">
        <v>0</v>
      </c>
      <c r="P2" s="5">
        <f t="shared" ref="P2:P13" si="0">D3*$M$2</f>
        <v>0</v>
      </c>
      <c r="Q2" s="5"/>
      <c r="R2" s="5"/>
      <c r="S2" s="5"/>
      <c r="T2" s="5">
        <f>SUM(P2:S2)</f>
        <v>0</v>
      </c>
      <c r="U2" s="5">
        <f>T2+$C$19</f>
        <v>100</v>
      </c>
    </row>
    <row r="3" spans="1:21" ht="15" thickBot="1" x14ac:dyDescent="0.35">
      <c r="A3" s="2">
        <v>0</v>
      </c>
      <c r="B3" s="4">
        <v>100</v>
      </c>
      <c r="C3" s="5">
        <f>B3-100</f>
        <v>0</v>
      </c>
      <c r="D3" s="5">
        <f>C3/$C$16</f>
        <v>0</v>
      </c>
      <c r="F3" s="14" t="s">
        <v>18</v>
      </c>
      <c r="G3" s="4">
        <v>1</v>
      </c>
      <c r="H3" s="5">
        <f>G3-$C$18</f>
        <v>0</v>
      </c>
      <c r="J3" s="14" t="s">
        <v>27</v>
      </c>
      <c r="K3" s="4">
        <v>0.5</v>
      </c>
      <c r="L3" s="5">
        <f t="shared" ref="L3:L5" si="1">K3*2</f>
        <v>1</v>
      </c>
      <c r="M3" s="5">
        <f>L3-$L$8</f>
        <v>0.25</v>
      </c>
      <c r="O3" s="11">
        <v>1</v>
      </c>
      <c r="P3" s="5">
        <f t="shared" si="0"/>
        <v>0</v>
      </c>
      <c r="Q3" s="5"/>
      <c r="R3" s="5"/>
      <c r="S3" s="5"/>
      <c r="T3" s="5">
        <f t="shared" ref="T3:T19" si="2">SUM(P3:S3)</f>
        <v>0</v>
      </c>
      <c r="U3" s="5">
        <f t="shared" ref="U3:U19" si="3">T3+$C$19</f>
        <v>100</v>
      </c>
    </row>
    <row r="4" spans="1:21" ht="15" thickBot="1" x14ac:dyDescent="0.35">
      <c r="A4" s="2">
        <v>1</v>
      </c>
      <c r="B4" s="4">
        <v>100</v>
      </c>
      <c r="C4" s="5">
        <f t="shared" ref="C4:C14" si="4">B4-100</f>
        <v>0</v>
      </c>
      <c r="D4" s="5">
        <f t="shared" ref="D4:D14" si="5">C4/$C$16</f>
        <v>0</v>
      </c>
      <c r="F4" s="18" t="s">
        <v>19</v>
      </c>
      <c r="G4" s="19">
        <v>2</v>
      </c>
      <c r="H4" s="20">
        <f t="shared" ref="H4:H6" si="6">G4-$C$18</f>
        <v>1</v>
      </c>
      <c r="J4" s="14" t="s">
        <v>28</v>
      </c>
      <c r="K4" s="4">
        <v>2</v>
      </c>
      <c r="L4" s="5">
        <f t="shared" si="1"/>
        <v>4</v>
      </c>
      <c r="M4" s="5">
        <f>L4-$L$8</f>
        <v>3.25</v>
      </c>
      <c r="O4" s="11">
        <v>2</v>
      </c>
      <c r="P4" s="5">
        <f t="shared" si="0"/>
        <v>62.5</v>
      </c>
      <c r="Q4" s="5">
        <f t="shared" ref="Q4:Q15" si="7">D3*$M$3</f>
        <v>0</v>
      </c>
      <c r="R4" s="5"/>
      <c r="S4" s="5"/>
      <c r="T4" s="5">
        <f t="shared" si="2"/>
        <v>62.5</v>
      </c>
      <c r="U4" s="5">
        <f t="shared" si="3"/>
        <v>162.5</v>
      </c>
    </row>
    <row r="5" spans="1:21" ht="15" thickBot="1" x14ac:dyDescent="0.35">
      <c r="A5" s="2">
        <v>2</v>
      </c>
      <c r="B5" s="4">
        <v>200</v>
      </c>
      <c r="C5" s="5">
        <f t="shared" si="4"/>
        <v>100</v>
      </c>
      <c r="D5" s="5">
        <f t="shared" si="5"/>
        <v>50</v>
      </c>
      <c r="F5" s="18" t="s">
        <v>20</v>
      </c>
      <c r="G5" s="19">
        <v>2</v>
      </c>
      <c r="H5" s="20">
        <f t="shared" si="6"/>
        <v>1</v>
      </c>
      <c r="J5" s="14" t="s">
        <v>29</v>
      </c>
      <c r="K5" s="4">
        <v>2.5</v>
      </c>
      <c r="L5" s="5">
        <f t="shared" si="1"/>
        <v>5</v>
      </c>
      <c r="M5" s="5">
        <f>L5-$L$8</f>
        <v>4.25</v>
      </c>
      <c r="O5" s="11">
        <v>3</v>
      </c>
      <c r="P5" s="5">
        <f t="shared" si="0"/>
        <v>250</v>
      </c>
      <c r="Q5" s="5">
        <f t="shared" si="7"/>
        <v>0</v>
      </c>
      <c r="R5" s="5"/>
      <c r="S5" s="5"/>
      <c r="T5" s="5">
        <f t="shared" si="2"/>
        <v>250</v>
      </c>
      <c r="U5" s="5">
        <f t="shared" si="3"/>
        <v>350</v>
      </c>
    </row>
    <row r="6" spans="1:21" ht="15" thickBot="1" x14ac:dyDescent="0.35">
      <c r="A6" s="2">
        <v>3</v>
      </c>
      <c r="B6" s="4">
        <v>500</v>
      </c>
      <c r="C6" s="5">
        <f t="shared" si="4"/>
        <v>400</v>
      </c>
      <c r="D6" s="5">
        <f t="shared" si="5"/>
        <v>200</v>
      </c>
      <c r="F6" s="14" t="s">
        <v>21</v>
      </c>
      <c r="G6" s="4">
        <v>1</v>
      </c>
      <c r="H6" s="5">
        <f t="shared" si="6"/>
        <v>0</v>
      </c>
      <c r="J6" t="s">
        <v>30</v>
      </c>
      <c r="L6" s="12">
        <f>SUM(L2:L5)</f>
        <v>12</v>
      </c>
      <c r="O6" s="11">
        <v>4</v>
      </c>
      <c r="P6" s="5">
        <f t="shared" si="0"/>
        <v>625</v>
      </c>
      <c r="Q6" s="5">
        <f t="shared" si="7"/>
        <v>12.5</v>
      </c>
      <c r="R6" s="5">
        <f t="shared" ref="R6:R17" si="8">D3*$M$4</f>
        <v>0</v>
      </c>
      <c r="S6" s="5"/>
      <c r="T6" s="5">
        <f t="shared" si="2"/>
        <v>637.5</v>
      </c>
      <c r="U6" s="5">
        <f t="shared" si="3"/>
        <v>737.5</v>
      </c>
    </row>
    <row r="7" spans="1:21" ht="15" thickBot="1" x14ac:dyDescent="0.35">
      <c r="A7" s="2">
        <v>4</v>
      </c>
      <c r="B7" s="4">
        <v>1100</v>
      </c>
      <c r="C7" s="5">
        <f t="shared" si="4"/>
        <v>1000</v>
      </c>
      <c r="D7" s="5">
        <f t="shared" si="5"/>
        <v>500</v>
      </c>
      <c r="F7" s="15" t="s">
        <v>23</v>
      </c>
      <c r="G7">
        <f>SUM(G3:G6)</f>
        <v>6</v>
      </c>
      <c r="J7" s="15" t="s">
        <v>31</v>
      </c>
      <c r="L7" s="12">
        <f>L6*0.25</f>
        <v>3</v>
      </c>
      <c r="O7" s="11">
        <v>5</v>
      </c>
      <c r="P7" s="5">
        <f t="shared" si="0"/>
        <v>375</v>
      </c>
      <c r="Q7" s="5">
        <f t="shared" si="7"/>
        <v>50</v>
      </c>
      <c r="R7" s="5">
        <f t="shared" si="8"/>
        <v>0</v>
      </c>
      <c r="S7" s="5"/>
      <c r="T7" s="5">
        <f t="shared" si="2"/>
        <v>425</v>
      </c>
      <c r="U7" s="5">
        <f t="shared" si="3"/>
        <v>525</v>
      </c>
    </row>
    <row r="8" spans="1:21" ht="48.6" customHeight="1" thickBot="1" x14ac:dyDescent="0.35">
      <c r="A8" s="2">
        <v>5</v>
      </c>
      <c r="B8" s="4">
        <v>700</v>
      </c>
      <c r="C8" s="5">
        <f t="shared" si="4"/>
        <v>600</v>
      </c>
      <c r="D8" s="5">
        <f t="shared" si="5"/>
        <v>300</v>
      </c>
      <c r="F8" s="21" t="s">
        <v>26</v>
      </c>
      <c r="G8" s="21"/>
      <c r="H8" s="21"/>
      <c r="J8" s="17" t="s">
        <v>32</v>
      </c>
      <c r="K8" s="17"/>
      <c r="L8">
        <f>2*L7/8</f>
        <v>0.75</v>
      </c>
      <c r="O8" s="11">
        <v>6</v>
      </c>
      <c r="P8" s="5">
        <f t="shared" si="0"/>
        <v>250</v>
      </c>
      <c r="Q8" s="5">
        <f t="shared" si="7"/>
        <v>125</v>
      </c>
      <c r="R8" s="5">
        <f t="shared" si="8"/>
        <v>162.5</v>
      </c>
      <c r="S8" s="5">
        <f t="shared" ref="S8:S19" si="9">D3*$M$5</f>
        <v>0</v>
      </c>
      <c r="T8" s="5">
        <f t="shared" si="2"/>
        <v>537.5</v>
      </c>
      <c r="U8" s="5">
        <f t="shared" si="3"/>
        <v>637.5</v>
      </c>
    </row>
    <row r="9" spans="1:21" ht="15" thickBot="1" x14ac:dyDescent="0.35">
      <c r="A9" s="2">
        <v>6</v>
      </c>
      <c r="B9" s="4">
        <v>500</v>
      </c>
      <c r="C9" s="5">
        <f t="shared" si="4"/>
        <v>400</v>
      </c>
      <c r="D9" s="5">
        <f t="shared" si="5"/>
        <v>200</v>
      </c>
      <c r="O9" s="11">
        <v>7</v>
      </c>
      <c r="P9" s="5">
        <f t="shared" si="0"/>
        <v>187.5</v>
      </c>
      <c r="Q9" s="5">
        <f t="shared" si="7"/>
        <v>75</v>
      </c>
      <c r="R9" s="5">
        <f t="shared" si="8"/>
        <v>650</v>
      </c>
      <c r="S9" s="5">
        <f t="shared" si="9"/>
        <v>0</v>
      </c>
      <c r="T9" s="5">
        <f t="shared" si="2"/>
        <v>912.5</v>
      </c>
      <c r="U9" s="5">
        <f t="shared" si="3"/>
        <v>1012.5</v>
      </c>
    </row>
    <row r="10" spans="1:21" ht="15" thickBot="1" x14ac:dyDescent="0.35">
      <c r="A10" s="2">
        <v>7</v>
      </c>
      <c r="B10" s="4">
        <v>400</v>
      </c>
      <c r="C10" s="5">
        <f t="shared" si="4"/>
        <v>300</v>
      </c>
      <c r="D10" s="5">
        <f t="shared" si="5"/>
        <v>150</v>
      </c>
      <c r="O10" s="11">
        <v>8</v>
      </c>
      <c r="P10" s="5">
        <f t="shared" si="0"/>
        <v>125</v>
      </c>
      <c r="Q10" s="5">
        <f t="shared" si="7"/>
        <v>50</v>
      </c>
      <c r="R10" s="5">
        <f t="shared" si="8"/>
        <v>1625</v>
      </c>
      <c r="S10" s="5">
        <f t="shared" si="9"/>
        <v>212.5</v>
      </c>
      <c r="T10" s="5">
        <f t="shared" si="2"/>
        <v>2012.5</v>
      </c>
      <c r="U10" s="5">
        <f t="shared" si="3"/>
        <v>2112.5</v>
      </c>
    </row>
    <row r="11" spans="1:21" ht="15" thickBot="1" x14ac:dyDescent="0.35">
      <c r="A11" s="2">
        <v>8</v>
      </c>
      <c r="B11" s="4">
        <v>300</v>
      </c>
      <c r="C11" s="5">
        <f t="shared" si="4"/>
        <v>200</v>
      </c>
      <c r="D11" s="5">
        <f t="shared" si="5"/>
        <v>100</v>
      </c>
      <c r="O11" s="11">
        <v>9</v>
      </c>
      <c r="P11" s="5">
        <f t="shared" si="0"/>
        <v>62.5</v>
      </c>
      <c r="Q11" s="5">
        <f t="shared" si="7"/>
        <v>37.5</v>
      </c>
      <c r="R11" s="5">
        <f t="shared" si="8"/>
        <v>975</v>
      </c>
      <c r="S11" s="5">
        <f t="shared" si="9"/>
        <v>850</v>
      </c>
      <c r="T11" s="5">
        <f t="shared" si="2"/>
        <v>1925</v>
      </c>
      <c r="U11" s="5">
        <f t="shared" si="3"/>
        <v>2025</v>
      </c>
    </row>
    <row r="12" spans="1:21" ht="15" thickBot="1" x14ac:dyDescent="0.35">
      <c r="A12" s="2">
        <v>9</v>
      </c>
      <c r="B12" s="4">
        <v>200</v>
      </c>
      <c r="C12" s="5">
        <f t="shared" si="4"/>
        <v>100</v>
      </c>
      <c r="D12" s="5">
        <f t="shared" si="5"/>
        <v>50</v>
      </c>
      <c r="O12" s="11">
        <v>10</v>
      </c>
      <c r="P12" s="5">
        <f t="shared" si="0"/>
        <v>0</v>
      </c>
      <c r="Q12" s="5">
        <f t="shared" si="7"/>
        <v>25</v>
      </c>
      <c r="R12" s="5">
        <f t="shared" si="8"/>
        <v>650</v>
      </c>
      <c r="S12" s="5">
        <f t="shared" si="9"/>
        <v>2125</v>
      </c>
      <c r="T12" s="5">
        <f t="shared" si="2"/>
        <v>2800</v>
      </c>
      <c r="U12" s="5">
        <f t="shared" si="3"/>
        <v>2900</v>
      </c>
    </row>
    <row r="13" spans="1:21" ht="15" thickBot="1" x14ac:dyDescent="0.35">
      <c r="A13" s="2">
        <v>10</v>
      </c>
      <c r="B13" s="4">
        <v>100</v>
      </c>
      <c r="C13" s="5">
        <f t="shared" si="4"/>
        <v>0</v>
      </c>
      <c r="D13" s="5">
        <f t="shared" si="5"/>
        <v>0</v>
      </c>
      <c r="O13" s="11">
        <v>11</v>
      </c>
      <c r="P13" s="5">
        <f t="shared" si="0"/>
        <v>0</v>
      </c>
      <c r="Q13" s="5">
        <f t="shared" si="7"/>
        <v>12.5</v>
      </c>
      <c r="R13" s="5">
        <f t="shared" si="8"/>
        <v>487.5</v>
      </c>
      <c r="S13" s="5">
        <f t="shared" si="9"/>
        <v>1275</v>
      </c>
      <c r="T13" s="5">
        <f t="shared" si="2"/>
        <v>1775</v>
      </c>
      <c r="U13" s="5">
        <f t="shared" si="3"/>
        <v>1875</v>
      </c>
    </row>
    <row r="14" spans="1:21" ht="15" thickBot="1" x14ac:dyDescent="0.35">
      <c r="A14" s="2">
        <v>11</v>
      </c>
      <c r="B14" s="4">
        <v>100</v>
      </c>
      <c r="C14" s="5">
        <f t="shared" si="4"/>
        <v>0</v>
      </c>
      <c r="D14" s="5">
        <f t="shared" si="5"/>
        <v>0</v>
      </c>
      <c r="O14" s="11">
        <v>12</v>
      </c>
      <c r="P14" s="5"/>
      <c r="Q14" s="5">
        <f t="shared" si="7"/>
        <v>0</v>
      </c>
      <c r="R14" s="5">
        <f t="shared" si="8"/>
        <v>325</v>
      </c>
      <c r="S14" s="5">
        <f t="shared" si="9"/>
        <v>850</v>
      </c>
      <c r="T14" s="5">
        <f t="shared" si="2"/>
        <v>1175</v>
      </c>
      <c r="U14" s="5">
        <f t="shared" si="3"/>
        <v>1275</v>
      </c>
    </row>
    <row r="15" spans="1:21" ht="15" thickBot="1" x14ac:dyDescent="0.35">
      <c r="B15" t="s">
        <v>16</v>
      </c>
      <c r="C15" s="12">
        <f>SUM(C3:C14)*3600</f>
        <v>11160000</v>
      </c>
      <c r="E15" t="s">
        <v>35</v>
      </c>
      <c r="F15">
        <f>558000000</f>
        <v>558000000</v>
      </c>
      <c r="G15" t="s">
        <v>36</v>
      </c>
      <c r="O15" s="11">
        <v>13</v>
      </c>
      <c r="P15" s="5"/>
      <c r="Q15" s="5">
        <f t="shared" si="7"/>
        <v>0</v>
      </c>
      <c r="R15" s="5">
        <f t="shared" si="8"/>
        <v>162.5</v>
      </c>
      <c r="S15" s="5">
        <f t="shared" si="9"/>
        <v>637.5</v>
      </c>
      <c r="T15" s="5">
        <f t="shared" si="2"/>
        <v>800</v>
      </c>
      <c r="U15" s="5">
        <f t="shared" si="3"/>
        <v>900</v>
      </c>
    </row>
    <row r="16" spans="1:21" ht="15" thickBot="1" x14ac:dyDescent="0.35">
      <c r="A16" t="s">
        <v>38</v>
      </c>
      <c r="C16" s="12">
        <f>100*C15/F15</f>
        <v>2</v>
      </c>
      <c r="D16" t="s">
        <v>17</v>
      </c>
      <c r="O16" s="11">
        <v>14</v>
      </c>
      <c r="P16" s="5"/>
      <c r="Q16" s="5"/>
      <c r="R16" s="5">
        <f t="shared" si="8"/>
        <v>0</v>
      </c>
      <c r="S16" s="5">
        <f t="shared" si="9"/>
        <v>425</v>
      </c>
      <c r="T16" s="5">
        <f t="shared" si="2"/>
        <v>425</v>
      </c>
      <c r="U16" s="5">
        <f t="shared" si="3"/>
        <v>525</v>
      </c>
    </row>
    <row r="17" spans="1:21" ht="15" thickBot="1" x14ac:dyDescent="0.35">
      <c r="B17" t="s">
        <v>22</v>
      </c>
      <c r="C17">
        <f>G7-C16</f>
        <v>4</v>
      </c>
      <c r="D17" t="s">
        <v>17</v>
      </c>
      <c r="O17" s="11">
        <v>15</v>
      </c>
      <c r="P17" s="5"/>
      <c r="Q17" s="5"/>
      <c r="R17" s="5">
        <f t="shared" si="8"/>
        <v>0</v>
      </c>
      <c r="S17" s="5">
        <f t="shared" si="9"/>
        <v>212.5</v>
      </c>
      <c r="T17" s="5">
        <f t="shared" si="2"/>
        <v>212.5</v>
      </c>
      <c r="U17" s="5">
        <f t="shared" si="3"/>
        <v>312.5</v>
      </c>
    </row>
    <row r="18" spans="1:21" ht="15" thickBot="1" x14ac:dyDescent="0.35">
      <c r="A18" t="s">
        <v>24</v>
      </c>
      <c r="C18">
        <f>C17/4</f>
        <v>1</v>
      </c>
      <c r="D18" t="s">
        <v>25</v>
      </c>
      <c r="O18" s="11">
        <v>16</v>
      </c>
      <c r="P18" s="5"/>
      <c r="Q18" s="5"/>
      <c r="R18" s="5"/>
      <c r="S18" s="5">
        <f t="shared" si="9"/>
        <v>0</v>
      </c>
      <c r="T18" s="5">
        <f t="shared" si="2"/>
        <v>0</v>
      </c>
      <c r="U18" s="5">
        <f t="shared" si="3"/>
        <v>100</v>
      </c>
    </row>
    <row r="19" spans="1:21" ht="15" thickBot="1" x14ac:dyDescent="0.35">
      <c r="B19" t="s">
        <v>33</v>
      </c>
      <c r="C19">
        <v>100</v>
      </c>
      <c r="D19" t="s">
        <v>34</v>
      </c>
      <c r="O19" s="11">
        <v>17</v>
      </c>
      <c r="P19" s="5"/>
      <c r="Q19" s="5"/>
      <c r="R19" s="5"/>
      <c r="S19" s="5">
        <f t="shared" si="9"/>
        <v>0</v>
      </c>
      <c r="T19" s="5">
        <f t="shared" si="2"/>
        <v>0</v>
      </c>
      <c r="U19" s="5">
        <f t="shared" si="3"/>
        <v>100</v>
      </c>
    </row>
  </sheetData>
  <mergeCells count="2">
    <mergeCell ref="J8:K8"/>
    <mergeCell ref="F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LMAOXD</dc:creator>
  <cp:lastModifiedBy>LMAOXD</cp:lastModifiedBy>
  <cp:lastPrinted>2020-12-02T20:55:57Z</cp:lastPrinted>
  <dcterms:created xsi:type="dcterms:W3CDTF">2020-12-02T18:02:23Z</dcterms:created>
  <dcterms:modified xsi:type="dcterms:W3CDTF">2020-12-03T09:30:39Z</dcterms:modified>
</cp:coreProperties>
</file>