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OXD\Documents\UCI undergrad shit\2nd year\Winter quarter\Stats 8\"/>
    </mc:Choice>
  </mc:AlternateContent>
  <xr:revisionPtr revIDLastSave="0" documentId="13_ncr:1_{79741D35-19BF-4ADC-82EE-29A05AD3894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ex18-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1" i="1"/>
  <c r="E12" i="1"/>
  <c r="E11" i="1"/>
  <c r="D12" i="1"/>
  <c r="D11" i="1"/>
  <c r="M9" i="1"/>
  <c r="M8" i="1"/>
  <c r="M7" i="1"/>
  <c r="J11" i="1"/>
  <c r="J10" i="1"/>
  <c r="J9" i="1"/>
  <c r="J8" i="1"/>
  <c r="J7" i="1"/>
  <c r="K4" i="1"/>
  <c r="J4" i="1"/>
  <c r="K3" i="1"/>
  <c r="J3" i="1"/>
  <c r="K2" i="1"/>
  <c r="J2" i="1"/>
  <c r="C4" i="1"/>
  <c r="C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tc={C0223E63-2595-4210-889E-B9E412FC0FE5}</author>
  </authors>
  <commentList>
    <comment ref="C1" authorId="0" shapeId="0" xr:uid="{C0223E63-2595-4210-889E-B9E412FC0F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Study looks for any links between testosterone level &amp; obesity. Data provided is plasma testosterone concentration in nmol/L</t>
      </text>
    </comment>
  </commentList>
</comments>
</file>

<file path=xl/sharedStrings.xml><?xml version="1.0" encoding="utf-8"?>
<sst xmlns="http://schemas.openxmlformats.org/spreadsheetml/2006/main" count="30" uniqueCount="23">
  <si>
    <t>Obese</t>
  </si>
  <si>
    <t>Healthy weight</t>
  </si>
  <si>
    <t>Problem description</t>
  </si>
  <si>
    <t>P-value</t>
  </si>
  <si>
    <t>Arrays switched</t>
  </si>
  <si>
    <t>Two-tailed</t>
  </si>
  <si>
    <t>One-tailed</t>
  </si>
  <si>
    <t>Mean</t>
  </si>
  <si>
    <t>Standard deviation</t>
  </si>
  <si>
    <t>Healthy</t>
  </si>
  <si>
    <t>Sample size</t>
  </si>
  <si>
    <t>df</t>
  </si>
  <si>
    <t>Numerator</t>
  </si>
  <si>
    <t>Denominator part 2</t>
  </si>
  <si>
    <t>Denominator part 1</t>
  </si>
  <si>
    <t>Total denominator</t>
  </si>
  <si>
    <t>t</t>
  </si>
  <si>
    <t>Confidence interval</t>
  </si>
  <si>
    <t>Lower bound</t>
  </si>
  <si>
    <t>Upper bound</t>
  </si>
  <si>
    <t>Standard error</t>
  </si>
  <si>
    <t>t*standard error</t>
  </si>
  <si>
    <t>Difference in means + t*SE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</si>
</sst>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MAOXD" id="{DB27136B-A31F-4F34-9657-7EACFC3E1202}" userId="LMAOXD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3-09T23:51:36.75" personId="{DB27136B-A31F-4F34-9657-7EACFC3E1202}" id="{C0223E63-2595-4210-889E-B9E412FC0FE5}">
    <text>Study looks for any links between testosterone level &amp; obesity. Data provided is plasma testosterone concentration in nmol/L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D15" sqref="D15"/>
    </sheetView>
  </sheetViews>
  <sheetFormatPr defaultRowHeight="14.4" x14ac:dyDescent="0.3"/>
  <cols>
    <col min="2" max="2" width="14.5546875" bestFit="1" customWidth="1"/>
    <col min="3" max="3" width="17.44140625" bestFit="1" customWidth="1"/>
    <col min="4" max="4" width="13.88671875" bestFit="1" customWidth="1"/>
    <col min="5" max="5" width="14.44140625" bestFit="1" customWidth="1"/>
    <col min="6" max="6" width="22.21875" bestFit="1" customWidth="1"/>
    <col min="9" max="9" width="17.21875" bestFit="1" customWidth="1"/>
    <col min="10" max="10" width="12" bestFit="1" customWidth="1"/>
    <col min="12" max="12" width="12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J1" t="s">
        <v>0</v>
      </c>
      <c r="K1" t="s">
        <v>9</v>
      </c>
    </row>
    <row r="2" spans="1:13" x14ac:dyDescent="0.3">
      <c r="A2" s="2">
        <v>0.3</v>
      </c>
      <c r="B2" s="2">
        <v>0.78</v>
      </c>
      <c r="I2" t="s">
        <v>7</v>
      </c>
      <c r="J2" s="1">
        <f>AVERAGE(A2:A26)</f>
        <v>0.25840000000000002</v>
      </c>
      <c r="K2" s="1">
        <f>AVERAGE(B2:B26)</f>
        <v>0.4456</v>
      </c>
    </row>
    <row r="3" spans="1:13" x14ac:dyDescent="0.3">
      <c r="A3" s="2">
        <v>0.24</v>
      </c>
      <c r="B3" s="2">
        <v>0.7</v>
      </c>
      <c r="C3" t="s">
        <v>3</v>
      </c>
      <c r="I3" t="s">
        <v>8</v>
      </c>
      <c r="J3" s="1">
        <f>_xlfn.STDEV.S(A2:A26)</f>
        <v>0.11153026495081941</v>
      </c>
      <c r="K3" s="1">
        <f>_xlfn.STDEV.S(B2:B26)</f>
        <v>0.17802340670072936</v>
      </c>
    </row>
    <row r="4" spans="1:13" x14ac:dyDescent="0.3">
      <c r="A4" s="2">
        <v>0.19</v>
      </c>
      <c r="B4" s="2">
        <v>0.63</v>
      </c>
      <c r="C4">
        <f>_xlfn.T.TEST(A2:A26, B2:B26,1,3)</f>
        <v>3.2508528467893044E-5</v>
      </c>
      <c r="D4" t="s">
        <v>4</v>
      </c>
      <c r="E4" t="s">
        <v>6</v>
      </c>
      <c r="I4" t="s">
        <v>10</v>
      </c>
      <c r="J4">
        <f>COUNT(A2:A26)</f>
        <v>25</v>
      </c>
      <c r="K4">
        <f>COUNT(B2:B26)</f>
        <v>25</v>
      </c>
    </row>
    <row r="5" spans="1:13" x14ac:dyDescent="0.3">
      <c r="A5" s="2">
        <v>0.17</v>
      </c>
      <c r="B5" s="2">
        <v>0.6</v>
      </c>
      <c r="C5">
        <f>_xlfn.T.TEST(A2:A26, B2:B26,2,3)</f>
        <v>6.5017056935786087E-5</v>
      </c>
      <c r="D5" t="s">
        <v>5</v>
      </c>
    </row>
    <row r="6" spans="1:13" x14ac:dyDescent="0.3">
      <c r="A6" s="2">
        <v>0.18</v>
      </c>
      <c r="B6" s="2">
        <v>0.6</v>
      </c>
      <c r="C6">
        <f>_xlfn.T.TEST(B2:B26, A2:A26,1,3)</f>
        <v>3.2508528467893044E-5</v>
      </c>
      <c r="D6" t="s">
        <v>4</v>
      </c>
      <c r="E6" t="s">
        <v>6</v>
      </c>
      <c r="I6" t="s">
        <v>11</v>
      </c>
      <c r="L6" t="s">
        <v>16</v>
      </c>
    </row>
    <row r="7" spans="1:13" x14ac:dyDescent="0.3">
      <c r="A7" s="2">
        <v>0.23</v>
      </c>
      <c r="B7" s="2">
        <v>0.69</v>
      </c>
      <c r="I7" t="s">
        <v>12</v>
      </c>
      <c r="J7">
        <f>(((J3^2)/J4)+((K3^2)/K4))^2</f>
        <v>3.1161193308444348E-6</v>
      </c>
      <c r="L7" t="s">
        <v>12</v>
      </c>
      <c r="M7" s="1">
        <f>(J2-K2)-(0-0)</f>
        <v>-0.18719999999999998</v>
      </c>
    </row>
    <row r="8" spans="1:13" x14ac:dyDescent="0.3">
      <c r="A8" s="2">
        <v>0.24</v>
      </c>
      <c r="B8" s="2">
        <v>0.76</v>
      </c>
      <c r="I8" t="s">
        <v>14</v>
      </c>
      <c r="J8">
        <f>(((J3^2)/J4)^2)/(J4-1)</f>
        <v>1.0315248066666629E-8</v>
      </c>
      <c r="L8" t="s">
        <v>20</v>
      </c>
      <c r="M8">
        <f>SQRT(((J3^2)/J4)+((K3^2)/K4))</f>
        <v>4.2014917985559973E-2</v>
      </c>
    </row>
    <row r="9" spans="1:13" x14ac:dyDescent="0.3">
      <c r="A9" s="2">
        <v>0.06</v>
      </c>
      <c r="B9" s="2">
        <v>0.57999999999999996</v>
      </c>
      <c r="C9" t="s">
        <v>17</v>
      </c>
      <c r="I9" t="s">
        <v>13</v>
      </c>
      <c r="J9">
        <f>(((K3^2)/K4)^2)/(K4-1)</f>
        <v>6.6960266140740544E-8</v>
      </c>
      <c r="L9" t="s">
        <v>16</v>
      </c>
      <c r="M9">
        <f>M7/M8</f>
        <v>-4.4555602860950101</v>
      </c>
    </row>
    <row r="10" spans="1:13" x14ac:dyDescent="0.3">
      <c r="A10" s="2">
        <v>0.15</v>
      </c>
      <c r="B10" s="2">
        <v>0.5</v>
      </c>
      <c r="D10" t="s">
        <v>16</v>
      </c>
      <c r="E10" t="s">
        <v>21</v>
      </c>
      <c r="F10" t="s">
        <v>22</v>
      </c>
      <c r="I10" t="s">
        <v>15</v>
      </c>
      <c r="J10">
        <f>J8+J9</f>
        <v>7.7275514207407168E-8</v>
      </c>
    </row>
    <row r="11" spans="1:13" x14ac:dyDescent="0.3">
      <c r="A11" s="2">
        <v>0.17</v>
      </c>
      <c r="B11" s="2">
        <v>0.48</v>
      </c>
      <c r="C11" t="s">
        <v>18</v>
      </c>
      <c r="D11">
        <f>_xlfn.T.INV((2.5/100),J11)</f>
        <v>-2.0210753903062737</v>
      </c>
      <c r="E11">
        <f>D11*$M$8</f>
        <v>-8.4915316766351695E-2</v>
      </c>
      <c r="F11" s="1">
        <f>$J$2-$K$2+E11</f>
        <v>-0.2721153167663517</v>
      </c>
      <c r="I11" t="s">
        <v>11</v>
      </c>
      <c r="J11">
        <f>J7/J10</f>
        <v>40.324795801174268</v>
      </c>
    </row>
    <row r="12" spans="1:13" x14ac:dyDescent="0.3">
      <c r="A12" s="2">
        <v>0.18</v>
      </c>
      <c r="B12" s="2">
        <v>0.49</v>
      </c>
      <c r="C12" t="s">
        <v>19</v>
      </c>
      <c r="D12">
        <f>_xlfn.T.INV((97.5/100),J11)</f>
        <v>2.0210753903062715</v>
      </c>
      <c r="E12">
        <f>D12*$M$8</f>
        <v>8.4915316766351612E-2</v>
      </c>
      <c r="F12" s="1">
        <f>$J$2-$K$2+E12</f>
        <v>-0.10228468323364837</v>
      </c>
    </row>
    <row r="13" spans="1:13" x14ac:dyDescent="0.3">
      <c r="A13" s="2">
        <v>0.17</v>
      </c>
      <c r="B13" s="2">
        <v>0.43</v>
      </c>
    </row>
    <row r="14" spans="1:13" x14ac:dyDescent="0.3">
      <c r="A14" s="2">
        <v>0.15</v>
      </c>
      <c r="B14" s="2">
        <v>0.42</v>
      </c>
    </row>
    <row r="15" spans="1:13" x14ac:dyDescent="0.3">
      <c r="A15" s="2">
        <v>0.12</v>
      </c>
      <c r="B15" s="2">
        <v>0.38</v>
      </c>
    </row>
    <row r="16" spans="1:13" x14ac:dyDescent="0.3">
      <c r="A16" s="2">
        <v>0.25</v>
      </c>
      <c r="B16" s="2">
        <v>0.35</v>
      </c>
    </row>
    <row r="17" spans="1:2" x14ac:dyDescent="0.3">
      <c r="A17" s="2">
        <v>0.25</v>
      </c>
      <c r="B17" s="2">
        <v>0.35</v>
      </c>
    </row>
    <row r="18" spans="1:2" x14ac:dyDescent="0.3">
      <c r="A18" s="2">
        <v>0.25</v>
      </c>
      <c r="B18" s="2">
        <v>0.32</v>
      </c>
    </row>
    <row r="19" spans="1:2" x14ac:dyDescent="0.3">
      <c r="A19" s="2">
        <v>0.32</v>
      </c>
      <c r="B19" s="2">
        <v>0.31</v>
      </c>
    </row>
    <row r="20" spans="1:2" x14ac:dyDescent="0.3">
      <c r="A20" s="2">
        <v>0.35</v>
      </c>
      <c r="B20" s="2">
        <v>0.28000000000000003</v>
      </c>
    </row>
    <row r="21" spans="1:2" x14ac:dyDescent="0.3">
      <c r="A21" s="2">
        <v>0.37</v>
      </c>
      <c r="B21" s="2">
        <v>0.25</v>
      </c>
    </row>
    <row r="22" spans="1:2" x14ac:dyDescent="0.3">
      <c r="A22" s="2">
        <v>0.39</v>
      </c>
      <c r="B22" s="2">
        <v>0.23</v>
      </c>
    </row>
    <row r="23" spans="1:2" x14ac:dyDescent="0.3">
      <c r="A23" s="2">
        <v>0.46</v>
      </c>
      <c r="B23" s="2">
        <v>0.24</v>
      </c>
    </row>
    <row r="24" spans="1:2" x14ac:dyDescent="0.3">
      <c r="A24" s="2">
        <v>0.49</v>
      </c>
      <c r="B24" s="2">
        <v>0.24</v>
      </c>
    </row>
    <row r="25" spans="1:2" x14ac:dyDescent="0.3">
      <c r="A25" s="2">
        <v>0.42</v>
      </c>
      <c r="B25" s="2">
        <v>0.26</v>
      </c>
    </row>
    <row r="26" spans="1:2" x14ac:dyDescent="0.3">
      <c r="A26" s="2">
        <v>0.36</v>
      </c>
      <c r="B26" s="2">
        <v>0.27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ex18-26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hbadmin</dc:creator>
  <cp:lastModifiedBy>LMAOXD</cp:lastModifiedBy>
  <dcterms:created xsi:type="dcterms:W3CDTF">2013-11-27T15:54:21Z</dcterms:created>
  <dcterms:modified xsi:type="dcterms:W3CDTF">2019-03-09T23:51:40Z</dcterms:modified>
</cp:coreProperties>
</file>