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OXD\Documents\UCI undergrad shit\2nd year\Winter quarter\Stats 8\"/>
    </mc:Choice>
  </mc:AlternateContent>
  <xr:revisionPtr revIDLastSave="0" documentId="13_ncr:1_{0D7EB1A4-FA32-4505-9E41-694DD1F9A30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18-03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5" l="1"/>
  <c r="F15" i="5"/>
  <c r="E16" i="5"/>
  <c r="E15" i="5"/>
  <c r="D16" i="5"/>
  <c r="D15" i="5"/>
  <c r="I7" i="5"/>
  <c r="H7" i="5"/>
  <c r="D12" i="5"/>
  <c r="F7" i="5"/>
  <c r="F6" i="5"/>
  <c r="I6" i="5"/>
  <c r="H6" i="5"/>
  <c r="I5" i="5"/>
  <c r="H12" i="5" s="1"/>
  <c r="I4" i="5"/>
  <c r="H5" i="5"/>
  <c r="H11" i="5" s="1"/>
  <c r="H4" i="5"/>
  <c r="H13" i="5" l="1"/>
  <c r="H10" i="5"/>
  <c r="H14" i="5" l="1"/>
  <c r="H18" i="5"/>
  <c r="D7" i="5" l="1"/>
  <c r="E7" i="5" s="1"/>
  <c r="D6" i="5"/>
  <c r="E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tc={5E8B9070-3D4E-4CB4-B5AD-06A769FEB357}</author>
  </authors>
  <commentList>
    <comment ref="C1" authorId="0" shapeId="0" xr:uid="{5E8B9070-3D4E-4CB4-B5AD-06A769FEB3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Study is about treating obesity using family-based intervention food counseling sessions in which obese kids age 9-12 sit down with their family and talk to trained professionals. Their weight changes (in lbs) are displayed in this spreadsheet after 15 weeks for both treatments.</t>
      </text>
    </comment>
  </commentList>
</comments>
</file>

<file path=xl/sharedStrings.xml><?xml version="1.0" encoding="utf-8"?>
<sst xmlns="http://schemas.openxmlformats.org/spreadsheetml/2006/main" count="30" uniqueCount="25">
  <si>
    <t>Control</t>
  </si>
  <si>
    <t>Intervention</t>
  </si>
  <si>
    <t>Problem background</t>
  </si>
  <si>
    <t>Upper</t>
  </si>
  <si>
    <t>Lower</t>
  </si>
  <si>
    <t>df calculations</t>
  </si>
  <si>
    <t>Numerator</t>
  </si>
  <si>
    <t>Descriptive statistics</t>
  </si>
  <si>
    <t>Mean</t>
  </si>
  <si>
    <t>Intervention group</t>
  </si>
  <si>
    <t>Control group</t>
  </si>
  <si>
    <t>Standard deviation</t>
  </si>
  <si>
    <t>Sample size</t>
  </si>
  <si>
    <t>Denominator part 1</t>
  </si>
  <si>
    <t>Denominator part 2</t>
  </si>
  <si>
    <t>Total denominator</t>
  </si>
  <si>
    <t>df</t>
  </si>
  <si>
    <t>t</t>
  </si>
  <si>
    <t>Standard error</t>
  </si>
  <si>
    <t>t*SE</t>
  </si>
  <si>
    <t>2 sample 95% CI</t>
  </si>
  <si>
    <t>Intervention 95% CI</t>
  </si>
  <si>
    <t>Standard error of 2 samples</t>
  </si>
  <si>
    <t>Difference in weight change (lbs)</t>
  </si>
  <si>
    <t>Weight change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</si>
</sst>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MAOXD" id="{962DF51B-601F-420C-84E3-40AFB495E20F}" userId="LMAOXD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3-09T23:54:15.70" personId="{962DF51B-601F-420C-84E3-40AFB495E20F}" id="{5E8B9070-3D4E-4CB4-B5AD-06A769FEB357}">
    <text>Study is about treating obesity using family-based intervention food counseling sessions in which obese kids age 9-12 sit down with their family and talk to trained professionals. Their weight changes (in lbs) are displayed in this spreadsheet after 15 weeks for both treatments.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7" workbookViewId="0">
      <selection activeCell="E25" sqref="E25"/>
    </sheetView>
  </sheetViews>
  <sheetFormatPr defaultRowHeight="14.4" x14ac:dyDescent="0.3"/>
  <cols>
    <col min="1" max="1" width="12.109375" bestFit="1" customWidth="1"/>
    <col min="3" max="3" width="17.88671875" bestFit="1" customWidth="1"/>
    <col min="6" max="6" width="27.77734375" bestFit="1" customWidth="1"/>
    <col min="7" max="7" width="23.77734375" bestFit="1" customWidth="1"/>
    <col min="8" max="8" width="16.21875" bestFit="1" customWidth="1"/>
    <col min="9" max="9" width="12.21875" bestFit="1" customWidth="1"/>
  </cols>
  <sheetData>
    <row r="1" spans="1:9" x14ac:dyDescent="0.3">
      <c r="A1" t="s">
        <v>1</v>
      </c>
      <c r="B1" t="s">
        <v>0</v>
      </c>
      <c r="C1" t="s">
        <v>2</v>
      </c>
      <c r="G1" t="s">
        <v>7</v>
      </c>
    </row>
    <row r="2" spans="1:9" x14ac:dyDescent="0.3">
      <c r="A2" s="1">
        <v>-16.7</v>
      </c>
      <c r="B2" s="1">
        <v>12</v>
      </c>
    </row>
    <row r="3" spans="1:9" x14ac:dyDescent="0.3">
      <c r="A3" s="1">
        <v>-14.8</v>
      </c>
      <c r="B3" s="1">
        <v>10</v>
      </c>
      <c r="H3" t="s">
        <v>9</v>
      </c>
      <c r="I3" t="s">
        <v>10</v>
      </c>
    </row>
    <row r="4" spans="1:9" x14ac:dyDescent="0.3">
      <c r="A4" s="1">
        <v>-11.9</v>
      </c>
      <c r="B4" s="1">
        <v>9</v>
      </c>
      <c r="C4" t="s">
        <v>20</v>
      </c>
      <c r="G4" t="s">
        <v>8</v>
      </c>
      <c r="H4" s="1">
        <f>AVERAGE(A2:A54)</f>
        <v>-2.4037735849056601</v>
      </c>
      <c r="I4" s="1">
        <f>AVERAGE(B2:B24)</f>
        <v>3.4782608695652173</v>
      </c>
    </row>
    <row r="5" spans="1:9" x14ac:dyDescent="0.3">
      <c r="A5" s="1">
        <v>-9.6999999999999993</v>
      </c>
      <c r="B5" s="1">
        <v>8.6</v>
      </c>
      <c r="D5" t="s">
        <v>17</v>
      </c>
      <c r="E5" t="s">
        <v>19</v>
      </c>
      <c r="F5" t="s">
        <v>23</v>
      </c>
      <c r="G5" t="s">
        <v>11</v>
      </c>
      <c r="H5" s="1">
        <f>_xlfn.STDEV.S(A2:A54)</f>
        <v>5.2426491491989538</v>
      </c>
      <c r="I5" s="1">
        <f>_xlfn.STDEV.S(B2:B24)</f>
        <v>4.3062276806904514</v>
      </c>
    </row>
    <row r="6" spans="1:9" x14ac:dyDescent="0.3">
      <c r="A6" s="1">
        <v>-9.6</v>
      </c>
      <c r="B6" s="1">
        <v>7.1</v>
      </c>
      <c r="C6" t="s">
        <v>3</v>
      </c>
      <c r="D6">
        <f>_xlfn.T.INV((97.5/100),H14)</f>
        <v>2.0085591121007611</v>
      </c>
      <c r="E6" s="2">
        <f>D6*$H$18</f>
        <v>2.3118814040180249</v>
      </c>
      <c r="F6" s="1">
        <f>$H$4-$I$4+E6</f>
        <v>-3.5701530504528529</v>
      </c>
      <c r="G6" t="s">
        <v>12</v>
      </c>
      <c r="H6">
        <f>COUNT(A2:A54)</f>
        <v>53</v>
      </c>
      <c r="I6">
        <f>COUNT(B2:B24)</f>
        <v>23</v>
      </c>
    </row>
    <row r="7" spans="1:9" x14ac:dyDescent="0.3">
      <c r="A7" s="1">
        <v>-8.8000000000000007</v>
      </c>
      <c r="B7" s="1">
        <v>6.7</v>
      </c>
      <c r="C7" t="s">
        <v>4</v>
      </c>
      <c r="D7">
        <f>_xlfn.T.INV((2.5/100),H14)</f>
        <v>-2.0085591121007611</v>
      </c>
      <c r="E7" s="2">
        <f>D7*$H$18</f>
        <v>-2.3118814040180249</v>
      </c>
      <c r="F7" s="1">
        <f>$H$4-$I$4+E7</f>
        <v>-8.1939158584889036</v>
      </c>
      <c r="G7" t="s">
        <v>18</v>
      </c>
      <c r="H7" s="3">
        <f>H5/SQRT(H6)</f>
        <v>0.72013324371908305</v>
      </c>
      <c r="I7" s="3">
        <f>I5/SQRT(I6)</f>
        <v>0.89791054163552564</v>
      </c>
    </row>
    <row r="8" spans="1:9" x14ac:dyDescent="0.3">
      <c r="A8" s="1">
        <v>-8</v>
      </c>
      <c r="B8" s="1">
        <v>6.1</v>
      </c>
    </row>
    <row r="9" spans="1:9" x14ac:dyDescent="0.3">
      <c r="A9" s="1">
        <v>-7.1</v>
      </c>
      <c r="B9" s="1">
        <v>4.8</v>
      </c>
      <c r="G9" t="s">
        <v>5</v>
      </c>
    </row>
    <row r="10" spans="1:9" x14ac:dyDescent="0.3">
      <c r="A10" s="1">
        <v>-6.6</v>
      </c>
      <c r="B10" s="1">
        <v>4.5999999999999996</v>
      </c>
      <c r="G10" t="s">
        <v>6</v>
      </c>
      <c r="H10">
        <f>(((H5^2)/H6)+((I5^2)/I6))^2</f>
        <v>1.7551883852966845</v>
      </c>
    </row>
    <row r="11" spans="1:9" x14ac:dyDescent="0.3">
      <c r="A11" s="1">
        <v>-6</v>
      </c>
      <c r="B11" s="1">
        <v>4.5</v>
      </c>
      <c r="C11" t="s">
        <v>21</v>
      </c>
      <c r="G11" t="s">
        <v>13</v>
      </c>
      <c r="H11">
        <f>(((H5^2)/H6)^2)/(H6-1)</f>
        <v>5.1718759045221085E-3</v>
      </c>
    </row>
    <row r="12" spans="1:9" x14ac:dyDescent="0.3">
      <c r="A12" s="1">
        <v>-5.6</v>
      </c>
      <c r="B12" s="1">
        <v>2.8</v>
      </c>
      <c r="C12" t="s">
        <v>16</v>
      </c>
      <c r="D12">
        <f>H6-1</f>
        <v>52</v>
      </c>
      <c r="G12" t="s">
        <v>14</v>
      </c>
      <c r="H12">
        <f>(((I5^2)/I6)^2)/(I6-1)</f>
        <v>2.9546742025110106E-2</v>
      </c>
    </row>
    <row r="13" spans="1:9" x14ac:dyDescent="0.3">
      <c r="A13" s="1">
        <v>-5.6</v>
      </c>
      <c r="B13" s="1">
        <v>2.8</v>
      </c>
      <c r="G13" t="s">
        <v>15</v>
      </c>
      <c r="H13">
        <f>H11+H12</f>
        <v>3.4718617929632212E-2</v>
      </c>
    </row>
    <row r="14" spans="1:9" x14ac:dyDescent="0.3">
      <c r="A14" s="1">
        <v>-5.5</v>
      </c>
      <c r="B14" s="1">
        <v>2.8</v>
      </c>
      <c r="D14" t="s">
        <v>17</v>
      </c>
      <c r="E14" t="s">
        <v>19</v>
      </c>
      <c r="F14" t="s">
        <v>24</v>
      </c>
      <c r="G14" t="s">
        <v>16</v>
      </c>
      <c r="H14">
        <f>H10/H13</f>
        <v>50.554673254969572</v>
      </c>
    </row>
    <row r="15" spans="1:9" x14ac:dyDescent="0.3">
      <c r="A15" s="1">
        <v>-5.5</v>
      </c>
      <c r="B15" s="1">
        <v>2.7</v>
      </c>
      <c r="C15" t="s">
        <v>4</v>
      </c>
      <c r="D15">
        <f>_xlfn.T.INV((2.5/100),D12)</f>
        <v>-2.0066468050616861</v>
      </c>
      <c r="E15" s="2">
        <f>D15*$H$7</f>
        <v>-1.4450530727276065</v>
      </c>
      <c r="F15" s="2">
        <f>$H$4+E15</f>
        <v>-3.8488266576332668</v>
      </c>
    </row>
    <row r="16" spans="1:9" x14ac:dyDescent="0.3">
      <c r="A16" s="1">
        <v>-5.0999999999999996</v>
      </c>
      <c r="B16" s="1">
        <v>1.8</v>
      </c>
      <c r="C16" t="s">
        <v>3</v>
      </c>
      <c r="D16">
        <f>_xlfn.T.INV((97.5/100), D12)</f>
        <v>2.0066468050616861</v>
      </c>
      <c r="E16" s="2">
        <f>D16*$H$7</f>
        <v>1.4450530727276065</v>
      </c>
      <c r="F16" s="2">
        <f>$H$4+E16</f>
        <v>-0.95872051217805354</v>
      </c>
    </row>
    <row r="17" spans="1:8" x14ac:dyDescent="0.3">
      <c r="A17" s="1">
        <v>-5</v>
      </c>
      <c r="B17" s="1">
        <v>1.6</v>
      </c>
    </row>
    <row r="18" spans="1:8" x14ac:dyDescent="0.3">
      <c r="A18" s="1">
        <v>-5</v>
      </c>
      <c r="B18" s="1">
        <v>1</v>
      </c>
      <c r="G18" t="s">
        <v>22</v>
      </c>
      <c r="H18">
        <f>H10^(1/4)</f>
        <v>1.1510148693607616</v>
      </c>
    </row>
    <row r="19" spans="1:8" x14ac:dyDescent="0.3">
      <c r="A19" s="1">
        <v>-4.8</v>
      </c>
      <c r="B19" s="1">
        <v>0.7</v>
      </c>
    </row>
    <row r="20" spans="1:8" x14ac:dyDescent="0.3">
      <c r="A20" s="1">
        <v>-4.4000000000000004</v>
      </c>
      <c r="B20" s="1">
        <v>0.4</v>
      </c>
    </row>
    <row r="21" spans="1:8" x14ac:dyDescent="0.3">
      <c r="A21" s="1">
        <v>-4.4000000000000004</v>
      </c>
      <c r="B21" s="1">
        <v>0.1</v>
      </c>
    </row>
    <row r="22" spans="1:8" x14ac:dyDescent="0.3">
      <c r="A22" s="1">
        <v>-4.0999999999999996</v>
      </c>
      <c r="B22" s="1">
        <v>0.1</v>
      </c>
    </row>
    <row r="23" spans="1:8" x14ac:dyDescent="0.3">
      <c r="A23" s="1">
        <v>-4</v>
      </c>
      <c r="B23" s="1">
        <v>-5.0999999999999996</v>
      </c>
    </row>
    <row r="24" spans="1:8" x14ac:dyDescent="0.3">
      <c r="A24" s="1">
        <v>-4</v>
      </c>
      <c r="B24" s="1">
        <v>-5.0999999999999996</v>
      </c>
    </row>
    <row r="25" spans="1:8" x14ac:dyDescent="0.3">
      <c r="A25" s="1">
        <v>-3.6</v>
      </c>
      <c r="B25" s="1"/>
    </row>
    <row r="26" spans="1:8" x14ac:dyDescent="0.3">
      <c r="A26" s="1">
        <v>-3.5</v>
      </c>
      <c r="B26" s="1"/>
    </row>
    <row r="27" spans="1:8" x14ac:dyDescent="0.3">
      <c r="A27" s="1">
        <v>-3.2</v>
      </c>
      <c r="B27" s="1"/>
    </row>
    <row r="28" spans="1:8" x14ac:dyDescent="0.3">
      <c r="A28" s="1">
        <v>-2.8</v>
      </c>
      <c r="B28" s="1"/>
    </row>
    <row r="29" spans="1:8" x14ac:dyDescent="0.3">
      <c r="A29" s="1">
        <v>-2</v>
      </c>
      <c r="B29" s="1"/>
    </row>
    <row r="30" spans="1:8" x14ac:dyDescent="0.3">
      <c r="A30" s="1">
        <v>-1.8</v>
      </c>
      <c r="B30" s="1"/>
    </row>
    <row r="31" spans="1:8" x14ac:dyDescent="0.3">
      <c r="A31" s="1">
        <v>-1.8</v>
      </c>
      <c r="B31" s="1"/>
    </row>
    <row r="32" spans="1:8" x14ac:dyDescent="0.3">
      <c r="A32" s="1">
        <v>-1.4</v>
      </c>
      <c r="B32" s="1"/>
    </row>
    <row r="33" spans="1:2" x14ac:dyDescent="0.3">
      <c r="A33" s="1">
        <v>-1.2</v>
      </c>
      <c r="B33" s="1"/>
    </row>
    <row r="34" spans="1:2" x14ac:dyDescent="0.3">
      <c r="A34" s="1">
        <v>-0.2</v>
      </c>
      <c r="B34" s="1"/>
    </row>
    <row r="35" spans="1:2" x14ac:dyDescent="0.3">
      <c r="A35" s="1">
        <v>-0.1</v>
      </c>
      <c r="B35" s="1"/>
    </row>
    <row r="36" spans="1:2" x14ac:dyDescent="0.3">
      <c r="A36" s="1">
        <v>0</v>
      </c>
      <c r="B36" s="1"/>
    </row>
    <row r="37" spans="1:2" x14ac:dyDescent="0.3">
      <c r="A37" s="1">
        <v>0.2</v>
      </c>
      <c r="B37" s="1"/>
    </row>
    <row r="38" spans="1:2" x14ac:dyDescent="0.3">
      <c r="A38" s="1">
        <v>0.6</v>
      </c>
      <c r="B38" s="1"/>
    </row>
    <row r="39" spans="1:2" x14ac:dyDescent="0.3">
      <c r="A39" s="1">
        <v>1</v>
      </c>
      <c r="B39" s="1"/>
    </row>
    <row r="40" spans="1:2" x14ac:dyDescent="0.3">
      <c r="A40" s="1">
        <v>1.2</v>
      </c>
      <c r="B40" s="1"/>
    </row>
    <row r="41" spans="1:2" x14ac:dyDescent="0.3">
      <c r="A41" s="1">
        <v>1.2</v>
      </c>
      <c r="B41" s="1"/>
    </row>
    <row r="42" spans="1:2" x14ac:dyDescent="0.3">
      <c r="A42" s="1">
        <v>1.4</v>
      </c>
      <c r="B42" s="1"/>
    </row>
    <row r="43" spans="1:2" x14ac:dyDescent="0.3">
      <c r="A43" s="1">
        <v>1.8</v>
      </c>
      <c r="B43" s="1"/>
    </row>
    <row r="44" spans="1:2" x14ac:dyDescent="0.3">
      <c r="A44" s="1">
        <v>2</v>
      </c>
      <c r="B44" s="1"/>
    </row>
    <row r="45" spans="1:2" x14ac:dyDescent="0.3">
      <c r="A45" s="1">
        <v>2.2000000000000002</v>
      </c>
      <c r="B45" s="1"/>
    </row>
    <row r="46" spans="1:2" x14ac:dyDescent="0.3">
      <c r="A46" s="1">
        <v>2.5</v>
      </c>
      <c r="B46" s="1"/>
    </row>
    <row r="47" spans="1:2" x14ac:dyDescent="0.3">
      <c r="A47" s="1">
        <v>2.8</v>
      </c>
      <c r="B47" s="1"/>
    </row>
    <row r="48" spans="1:2" x14ac:dyDescent="0.3">
      <c r="A48" s="1">
        <v>3.3</v>
      </c>
      <c r="B48" s="1"/>
    </row>
    <row r="49" spans="1:2" x14ac:dyDescent="0.3">
      <c r="A49" s="1">
        <v>4.2</v>
      </c>
      <c r="B49" s="1"/>
    </row>
    <row r="50" spans="1:2" x14ac:dyDescent="0.3">
      <c r="A50" s="1">
        <v>5.4</v>
      </c>
      <c r="B50" s="1"/>
    </row>
    <row r="51" spans="1:2" x14ac:dyDescent="0.3">
      <c r="A51" s="1">
        <v>5.8</v>
      </c>
      <c r="B51" s="1"/>
    </row>
    <row r="52" spans="1:2" x14ac:dyDescent="0.3">
      <c r="A52" s="1">
        <v>6</v>
      </c>
      <c r="B52" s="1"/>
    </row>
    <row r="53" spans="1:2" x14ac:dyDescent="0.3">
      <c r="A53" s="1">
        <v>6.4</v>
      </c>
      <c r="B53" s="1"/>
    </row>
    <row r="54" spans="1:2" x14ac:dyDescent="0.3">
      <c r="A54" s="1">
        <v>8.4</v>
      </c>
      <c r="B54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ta18-03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LMAOXD</cp:lastModifiedBy>
  <dcterms:created xsi:type="dcterms:W3CDTF">2013-11-25T22:53:30Z</dcterms:created>
  <dcterms:modified xsi:type="dcterms:W3CDTF">2019-03-10T00:54:56Z</dcterms:modified>
</cp:coreProperties>
</file>