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1_{A5C14F7F-6207-4EEA-8708-A2AD0839EF4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25-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" l="1"/>
  <c r="R8" i="1"/>
  <c r="W5" i="1"/>
  <c r="W6" i="1"/>
  <c r="S6" i="1"/>
  <c r="T6" i="1"/>
  <c r="U6" i="1"/>
  <c r="V6" i="1"/>
  <c r="R6" i="1"/>
  <c r="Q14" i="1"/>
  <c r="N20" i="1"/>
  <c r="K20" i="1"/>
  <c r="H20" i="1"/>
  <c r="E20" i="1"/>
  <c r="B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S5" i="1"/>
  <c r="T5" i="1"/>
  <c r="U5" i="1"/>
  <c r="V5" i="1"/>
  <c r="R5" i="1"/>
  <c r="S4" i="1"/>
  <c r="T4" i="1"/>
  <c r="U4" i="1"/>
  <c r="V4" i="1"/>
  <c r="R4" i="1"/>
  <c r="S3" i="1"/>
  <c r="T3" i="1"/>
  <c r="U3" i="1"/>
  <c r="V3" i="1"/>
  <c r="R3" i="1"/>
  <c r="R14" i="1" l="1"/>
  <c r="R11" i="1" l="1"/>
  <c r="S14" i="1" s="1"/>
  <c r="T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tc={4D899AA4-2369-4369-A06F-4CA2E802BF7A}</author>
    <author>LMAOXD</author>
  </authors>
  <commentList>
    <comment ref="P1" authorId="0" shapeId="0" xr:uid="{4D899AA4-2369-4369-A06F-4CA2E802BF7A}">
      <text>
        <t>[Threaded comment]
Your version of Excel allows you to read this threaded comment; however, any edits to it will get removed if the file is opened in a newer version of Excel. Learn more: https://go.microsoft.com/fwlink/?linkid=870924
Comment:
    Goldfishes are cold-blooded, so they're sensitive to temperature changes. Study puts them in tubs with varying water temperatures. Independent samples? Data given is their ventilation rate, in opercular beats per minute.</t>
      </text>
    </comment>
    <comment ref="T14" authorId="1" shapeId="0" xr:uid="{84164240-EA92-474F-B706-F79A10923A14}">
      <text>
        <r>
          <rPr>
            <b/>
            <sz val="9"/>
            <color indexed="81"/>
            <rFont val="Tahoma"/>
            <charset val="1"/>
          </rPr>
          <t>LMAOXD:</t>
        </r>
        <r>
          <rPr>
            <sz val="9"/>
            <color indexed="81"/>
            <rFont val="Tahoma"/>
            <charset val="1"/>
          </rPr>
          <t xml:space="preserve">
I fucked up somewhere</t>
        </r>
      </text>
    </comment>
  </commentList>
</comments>
</file>

<file path=xl/sharedStrings.xml><?xml version="1.0" encoding="utf-8"?>
<sst xmlns="http://schemas.openxmlformats.org/spreadsheetml/2006/main" count="36" uniqueCount="26">
  <si>
    <t>10C</t>
  </si>
  <si>
    <t>12C</t>
  </si>
  <si>
    <t>15C</t>
  </si>
  <si>
    <t>22C</t>
  </si>
  <si>
    <t>25C</t>
  </si>
  <si>
    <t>Problem background</t>
  </si>
  <si>
    <t>Descriptive statistics</t>
  </si>
  <si>
    <t>Mean</t>
  </si>
  <si>
    <t>Standard deviation</t>
  </si>
  <si>
    <t>Sample size</t>
  </si>
  <si>
    <t>dfnum</t>
  </si>
  <si>
    <t>k (number of samples)</t>
  </si>
  <si>
    <t>Total sample size</t>
  </si>
  <si>
    <t>dfdenom</t>
  </si>
  <si>
    <t>Squared deviation from mean 10C*sample size</t>
  </si>
  <si>
    <t>Squared deviation from mean 12C*sample size</t>
  </si>
  <si>
    <t>Squared deviation from mean 15C*sample size</t>
  </si>
  <si>
    <t>Squared deviation from mean 22C*sample size</t>
  </si>
  <si>
    <t>Squared deviation from mean 25C*sample size</t>
  </si>
  <si>
    <t>Within groups error</t>
  </si>
  <si>
    <t>Total</t>
  </si>
  <si>
    <t>Total SSG</t>
  </si>
  <si>
    <t>SSE</t>
  </si>
  <si>
    <t>MSG</t>
  </si>
  <si>
    <t>MSE</t>
  </si>
  <si>
    <t>F-statistic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</si>
</sst>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9"/>
      <name val="Geneva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3" fillId="0" borderId="0" xfId="0" applyFont="1"/>
    <xf numFmtId="0" fontId="1" fillId="0" borderId="0" xfId="1"/>
    <xf numFmtId="1" fontId="0" fillId="0" borderId="0" xfId="0" applyNumberFormat="1"/>
  </cellXfs>
  <cellStyles count="2">
    <cellStyle name="Normal" xfId="0" builtinId="0"/>
    <cellStyle name="Normal_ta04-0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MAOXD" id="{AB215265-3299-4A77-99A9-0BF99EBF4FB4}" userId="LMAOX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03-10T00:57:13.28" personId="{AB215265-3299-4A77-99A9-0BF99EBF4FB4}" id="{4D899AA4-2369-4369-A06F-4CA2E802BF7A}">
    <text>Goldfishes are cold-blooded, so they're sensitive to temperature changes. Study puts them in tubs with varying water temperatures. Independent samples? Data given is their ventilation rate, in opercular beats per minute.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L1" workbookViewId="0">
      <selection activeCell="P15" sqref="P15"/>
    </sheetView>
  </sheetViews>
  <sheetFormatPr defaultColWidth="11.44140625" defaultRowHeight="11.4"/>
  <cols>
    <col min="1" max="1" width="11.44140625" style="2"/>
    <col min="2" max="2" width="39.6640625" style="2" bestFit="1" customWidth="1"/>
    <col min="3" max="3" width="17" style="2" bestFit="1" customWidth="1"/>
    <col min="4" max="4" width="11.44140625" style="2"/>
    <col min="5" max="5" width="39.6640625" style="2" bestFit="1" customWidth="1"/>
    <col min="6" max="6" width="39.6640625" style="2" customWidth="1"/>
    <col min="7" max="7" width="11.44140625" style="2"/>
    <col min="8" max="8" width="39.6640625" style="2" bestFit="1" customWidth="1"/>
    <col min="9" max="9" width="39.6640625" style="2" customWidth="1"/>
    <col min="10" max="10" width="11.44140625" style="2"/>
    <col min="11" max="11" width="39.6640625" style="2" bestFit="1" customWidth="1"/>
    <col min="12" max="12" width="17" style="2" bestFit="1" customWidth="1"/>
    <col min="13" max="13" width="11.44140625" style="2"/>
    <col min="14" max="14" width="39.6640625" style="2" bestFit="1" customWidth="1"/>
    <col min="15" max="15" width="17" style="2" bestFit="1" customWidth="1"/>
    <col min="16" max="16" width="15.88671875" style="2" bestFit="1" customWidth="1"/>
    <col min="17" max="17" width="17.33203125" style="2" bestFit="1" customWidth="1"/>
    <col min="18" max="16384" width="11.44140625" style="2"/>
  </cols>
  <sheetData>
    <row r="1" spans="1:23" ht="13.2">
      <c r="A1" s="1" t="s">
        <v>0</v>
      </c>
      <c r="B1" s="1" t="s">
        <v>14</v>
      </c>
      <c r="C1" s="1" t="s">
        <v>19</v>
      </c>
      <c r="D1" s="1" t="s">
        <v>1</v>
      </c>
      <c r="E1" s="1" t="s">
        <v>15</v>
      </c>
      <c r="F1" s="1" t="s">
        <v>19</v>
      </c>
      <c r="G1" s="1" t="s">
        <v>2</v>
      </c>
      <c r="H1" s="1" t="s">
        <v>16</v>
      </c>
      <c r="I1" s="1" t="s">
        <v>19</v>
      </c>
      <c r="J1" s="1" t="s">
        <v>3</v>
      </c>
      <c r="K1" s="1" t="s">
        <v>17</v>
      </c>
      <c r="L1" s="1" t="s">
        <v>19</v>
      </c>
      <c r="M1" s="1" t="s">
        <v>4</v>
      </c>
      <c r="N1" s="1" t="s">
        <v>18</v>
      </c>
      <c r="O1" s="1" t="s">
        <v>19</v>
      </c>
      <c r="P1" s="2" t="s">
        <v>5</v>
      </c>
      <c r="Q1" s="2" t="s">
        <v>6</v>
      </c>
      <c r="R1"/>
      <c r="S1"/>
      <c r="T1"/>
      <c r="U1"/>
      <c r="V1"/>
    </row>
    <row r="2" spans="1:23" ht="13.2">
      <c r="A2">
        <v>43</v>
      </c>
      <c r="B2">
        <f>$R$5*((A2-$R$3)^2)</f>
        <v>1476.0555555555561</v>
      </c>
      <c r="C2"/>
      <c r="D2">
        <v>25</v>
      </c>
      <c r="E2">
        <f>$S$5*((D2-$S$3)^2)</f>
        <v>3960.5000000000014</v>
      </c>
      <c r="F2"/>
      <c r="G2">
        <v>64</v>
      </c>
      <c r="H2">
        <f>$T$5*((G2-$T$3)^2)</f>
        <v>329.38888888888903</v>
      </c>
      <c r="I2"/>
      <c r="J2">
        <v>114</v>
      </c>
      <c r="K2">
        <f>$U$5*((J2-$U$3)^2)</f>
        <v>22969.388888888898</v>
      </c>
      <c r="L2"/>
      <c r="M2">
        <v>104</v>
      </c>
      <c r="N2">
        <f>$V$5*((M2-$V$3)^2)</f>
        <v>11250</v>
      </c>
      <c r="O2"/>
      <c r="R2" t="s">
        <v>0</v>
      </c>
      <c r="S2" t="s">
        <v>1</v>
      </c>
      <c r="T2" t="s">
        <v>2</v>
      </c>
      <c r="U2" t="s">
        <v>3</v>
      </c>
      <c r="V2" t="s">
        <v>4</v>
      </c>
      <c r="W2" s="2" t="s">
        <v>20</v>
      </c>
    </row>
    <row r="3" spans="1:23" ht="13.2">
      <c r="A3">
        <v>39</v>
      </c>
      <c r="B3">
        <f t="shared" ref="B3:B19" si="0">$R$5*((A3-$R$3)^2)</f>
        <v>460.05555555555583</v>
      </c>
      <c r="C3"/>
      <c r="D3">
        <v>30</v>
      </c>
      <c r="E3">
        <f t="shared" ref="E3:E19" si="1">$S$5*((D3-$S$3)^2)</f>
        <v>1740.5000000000007</v>
      </c>
      <c r="F3"/>
      <c r="G3">
        <v>69</v>
      </c>
      <c r="H3">
        <f t="shared" ref="H3:H19" si="2">$T$5*((G3-$T$3)^2)</f>
        <v>1549.3888888888891</v>
      </c>
      <c r="I3"/>
      <c r="J3">
        <v>86</v>
      </c>
      <c r="K3">
        <f t="shared" ref="K3:K19" si="3">$U$5*((J3-$U$3)^2)</f>
        <v>1073.3888888888907</v>
      </c>
      <c r="L3"/>
      <c r="M3">
        <v>158</v>
      </c>
      <c r="N3">
        <f t="shared" ref="N3:N19" si="4">$V$5*((M3-$V$3)^2)</f>
        <v>15138</v>
      </c>
      <c r="O3"/>
      <c r="Q3" s="2" t="s">
        <v>7</v>
      </c>
      <c r="R3" s="3">
        <f>AVERAGE(A2:A19)</f>
        <v>33.944444444444443</v>
      </c>
      <c r="S3" s="3">
        <f>AVERAGE(D2:D19)</f>
        <v>39.833333333333336</v>
      </c>
      <c r="T3" s="3">
        <f>AVERAGE(G2:G19)</f>
        <v>59.722222222222221</v>
      </c>
      <c r="U3" s="3">
        <f>AVERAGE(J2:J19)</f>
        <v>78.277777777777771</v>
      </c>
      <c r="V3" s="3">
        <f t="shared" ref="V3" si="5">AVERAGE(M2:M19)</f>
        <v>129</v>
      </c>
    </row>
    <row r="4" spans="1:23" ht="13.2">
      <c r="A4">
        <v>8</v>
      </c>
      <c r="B4">
        <f t="shared" si="0"/>
        <v>12116.055555555553</v>
      </c>
      <c r="C4"/>
      <c r="D4">
        <v>68</v>
      </c>
      <c r="E4">
        <f t="shared" si="1"/>
        <v>14280.499999999998</v>
      </c>
      <c r="F4"/>
      <c r="G4">
        <v>76</v>
      </c>
      <c r="H4">
        <f t="shared" si="2"/>
        <v>4769.3888888888887</v>
      </c>
      <c r="I4"/>
      <c r="J4">
        <v>120</v>
      </c>
      <c r="K4">
        <f t="shared" si="3"/>
        <v>31333.388888888901</v>
      </c>
      <c r="L4"/>
      <c r="M4">
        <v>160</v>
      </c>
      <c r="N4">
        <f t="shared" si="4"/>
        <v>17298</v>
      </c>
      <c r="O4"/>
      <c r="Q4" s="2" t="s">
        <v>8</v>
      </c>
      <c r="R4" s="3">
        <f>_xlfn.STDEV.S(A2:A19)</f>
        <v>17.345866509555535</v>
      </c>
      <c r="S4" s="3">
        <f>_xlfn.STDEV.S(D2:D19)</f>
        <v>24.42575786048047</v>
      </c>
      <c r="T4" s="3">
        <f>_xlfn.STDEV.S(G2:G19)</f>
        <v>16.743060214891333</v>
      </c>
      <c r="U4" s="3">
        <f>_xlfn.STDEV.S(J2:J19)</f>
        <v>25.822483490066773</v>
      </c>
      <c r="V4" s="3">
        <f t="shared" ref="V4" si="6">_xlfn.STDEV.S(M2:M19)</f>
        <v>30.716923865594122</v>
      </c>
    </row>
    <row r="5" spans="1:23" ht="13.2">
      <c r="A5">
        <v>30</v>
      </c>
      <c r="B5">
        <f t="shared" si="0"/>
        <v>280.05555555555532</v>
      </c>
      <c r="C5"/>
      <c r="D5">
        <v>54</v>
      </c>
      <c r="E5">
        <f t="shared" si="1"/>
        <v>3612.4999999999986</v>
      </c>
      <c r="F5"/>
      <c r="G5">
        <v>82</v>
      </c>
      <c r="H5">
        <f t="shared" si="2"/>
        <v>8933.3888888888905</v>
      </c>
      <c r="I5"/>
      <c r="J5">
        <v>75</v>
      </c>
      <c r="K5">
        <f t="shared" si="3"/>
        <v>193.38888888888812</v>
      </c>
      <c r="L5"/>
      <c r="M5">
        <v>120</v>
      </c>
      <c r="N5">
        <f t="shared" si="4"/>
        <v>1458</v>
      </c>
      <c r="O5"/>
      <c r="Q5" s="2" t="s">
        <v>9</v>
      </c>
      <c r="R5">
        <f>COUNT(A2:A19)</f>
        <v>18</v>
      </c>
      <c r="S5">
        <f>COUNT(D2:D19)</f>
        <v>18</v>
      </c>
      <c r="T5">
        <f>COUNT(G2:G19)</f>
        <v>18</v>
      </c>
      <c r="U5">
        <f>COUNT(J2:J19)</f>
        <v>18</v>
      </c>
      <c r="V5">
        <f t="shared" ref="V5" si="7">COUNT(M2:M19)</f>
        <v>18</v>
      </c>
      <c r="W5" s="2">
        <f>SUM(R5:V5)</f>
        <v>90</v>
      </c>
    </row>
    <row r="6" spans="1:23" ht="13.2">
      <c r="A6">
        <v>44</v>
      </c>
      <c r="B6">
        <f t="shared" si="0"/>
        <v>1820.0555555555561</v>
      </c>
      <c r="C6"/>
      <c r="D6">
        <v>63</v>
      </c>
      <c r="E6">
        <f t="shared" si="1"/>
        <v>9660.4999999999982</v>
      </c>
      <c r="F6"/>
      <c r="G6">
        <v>78</v>
      </c>
      <c r="H6">
        <f t="shared" si="2"/>
        <v>6013.3888888888896</v>
      </c>
      <c r="I6"/>
      <c r="J6">
        <v>40</v>
      </c>
      <c r="K6">
        <f t="shared" si="3"/>
        <v>26373.388888888883</v>
      </c>
      <c r="L6"/>
      <c r="M6">
        <v>141</v>
      </c>
      <c r="N6">
        <f t="shared" si="4"/>
        <v>2592</v>
      </c>
      <c r="O6"/>
      <c r="Q6" s="2" t="s">
        <v>22</v>
      </c>
      <c r="R6">
        <f>(R5-1)*(R4^2)</f>
        <v>5114.9444444444453</v>
      </c>
      <c r="S6">
        <f t="shared" ref="S6:V6" si="8">(S5-1)*(S4^2)</f>
        <v>10142.499999999998</v>
      </c>
      <c r="T6">
        <f t="shared" si="8"/>
        <v>4765.6111111111095</v>
      </c>
      <c r="U6">
        <f t="shared" si="8"/>
        <v>11335.611111111109</v>
      </c>
      <c r="V6">
        <f t="shared" si="8"/>
        <v>16039.999999999998</v>
      </c>
      <c r="W6" s="2">
        <f>SUM(R6:V6)</f>
        <v>47398.666666666664</v>
      </c>
    </row>
    <row r="7" spans="1:23" ht="13.2">
      <c r="A7">
        <v>64</v>
      </c>
      <c r="B7">
        <f t="shared" si="0"/>
        <v>16260.055555555557</v>
      </c>
      <c r="C7"/>
      <c r="D7">
        <v>35</v>
      </c>
      <c r="E7">
        <f t="shared" si="1"/>
        <v>420.50000000000045</v>
      </c>
      <c r="F7"/>
      <c r="G7">
        <v>49</v>
      </c>
      <c r="H7">
        <f t="shared" si="2"/>
        <v>2069.3888888888887</v>
      </c>
      <c r="I7"/>
      <c r="J7">
        <v>96</v>
      </c>
      <c r="K7">
        <f t="shared" si="3"/>
        <v>5653.3888888888923</v>
      </c>
      <c r="L7"/>
      <c r="M7">
        <v>79</v>
      </c>
      <c r="N7">
        <f t="shared" si="4"/>
        <v>45000</v>
      </c>
      <c r="O7"/>
      <c r="R7"/>
      <c r="S7"/>
      <c r="T7"/>
      <c r="U7"/>
      <c r="V7"/>
    </row>
    <row r="8" spans="1:23" ht="13.2">
      <c r="A8">
        <v>12</v>
      </c>
      <c r="B8">
        <f t="shared" si="0"/>
        <v>8668.0555555555547</v>
      </c>
      <c r="C8"/>
      <c r="D8">
        <v>80</v>
      </c>
      <c r="E8">
        <f t="shared" si="1"/>
        <v>29040.499999999996</v>
      </c>
      <c r="F8"/>
      <c r="G8">
        <v>96</v>
      </c>
      <c r="H8">
        <f t="shared" si="2"/>
        <v>23689.388888888891</v>
      </c>
      <c r="I8"/>
      <c r="J8">
        <v>90</v>
      </c>
      <c r="K8">
        <f t="shared" si="3"/>
        <v>2473.3888888888919</v>
      </c>
      <c r="L8"/>
      <c r="M8">
        <v>122</v>
      </c>
      <c r="N8">
        <f t="shared" si="4"/>
        <v>882</v>
      </c>
      <c r="O8"/>
      <c r="Q8" s="2" t="s">
        <v>12</v>
      </c>
      <c r="R8">
        <f>SUM(R5:V5)</f>
        <v>90</v>
      </c>
      <c r="S8"/>
      <c r="T8"/>
      <c r="U8"/>
      <c r="V8"/>
    </row>
    <row r="9" spans="1:23" ht="13.2">
      <c r="A9">
        <v>15</v>
      </c>
      <c r="B9">
        <f t="shared" si="0"/>
        <v>6460.0555555555547</v>
      </c>
      <c r="C9"/>
      <c r="D9">
        <v>80</v>
      </c>
      <c r="E9">
        <f t="shared" si="1"/>
        <v>29040.499999999996</v>
      </c>
      <c r="F9"/>
      <c r="G9">
        <v>43</v>
      </c>
      <c r="H9">
        <f t="shared" si="2"/>
        <v>5033.3888888888887</v>
      </c>
      <c r="I9"/>
      <c r="J9">
        <v>65</v>
      </c>
      <c r="K9">
        <f t="shared" si="3"/>
        <v>3173.388888888886</v>
      </c>
      <c r="L9"/>
      <c r="M9">
        <v>172</v>
      </c>
      <c r="N9">
        <f t="shared" si="4"/>
        <v>33282</v>
      </c>
      <c r="O9"/>
      <c r="Q9" s="2" t="s">
        <v>11</v>
      </c>
      <c r="R9">
        <v>5</v>
      </c>
      <c r="S9"/>
      <c r="T9"/>
      <c r="U9"/>
      <c r="V9"/>
    </row>
    <row r="10" spans="1:23" ht="13.2">
      <c r="A10">
        <v>47</v>
      </c>
      <c r="B10">
        <f t="shared" si="0"/>
        <v>3068.0555555555566</v>
      </c>
      <c r="C10"/>
      <c r="D10">
        <v>71</v>
      </c>
      <c r="E10">
        <f t="shared" si="1"/>
        <v>17484.499999999996</v>
      </c>
      <c r="F10"/>
      <c r="G10">
        <v>62</v>
      </c>
      <c r="H10">
        <f t="shared" si="2"/>
        <v>93.388888888888943</v>
      </c>
      <c r="I10"/>
      <c r="J10">
        <v>54</v>
      </c>
      <c r="K10">
        <f t="shared" si="3"/>
        <v>10609.388888888883</v>
      </c>
      <c r="L10"/>
      <c r="M10">
        <v>110</v>
      </c>
      <c r="N10">
        <f t="shared" si="4"/>
        <v>6498</v>
      </c>
      <c r="O10"/>
      <c r="Q10" s="2" t="s">
        <v>10</v>
      </c>
      <c r="R10">
        <f>R9-1</f>
        <v>4</v>
      </c>
      <c r="S10"/>
      <c r="T10"/>
      <c r="U10"/>
      <c r="V10"/>
    </row>
    <row r="11" spans="1:23" ht="13.2">
      <c r="A11">
        <v>14</v>
      </c>
      <c r="B11">
        <f t="shared" si="0"/>
        <v>7160.0555555555538</v>
      </c>
      <c r="C11"/>
      <c r="D11">
        <v>12</v>
      </c>
      <c r="E11">
        <f t="shared" si="1"/>
        <v>13944.500000000002</v>
      </c>
      <c r="F11"/>
      <c r="G11">
        <v>48</v>
      </c>
      <c r="H11">
        <f t="shared" si="2"/>
        <v>2473.3888888888887</v>
      </c>
      <c r="I11"/>
      <c r="J11">
        <v>86</v>
      </c>
      <c r="K11">
        <f t="shared" si="3"/>
        <v>1073.3888888888907</v>
      </c>
      <c r="L11"/>
      <c r="M11">
        <v>153</v>
      </c>
      <c r="N11">
        <f t="shared" si="4"/>
        <v>10368</v>
      </c>
      <c r="O11"/>
      <c r="Q11" s="2" t="s">
        <v>13</v>
      </c>
      <c r="R11">
        <f>R8-R9</f>
        <v>85</v>
      </c>
      <c r="S11"/>
      <c r="T11"/>
      <c r="U11"/>
      <c r="V11"/>
    </row>
    <row r="12" spans="1:23" ht="13.2">
      <c r="A12">
        <v>28</v>
      </c>
      <c r="B12">
        <f t="shared" si="0"/>
        <v>636.0555555555552</v>
      </c>
      <c r="C12"/>
      <c r="D12">
        <v>27</v>
      </c>
      <c r="E12">
        <f t="shared" si="1"/>
        <v>2964.5000000000014</v>
      </c>
      <c r="F12"/>
      <c r="G12">
        <v>46</v>
      </c>
      <c r="H12">
        <f t="shared" si="2"/>
        <v>3389.3888888888887</v>
      </c>
      <c r="I12"/>
      <c r="J12">
        <v>87</v>
      </c>
      <c r="K12">
        <f t="shared" si="3"/>
        <v>1369.3888888888907</v>
      </c>
      <c r="L12"/>
      <c r="M12">
        <v>96</v>
      </c>
      <c r="N12">
        <f t="shared" si="4"/>
        <v>19602</v>
      </c>
      <c r="O12"/>
      <c r="R12"/>
      <c r="S12"/>
      <c r="T12"/>
      <c r="U12"/>
      <c r="V12"/>
    </row>
    <row r="13" spans="1:23" ht="13.2">
      <c r="A13">
        <v>40</v>
      </c>
      <c r="B13">
        <f t="shared" si="0"/>
        <v>660.05555555555588</v>
      </c>
      <c r="C13"/>
      <c r="D13">
        <v>8</v>
      </c>
      <c r="E13">
        <f t="shared" si="1"/>
        <v>18240.500000000004</v>
      </c>
      <c r="F13"/>
      <c r="G13">
        <v>54</v>
      </c>
      <c r="H13">
        <f t="shared" si="2"/>
        <v>589.38888888888869</v>
      </c>
      <c r="I13"/>
      <c r="J13">
        <v>20</v>
      </c>
      <c r="K13">
        <f t="shared" si="3"/>
        <v>61133.388888888876</v>
      </c>
      <c r="L13"/>
      <c r="M13">
        <v>110</v>
      </c>
      <c r="N13">
        <f t="shared" si="4"/>
        <v>6498</v>
      </c>
      <c r="O13"/>
      <c r="Q13" s="2" t="s">
        <v>21</v>
      </c>
      <c r="R13" t="s">
        <v>23</v>
      </c>
      <c r="S13" t="s">
        <v>24</v>
      </c>
      <c r="T13" t="s">
        <v>25</v>
      </c>
      <c r="U13"/>
      <c r="V13"/>
    </row>
    <row r="14" spans="1:23" ht="13.2">
      <c r="A14">
        <v>70</v>
      </c>
      <c r="B14">
        <f t="shared" si="0"/>
        <v>23400.055555555555</v>
      </c>
      <c r="C14"/>
      <c r="D14">
        <v>15</v>
      </c>
      <c r="E14">
        <f t="shared" si="1"/>
        <v>11100.500000000002</v>
      </c>
      <c r="F14"/>
      <c r="G14">
        <v>30</v>
      </c>
      <c r="H14">
        <f t="shared" si="2"/>
        <v>15901.388888888887</v>
      </c>
      <c r="I14"/>
      <c r="J14">
        <v>78</v>
      </c>
      <c r="K14">
        <f t="shared" si="3"/>
        <v>1.3888888888888256</v>
      </c>
      <c r="L14"/>
      <c r="M14">
        <v>128</v>
      </c>
      <c r="N14">
        <f t="shared" si="4"/>
        <v>18</v>
      </c>
      <c r="O14"/>
      <c r="Q14" s="2">
        <f>SUM(B20, H20, K20, N20, E20)</f>
        <v>853176</v>
      </c>
      <c r="R14">
        <f>Q14/R10</f>
        <v>213294</v>
      </c>
      <c r="S14">
        <f>W6/R11</f>
        <v>557.6313725490196</v>
      </c>
      <c r="T14">
        <f>R14/S14</f>
        <v>382.5</v>
      </c>
      <c r="U14"/>
      <c r="V14"/>
    </row>
    <row r="15" spans="1:23" ht="13.2">
      <c r="A15">
        <v>21</v>
      </c>
      <c r="B15">
        <f t="shared" si="0"/>
        <v>3016.0555555555547</v>
      </c>
      <c r="C15"/>
      <c r="D15">
        <v>40</v>
      </c>
      <c r="E15">
        <f t="shared" si="1"/>
        <v>0.49999999999998579</v>
      </c>
      <c r="F15"/>
      <c r="G15">
        <v>70</v>
      </c>
      <c r="H15">
        <f t="shared" si="2"/>
        <v>1901.3888888888891</v>
      </c>
      <c r="I15"/>
      <c r="J15">
        <v>80</v>
      </c>
      <c r="K15">
        <f t="shared" si="3"/>
        <v>53.388888888889284</v>
      </c>
      <c r="L15"/>
      <c r="M15">
        <v>158</v>
      </c>
      <c r="N15">
        <f t="shared" si="4"/>
        <v>15138</v>
      </c>
      <c r="O15"/>
      <c r="R15"/>
      <c r="S15"/>
      <c r="T15"/>
      <c r="U15"/>
      <c r="V15"/>
    </row>
    <row r="16" spans="1:23" ht="13.2">
      <c r="A16">
        <v>47</v>
      </c>
      <c r="B16">
        <f t="shared" si="0"/>
        <v>3068.0555555555566</v>
      </c>
      <c r="C16"/>
      <c r="D16">
        <v>30</v>
      </c>
      <c r="E16">
        <f t="shared" si="1"/>
        <v>1740.5000000000007</v>
      </c>
      <c r="F16"/>
      <c r="G16">
        <v>48</v>
      </c>
      <c r="H16">
        <f t="shared" si="2"/>
        <v>2473.3888888888887</v>
      </c>
      <c r="I16"/>
      <c r="J16">
        <v>87</v>
      </c>
      <c r="K16">
        <f t="shared" si="3"/>
        <v>1369.3888888888907</v>
      </c>
      <c r="L16"/>
      <c r="M16">
        <v>117</v>
      </c>
      <c r="N16">
        <f t="shared" si="4"/>
        <v>2592</v>
      </c>
      <c r="O16"/>
      <c r="R16"/>
      <c r="S16"/>
      <c r="T16"/>
      <c r="U16"/>
      <c r="V16"/>
    </row>
    <row r="17" spans="1:22" ht="13.2">
      <c r="A17">
        <v>20</v>
      </c>
      <c r="B17">
        <f t="shared" si="0"/>
        <v>3500.0555555555547</v>
      </c>
      <c r="C17"/>
      <c r="D17">
        <v>4</v>
      </c>
      <c r="E17">
        <f t="shared" si="1"/>
        <v>23112.500000000004</v>
      </c>
      <c r="F17"/>
      <c r="G17">
        <v>66</v>
      </c>
      <c r="H17">
        <f t="shared" si="2"/>
        <v>709.38888888888903</v>
      </c>
      <c r="I17"/>
      <c r="J17">
        <v>112</v>
      </c>
      <c r="K17">
        <f t="shared" si="3"/>
        <v>20469.388888888898</v>
      </c>
      <c r="L17"/>
      <c r="M17">
        <v>85</v>
      </c>
      <c r="N17">
        <f t="shared" si="4"/>
        <v>34848</v>
      </c>
      <c r="O17"/>
      <c r="R17"/>
      <c r="S17"/>
      <c r="T17"/>
      <c r="U17"/>
      <c r="V17"/>
    </row>
    <row r="18" spans="1:22" ht="13.2">
      <c r="A18">
        <v>34</v>
      </c>
      <c r="B18">
        <f t="shared" si="0"/>
        <v>5.5555555555558717E-2</v>
      </c>
      <c r="C18"/>
      <c r="D18">
        <v>45</v>
      </c>
      <c r="E18">
        <f t="shared" si="1"/>
        <v>480.4999999999996</v>
      </c>
      <c r="F18"/>
      <c r="G18">
        <v>48</v>
      </c>
      <c r="H18">
        <f t="shared" si="2"/>
        <v>2473.3888888888887</v>
      </c>
      <c r="I18"/>
      <c r="J18">
        <v>67</v>
      </c>
      <c r="K18">
        <f t="shared" si="3"/>
        <v>2289.3888888888864</v>
      </c>
      <c r="L18"/>
      <c r="M18">
        <v>189</v>
      </c>
      <c r="N18">
        <f t="shared" si="4"/>
        <v>64800</v>
      </c>
      <c r="O18"/>
      <c r="R18"/>
      <c r="S18"/>
      <c r="T18"/>
      <c r="U18"/>
      <c r="V18"/>
    </row>
    <row r="19" spans="1:22" ht="13.2">
      <c r="A19">
        <v>35</v>
      </c>
      <c r="B19">
        <f t="shared" si="0"/>
        <v>20.055555555555618</v>
      </c>
      <c r="C19"/>
      <c r="D19">
        <v>30</v>
      </c>
      <c r="E19">
        <f t="shared" si="1"/>
        <v>1740.5000000000007</v>
      </c>
      <c r="F19"/>
      <c r="G19">
        <v>46</v>
      </c>
      <c r="H19">
        <f t="shared" si="2"/>
        <v>3389.3888888888887</v>
      </c>
      <c r="I19"/>
      <c r="J19">
        <v>52</v>
      </c>
      <c r="K19">
        <f t="shared" si="3"/>
        <v>12429.388888888883</v>
      </c>
      <c r="L19"/>
      <c r="M19">
        <v>120</v>
      </c>
      <c r="N19">
        <f t="shared" si="4"/>
        <v>1458</v>
      </c>
      <c r="O19"/>
      <c r="R19"/>
      <c r="S19"/>
      <c r="T19"/>
      <c r="U19"/>
      <c r="V19"/>
    </row>
    <row r="20" spans="1:22">
      <c r="A20" s="2" t="s">
        <v>20</v>
      </c>
      <c r="B20" s="2">
        <f>SUM(B2:B19)</f>
        <v>92069.000000000029</v>
      </c>
      <c r="E20" s="2">
        <f>SUM(E2:E19)</f>
        <v>182565</v>
      </c>
      <c r="H20" s="2">
        <f>SUM(H2:H19)</f>
        <v>85781.000000000015</v>
      </c>
      <c r="K20" s="2">
        <f>SUM(K2:K19)</f>
        <v>204041</v>
      </c>
      <c r="N20" s="2">
        <f>SUM(N2:N19)</f>
        <v>288720</v>
      </c>
    </row>
  </sheetData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ta25-04</vt:lpstr>
    </vt:vector>
  </TitlesOfParts>
  <Company>Holtzbrinck Publishers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ljankovic</dc:creator>
  <cp:lastModifiedBy>LMAOXD</cp:lastModifiedBy>
  <dcterms:created xsi:type="dcterms:W3CDTF">2010-08-23T18:51:08Z</dcterms:created>
  <dcterms:modified xsi:type="dcterms:W3CDTF">2019-03-10T01:54:08Z</dcterms:modified>
</cp:coreProperties>
</file>