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rian\Documents\data\"/>
    </mc:Choice>
  </mc:AlternateContent>
  <xr:revisionPtr revIDLastSave="0" documentId="13_ncr:1_{FC9DBBB0-7BD5-4EF7-A8EA-072932C25803}" xr6:coauthVersionLast="40" xr6:coauthVersionMax="40" xr10:uidLastSave="{00000000-0000-0000-0000-000000000000}"/>
  <bookViews>
    <workbookView xWindow="-120" yWindow="-120" windowWidth="29040" windowHeight="15990" activeTab="1" xr2:uid="{00000000-000D-0000-FFFF-FFFF00000000}"/>
  </bookViews>
  <sheets>
    <sheet name="main" sheetId="1" r:id="rId1"/>
    <sheet name="pvot by category" sheetId="2" r:id="rId2"/>
    <sheet name="pivot by subcategory" sheetId="3" r:id="rId3"/>
    <sheet name="pivot by date" sheetId="6" r:id="rId4"/>
    <sheet name="chart" sheetId="8" r:id="rId5"/>
    <sheet name="bonus" sheetId="9" r:id="rId6"/>
  </sheets>
  <definedNames>
    <definedName name="DateCreated">main!$S:$S</definedName>
    <definedName name="DateEnded">main!$T:$T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1" i="9" l="1"/>
  <c r="H3" i="9"/>
  <c r="H4" i="9"/>
  <c r="H5" i="9"/>
  <c r="H6" i="9"/>
  <c r="H7" i="9"/>
  <c r="H8" i="9"/>
  <c r="H9" i="9"/>
  <c r="H10" i="9"/>
  <c r="H12" i="9"/>
  <c r="H13" i="9"/>
  <c r="H2" i="9"/>
  <c r="G3" i="9"/>
  <c r="G4" i="9"/>
  <c r="G5" i="9"/>
  <c r="G6" i="9"/>
  <c r="G7" i="9"/>
  <c r="G8" i="9"/>
  <c r="G9" i="9"/>
  <c r="G10" i="9"/>
  <c r="G12" i="9"/>
  <c r="G13" i="9"/>
  <c r="G2" i="9"/>
  <c r="F3" i="9"/>
  <c r="F4" i="9"/>
  <c r="F5" i="9"/>
  <c r="F6" i="9"/>
  <c r="F7" i="9"/>
  <c r="F8" i="9"/>
  <c r="F9" i="9"/>
  <c r="F10" i="9"/>
  <c r="F12" i="9"/>
  <c r="F13" i="9"/>
  <c r="F2" i="9"/>
  <c r="E3" i="9"/>
  <c r="E4" i="9"/>
  <c r="E5" i="9"/>
  <c r="E6" i="9"/>
  <c r="E7" i="9"/>
  <c r="E8" i="9"/>
  <c r="E9" i="9"/>
  <c r="E10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C13" i="9"/>
  <c r="C12" i="9"/>
  <c r="C10" i="9"/>
  <c r="C9" i="9"/>
  <c r="C8" i="9"/>
  <c r="C7" i="9"/>
  <c r="C6" i="9"/>
  <c r="C5" i="9"/>
  <c r="C4" i="9"/>
  <c r="C3" i="9"/>
  <c r="E11" i="9" l="1"/>
  <c r="G11" i="9" s="1"/>
  <c r="B13" i="9"/>
  <c r="B12" i="9"/>
  <c r="B11" i="9"/>
  <c r="B10" i="9"/>
  <c r="B9" i="9"/>
  <c r="B8" i="9"/>
  <c r="B7" i="9"/>
  <c r="B6" i="9"/>
  <c r="B5" i="9"/>
  <c r="B4" i="9"/>
  <c r="B2" i="9"/>
  <c r="B3" i="9"/>
  <c r="D2" i="9"/>
  <c r="C2" i="9"/>
  <c r="H11" i="9" l="1"/>
  <c r="F11" i="9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<sst xmlns="http://schemas.openxmlformats.org/spreadsheetml/2006/main" count="24812" uniqueCount="8366">
  <si>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</si>
  <si>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</si>
  <si>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</si>
  <si>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</si>
  <si>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</si>
  <si>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</si>
  <si>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</si>
  <si>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</si>
  <si>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</si>
  <si>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</si>
  <si>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</si>
  <si>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</si>
  <si>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</si>
  <si>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</si>
  <si>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</si>
  <si>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</si>
  <si>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</si>
  <si>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</si>
  <si>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</si>
  <si>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</si>
  <si>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</si>
  <si>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</si>
  <si>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</si>
  <si>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</si>
  <si>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</si>
  <si>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</si>
  <si>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</si>
  <si>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</si>
  <si>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</si>
  <si>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</si>
  <si>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</si>
  <si>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</si>
  <si>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</si>
  <si>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</si>
  <si>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</si>
  <si>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</si>
  <si>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</si>
  <si>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</si>
  <si>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</si>
  <si>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</si>
  <si>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</si>
  <si>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</si>
  <si>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</si>
  <si>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</si>
  <si>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</si>
  <si>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</si>
  <si>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</si>
  <si>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</si>
  <si>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</si>
  <si>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</si>
  <si>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</si>
  <si>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</si>
  <si>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</si>
  <si>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</si>
  <si>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</si>
  <si>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</si>
  <si>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</si>
  <si>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</si>
  <si>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</si>
  <si>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</si>
  <si>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</si>
  <si>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</si>
  <si>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</si>
  <si>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</si>
  <si>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</si>
  <si>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</si>
  <si>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</si>
  <si>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</si>
  <si>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</si>
  <si>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</si>
  <si>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</si>
  <si>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</si>
  <si>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</si>
  <si>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</si>
  <si>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</si>
  <si>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</si>
  <si>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</si>
  <si>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</si>
  <si>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</si>
  <si>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</si>
  <si>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</si>
  <si>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</si>
  <si>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</si>
  <si>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</si>
  <si>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</si>
  <si>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</si>
  <si>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</si>
  <si>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</si>
  <si>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</si>
  <si>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</si>
  <si>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</si>
  <si>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</si>
  <si>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</si>
  <si>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</si>
  <si>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</si>
  <si>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</si>
  <si>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</si>
  <si>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</si>
  <si>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</si>
  <si>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</si>
  <si>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</si>
  <si>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</si>
  <si>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</si>
  <si>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</si>
  <si>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</si>
  <si>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</si>
  <si>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</si>
  <si>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</si>
  <si>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</si>
  <si>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</si>
  <si>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</si>
  <si>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</si>
  <si>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</si>
  <si>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</si>
  <si>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</si>
  <si>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</si>
  <si>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</si>
  <si>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</si>
  <si>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</si>
  <si>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</si>
  <si>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</si>
  <si>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</si>
  <si>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</si>
  <si>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</si>
  <si>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</si>
  <si>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</si>
  <si>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</si>
  <si>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</si>
  <si>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</si>
  <si>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</si>
  <si>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</si>
  <si>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</si>
  <si>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</si>
  <si>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</si>
  <si>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</si>
  <si>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</si>
  <si>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</si>
  <si>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</si>
  <si>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</si>
  <si>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</si>
  <si>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</si>
  <si>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</si>
  <si>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</si>
  <si>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</si>
  <si>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</si>
  <si>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</si>
  <si>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</si>
  <si>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</si>
  <si>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</si>
  <si>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</si>
  <si>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</si>
  <si>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</si>
  <si>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</si>
  <si>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</si>
  <si>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</si>
  <si>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</si>
  <si>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</si>
  <si>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</si>
  <si>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</si>
  <si>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</si>
  <si>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</si>
  <si>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</si>
  <si>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</si>
  <si>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</si>
  <si>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</si>
  <si>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</si>
  <si>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</si>
  <si>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</si>
  <si>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</si>
  <si>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</si>
  <si>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</si>
  <si>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</si>
  <si>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</si>
  <si>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</si>
  <si>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</si>
  <si>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</si>
  <si>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</si>
  <si>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</si>
  <si>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</si>
  <si>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</si>
  <si>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</si>
  <si>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</si>
  <si>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</si>
  <si>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</si>
  <si>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</si>
  <si>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</si>
  <si>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</si>
  <si>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</si>
  <si>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</si>
  <si>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</si>
  <si>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</si>
  <si>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</si>
  <si>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</si>
  <si>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</si>
  <si>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</si>
  <si>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</si>
  <si>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</si>
  <si>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</si>
  <si>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</si>
  <si>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</si>
  <si>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</si>
  <si>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</si>
  <si>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</si>
  <si>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</si>
  <si>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</si>
  <si>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</si>
  <si>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</si>
  <si>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</si>
  <si>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</si>
  <si>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</si>
  <si>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</si>
  <si>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</si>
  <si>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</si>
  <si>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</si>
  <si>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</si>
  <si>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</si>
  <si>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</si>
  <si>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</si>
  <si>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</si>
  <si>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</si>
  <si>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</si>
  <si>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</si>
  <si>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</si>
  <si>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</si>
  <si>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</si>
  <si>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</si>
  <si>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</si>
  <si>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</si>
  <si>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</si>
  <si>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</si>
  <si>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</si>
  <si>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</si>
  <si>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</si>
  <si>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</si>
  <si>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</si>
  <si>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</si>
  <si>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</si>
  <si>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</si>
  <si>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</si>
  <si>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</si>
  <si>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</si>
  <si>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</si>
  <si>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</si>
  <si>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</si>
  <si>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</si>
  <si>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</si>
  <si>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</si>
  <si>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</si>
  <si>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</si>
  <si>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</si>
  <si>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</si>
  <si>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</si>
  <si>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</si>
  <si>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</si>
  <si>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</si>
  <si>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</si>
  <si>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</si>
  <si>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</si>
  <si>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</si>
  <si>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</si>
  <si>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</si>
  <si>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</si>
  <si>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</si>
  <si>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</si>
  <si>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</si>
  <si>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</si>
  <si>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</si>
  <si>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</si>
  <si>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</si>
  <si>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</si>
  <si>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</si>
  <si>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</si>
  <si>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</si>
  <si>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</si>
  <si>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</si>
  <si>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</si>
  <si>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</si>
  <si>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</si>
  <si>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</si>
  <si>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</si>
  <si>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</si>
  <si>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</si>
  <si>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</si>
  <si>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</si>
  <si>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</si>
  <si>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</si>
  <si>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</si>
  <si>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</si>
  <si>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</si>
  <si>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</si>
  <si>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</si>
  <si>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</si>
  <si>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</si>
  <si>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</si>
  <si>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</si>
  <si>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</si>
  <si>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</si>
  <si>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</si>
  <si>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</si>
  <si>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</si>
  <si>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</si>
  <si>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</si>
  <si>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</si>
  <si>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</si>
  <si>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</si>
  <si>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</si>
  <si>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</si>
  <si>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</si>
  <si>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</si>
  <si>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</si>
  <si>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</si>
  <si>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</si>
  <si>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</si>
  <si>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</si>
  <si>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</si>
  <si>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</si>
  <si>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</si>
  <si>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</si>
  <si>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</si>
  <si>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</si>
  <si>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</si>
  <si>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</si>
  <si>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</si>
  <si>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</si>
  <si>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</si>
  <si>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</si>
  <si>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</si>
  <si>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</si>
  <si>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</si>
  <si>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</si>
  <si>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</si>
  <si>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</si>
  <si>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</si>
  <si>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</si>
  <si>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</si>
  <si>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</si>
  <si>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</si>
  <si>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</si>
  <si>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</si>
  <si>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</si>
  <si>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</si>
  <si>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</si>
  <si>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</si>
  <si>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</si>
  <si>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</si>
  <si>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</si>
  <si>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</si>
  <si>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</si>
  <si>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</si>
  <si>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</si>
  <si>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</si>
  <si>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</si>
  <si>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</si>
  <si>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</si>
  <si>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</si>
  <si>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</si>
  <si>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</si>
  <si>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</si>
  <si>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</si>
  <si>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</si>
  <si>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</si>
  <si>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</si>
  <si>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</si>
  <si>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</si>
  <si>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</si>
  <si>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</si>
  <si>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</si>
  <si>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</si>
  <si>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</si>
  <si>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</si>
  <si>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</si>
  <si>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</si>
  <si>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</si>
  <si>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</si>
  <si>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</si>
  <si>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</si>
  <si>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</si>
  <si>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</si>
  <si>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</si>
  <si>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</si>
  <si>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</si>
  <si>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</si>
  <si>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</si>
  <si>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</si>
  <si>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</si>
  <si>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</si>
  <si>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</si>
  <si>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</si>
  <si>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</si>
  <si>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</si>
  <si>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</si>
  <si>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</si>
  <si>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</si>
  <si>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</si>
  <si>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</si>
  <si>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</si>
  <si>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</si>
  <si>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</si>
  <si>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</si>
  <si>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</si>
  <si>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</si>
  <si>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</si>
  <si>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</si>
  <si>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</si>
  <si>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</si>
  <si>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</si>
  <si>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</si>
  <si>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</si>
  <si>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</si>
  <si>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</si>
  <si>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</si>
  <si>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</si>
  <si>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</si>
  <si>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</si>
  <si>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</si>
  <si>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</si>
  <si>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</si>
  <si>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</si>
  <si>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</si>
  <si>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</si>
  <si>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</si>
  <si>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</si>
  <si>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</si>
  <si>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</si>
  <si>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</si>
  <si>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</si>
  <si>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</si>
  <si>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</si>
  <si>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</si>
  <si>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</si>
  <si>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</si>
  <si>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</si>
  <si>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</si>
  <si>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</si>
  <si>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</si>
  <si>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</si>
  <si>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</si>
  <si>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</si>
  <si>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</si>
  <si>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</si>
  <si>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</si>
  <si>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</si>
  <si>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</si>
  <si>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</si>
  <si>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</si>
  <si>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</si>
  <si>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</si>
  <si>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</si>
  <si>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</si>
  <si>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</si>
  <si>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</si>
  <si>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</si>
  <si>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</si>
  <si>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</si>
  <si>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</si>
  <si>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</si>
  <si>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</si>
  <si>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</si>
  <si>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</si>
  <si>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</si>
  <si>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</si>
  <si>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</si>
  <si>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</si>
  <si>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</si>
  <si>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</si>
  <si>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</si>
  <si>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</si>
  <si>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</si>
  <si>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</si>
  <si>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</si>
  <si>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</si>
  <si>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</si>
  <si>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</si>
  <si>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</si>
  <si>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</si>
  <si>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</si>
  <si>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</si>
  <si>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</si>
  <si>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</si>
  <si>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</si>
  <si>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</si>
  <si>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</si>
  <si>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</si>
  <si>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</si>
  <si>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</si>
  <si>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</si>
  <si>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</si>
  <si>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</si>
  <si>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</si>
  <si>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</si>
  <si>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</si>
  <si>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</si>
  <si>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</si>
  <si>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</si>
  <si>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</si>
  <si>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</si>
  <si>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</si>
  <si>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</si>
  <si>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</si>
  <si>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</si>
  <si>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</si>
  <si>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</si>
  <si>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</si>
  <si>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</si>
  <si>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</si>
  <si>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</si>
  <si>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</si>
  <si>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</si>
  <si>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</si>
  <si>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</si>
  <si>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</si>
  <si>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</si>
  <si>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</si>
  <si>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</si>
  <si>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</si>
  <si>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</si>
  <si>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</si>
  <si>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</si>
  <si>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</si>
  <si>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</si>
  <si>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</si>
  <si>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</si>
  <si>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</si>
  <si>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</si>
  <si>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</si>
  <si>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</si>
  <si>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</si>
  <si>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</si>
  <si>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</si>
  <si>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</si>
  <si>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</si>
  <si>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</si>
  <si>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</si>
  <si>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</si>
  <si>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</si>
  <si>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</si>
  <si>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</si>
  <si>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</si>
  <si>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</si>
  <si>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</si>
  <si>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</si>
  <si>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</si>
  <si>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</si>
  <si>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</si>
  <si>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</si>
  <si>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</si>
  <si>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</si>
  <si>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</si>
  <si>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</si>
  <si>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</si>
  <si>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</si>
  <si>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</si>
  <si>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</si>
  <si>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</si>
  <si>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</si>
  <si>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</si>
  <si>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</si>
  <si>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</si>
  <si>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</si>
  <si>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</si>
  <si>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</si>
  <si>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</si>
  <si>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</si>
  <si>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</si>
  <si>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</si>
  <si>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</si>
  <si>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</si>
  <si>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</si>
  <si>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</si>
  <si>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</si>
  <si>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</si>
  <si>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</si>
  <si>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</si>
  <si>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</si>
  <si>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</si>
  <si>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</si>
  <si>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</si>
  <si>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</si>
  <si>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</si>
  <si>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</si>
  <si>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</si>
  <si>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</si>
  <si>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</si>
  <si>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</si>
  <si>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</si>
  <si>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</si>
  <si>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</si>
  <si>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</si>
  <si>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</si>
  <si>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</si>
  <si>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</si>
  <si>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</si>
  <si>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</si>
  <si>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</si>
  <si>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</si>
  <si>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</si>
  <si>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</si>
  <si>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</si>
  <si>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</si>
  <si>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</si>
  <si>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</si>
  <si>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</si>
  <si>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</si>
  <si>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</si>
  <si>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</si>
  <si>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</si>
  <si>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</si>
  <si>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</si>
  <si>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</si>
  <si>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</si>
  <si>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</si>
  <si>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</si>
  <si>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</si>
  <si>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</si>
  <si>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</si>
  <si>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</si>
  <si>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</si>
  <si>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</si>
  <si>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</si>
  <si>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</si>
  <si>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</si>
  <si>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</si>
  <si>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</si>
  <si>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</si>
  <si>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</si>
  <si>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</si>
  <si>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</si>
  <si>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</si>
  <si>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</si>
  <si>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</si>
  <si>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</si>
  <si>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</si>
  <si>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</si>
  <si>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</si>
  <si>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</si>
  <si>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</si>
  <si>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</si>
  <si>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</si>
  <si>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</si>
  <si>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</si>
  <si>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</si>
  <si>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</si>
  <si>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</si>
  <si>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</si>
  <si>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</si>
  <si>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</si>
  <si>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</si>
  <si>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</si>
  <si>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</si>
  <si>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</si>
  <si>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</si>
  <si>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</si>
  <si>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</si>
  <si>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</si>
  <si>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</si>
  <si>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</si>
  <si>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</si>
  <si>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</si>
  <si>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</si>
  <si>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</si>
  <si>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</si>
  <si>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</si>
  <si>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</si>
  <si>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</si>
  <si>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</si>
  <si>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</si>
  <si>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</si>
  <si>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</si>
  <si>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</si>
  <si>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</si>
  <si>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</si>
  <si>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</si>
  <si>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</si>
  <si>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</si>
  <si>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</si>
  <si>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</si>
  <si>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</si>
  <si>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</si>
  <si>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</si>
  <si>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</si>
  <si>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</si>
  <si>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</si>
  <si>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</si>
  <si>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</si>
  <si>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</si>
  <si>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</si>
  <si>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</si>
  <si>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</si>
  <si>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</si>
  <si>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</si>
  <si>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</si>
  <si>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</si>
  <si>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</si>
  <si>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</si>
  <si>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</si>
  <si>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</si>
  <si>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</si>
  <si>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</si>
  <si>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</si>
  <si>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</si>
  <si>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</si>
  <si>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</si>
  <si>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</si>
  <si>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</si>
  <si>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</si>
  <si>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</si>
  <si>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</si>
  <si>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</si>
  <si>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</si>
  <si>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</si>
  <si>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</si>
  <si>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</si>
  <si>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</si>
  <si>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</si>
  <si>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</si>
  <si>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</si>
  <si>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</si>
  <si>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</si>
  <si>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</si>
  <si>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</si>
  <si>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</si>
  <si>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</si>
  <si>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</si>
  <si>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</si>
  <si>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</si>
  <si>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</si>
  <si>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</si>
  <si>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</si>
  <si>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</si>
  <si>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</si>
  <si>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</si>
  <si>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</si>
  <si>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</si>
  <si>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</si>
  <si>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</si>
  <si>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</si>
  <si>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</si>
  <si>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</si>
  <si>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</si>
  <si>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</si>
  <si>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</si>
  <si>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</si>
  <si>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</si>
  <si>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</si>
  <si>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</si>
  <si>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</si>
  <si>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</si>
  <si>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</si>
  <si>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</si>
  <si>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</si>
  <si>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</si>
  <si>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</si>
  <si>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</si>
  <si>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</si>
  <si>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</si>
  <si>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</si>
  <si>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</si>
  <si>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</si>
  <si>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</si>
  <si>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</si>
  <si>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</si>
  <si>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</si>
  <si>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</si>
  <si>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</si>
  <si>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</si>
  <si>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</si>
  <si>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</si>
  <si>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</si>
  <si>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</si>
  <si>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</si>
  <si>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</si>
  <si>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</si>
  <si>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</si>
  <si>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</si>
  <si>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</si>
  <si>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</si>
  <si>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</si>
  <si>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</si>
  <si>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</si>
  <si>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</si>
  <si>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</si>
  <si>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</si>
  <si>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</si>
  <si>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</si>
  <si>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</si>
  <si>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</si>
  <si>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</si>
  <si>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</si>
  <si>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</si>
  <si>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</si>
  <si>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</si>
  <si>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</si>
  <si>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</si>
  <si>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</si>
  <si>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</si>
  <si>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</si>
  <si>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</si>
  <si>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</si>
  <si>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</si>
  <si>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</si>
  <si>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</si>
  <si>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</si>
  <si>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</si>
  <si>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</si>
  <si>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</si>
  <si>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</si>
  <si>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</si>
  <si>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</si>
  <si>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</si>
  <si>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</si>
  <si>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</si>
  <si>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</si>
  <si>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</si>
  <si>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</si>
  <si>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</si>
  <si>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</si>
  <si>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</si>
  <si>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</si>
  <si>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</si>
  <si>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</si>
  <si>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</si>
  <si>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</si>
  <si>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</si>
  <si>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</si>
  <si>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</si>
  <si>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</si>
  <si>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</si>
  <si>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</si>
  <si>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</si>
  <si>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</si>
  <si>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</si>
  <si>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</si>
  <si>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</si>
  <si>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</si>
  <si>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</si>
  <si>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</si>
  <si>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</si>
  <si>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</si>
  <si>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</si>
  <si>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</si>
  <si>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</si>
  <si>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</si>
  <si>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</si>
  <si>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</si>
  <si>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</si>
  <si>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</si>
  <si>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</si>
  <si>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</si>
  <si>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</si>
  <si>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</si>
  <si>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</si>
  <si>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</si>
  <si>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</si>
  <si>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</si>
  <si>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</si>
  <si>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</si>
  <si>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</si>
  <si>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</si>
  <si>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</si>
  <si>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</si>
  <si>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</si>
  <si>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</si>
  <si>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</si>
  <si>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</si>
  <si>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</si>
  <si>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</si>
  <si>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</si>
  <si>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</si>
  <si>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</si>
  <si>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</si>
  <si>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</si>
  <si>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</si>
  <si>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</si>
  <si>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</si>
  <si>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</si>
  <si>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</si>
  <si>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</si>
  <si>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</si>
  <si>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</si>
  <si>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</si>
  <si>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</si>
  <si>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</si>
  <si>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</si>
  <si>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</si>
  <si>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</si>
  <si>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</si>
  <si>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</si>
  <si>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</si>
  <si>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</si>
  <si>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</si>
  <si>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</si>
  <si>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</si>
  <si>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</si>
  <si>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</si>
  <si>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</si>
  <si>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</si>
  <si>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</si>
  <si>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</si>
  <si>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</si>
  <si>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</si>
  <si>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</si>
  <si>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</si>
  <si>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</si>
  <si>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</si>
  <si>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</si>
  <si>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</si>
  <si>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</si>
  <si>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</si>
  <si>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</si>
  <si>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</si>
  <si>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</si>
  <si>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</si>
  <si>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</si>
  <si>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</si>
  <si>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</si>
  <si>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</si>
  <si>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</si>
  <si>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</si>
  <si>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</si>
  <si>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</si>
  <si>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</si>
  <si>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</si>
  <si>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</si>
  <si>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</si>
  <si>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</si>
  <si>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</si>
  <si>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</si>
  <si>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</si>
  <si>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</si>
  <si>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</si>
  <si>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</si>
  <si>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</si>
  <si>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</si>
  <si>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</si>
  <si>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</si>
  <si>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</si>
  <si>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</si>
  <si>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</si>
  <si>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</si>
  <si>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</si>
  <si>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</si>
  <si>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</si>
  <si>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</si>
  <si>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</si>
  <si>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</si>
  <si>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</si>
  <si>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</si>
  <si>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</si>
  <si>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</si>
  <si>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</si>
  <si>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</si>
  <si>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</si>
  <si>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</si>
  <si>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</si>
  <si>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</si>
  <si>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</si>
  <si>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</si>
  <si>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</si>
  <si>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</si>
  <si>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</si>
  <si>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</si>
  <si>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</si>
  <si>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</si>
  <si>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</si>
  <si>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</si>
  <si>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</si>
  <si>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</si>
  <si>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</si>
  <si>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</si>
  <si>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</si>
  <si>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</si>
  <si>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</si>
  <si>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</si>
  <si>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</si>
  <si>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</si>
  <si>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</si>
  <si>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</si>
  <si>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</si>
  <si>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</si>
  <si>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</si>
  <si>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</si>
  <si>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</si>
  <si>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</si>
  <si>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</si>
  <si>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</si>
  <si>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</si>
  <si>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</si>
  <si>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</si>
  <si>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</si>
  <si>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</si>
  <si>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</si>
  <si>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</si>
  <si>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</si>
  <si>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</si>
  <si>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</si>
  <si>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</si>
  <si>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</si>
  <si>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</si>
  <si>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</si>
  <si>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</si>
  <si>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</si>
  <si>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</si>
  <si>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</si>
  <si>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</si>
  <si>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</si>
  <si>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</si>
  <si>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</si>
  <si>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</si>
  <si>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</si>
  <si>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</si>
  <si>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</si>
  <si>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</si>
  <si>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</si>
  <si>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</si>
  <si>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</si>
  <si>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</si>
  <si>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</si>
  <si>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</si>
  <si>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</si>
  <si>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</si>
  <si>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</si>
  <si>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</si>
  <si>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</si>
  <si>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</si>
  <si>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</si>
  <si>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</si>
  <si>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</si>
  <si>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</si>
  <si>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</si>
  <si>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</si>
  <si>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</si>
  <si>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</si>
  <si>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</si>
  <si>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</si>
  <si>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</si>
  <si>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</si>
  <si>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</si>
  <si>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</si>
  <si>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</si>
  <si>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</si>
  <si>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</si>
  <si>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</si>
  <si>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</si>
  <si>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</si>
  <si>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</si>
  <si>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</si>
  <si>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</si>
  <si>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</si>
  <si>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</si>
  <si>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</si>
  <si>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</si>
  <si>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</si>
  <si>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</si>
  <si>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</si>
  <si>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</si>
  <si>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</si>
  <si>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</si>
  <si>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</si>
  <si>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</si>
  <si>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</si>
  <si>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</si>
  <si>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</si>
  <si>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</si>
  <si>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</si>
  <si>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</si>
  <si>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</si>
  <si>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</si>
  <si>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</si>
  <si>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</si>
  <si>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</si>
  <si>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</si>
  <si>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</si>
  <si>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</si>
  <si>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</si>
  <si>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</si>
  <si>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</si>
  <si>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</si>
  <si>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</si>
  <si>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</si>
  <si>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</si>
  <si>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</si>
  <si>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</si>
  <si>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</si>
  <si>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</si>
  <si>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</si>
  <si>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</si>
  <si>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</si>
  <si>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</si>
  <si>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</si>
  <si>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</si>
  <si>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</si>
  <si>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</si>
  <si>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</si>
  <si>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</si>
  <si>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</si>
  <si>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</si>
  <si>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</si>
  <si>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</si>
  <si>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</si>
  <si>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</si>
  <si>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</si>
  <si>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</si>
  <si>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</si>
  <si>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</si>
  <si>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</si>
  <si>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</si>
  <si>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</si>
  <si>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</si>
  <si>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</si>
  <si>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</si>
  <si>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</si>
  <si>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</si>
  <si>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</si>
  <si>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</si>
  <si>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</si>
  <si>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</si>
  <si>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</si>
  <si>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</si>
  <si>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</si>
  <si>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</si>
  <si>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</si>
  <si>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</si>
  <si>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</si>
  <si>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</si>
  <si>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</si>
  <si>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</si>
  <si>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</si>
  <si>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</si>
  <si>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</si>
  <si>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</si>
  <si>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</si>
  <si>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</si>
  <si>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</si>
  <si>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</si>
  <si>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</si>
  <si>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</si>
  <si>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</si>
  <si>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</si>
  <si>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</si>
  <si>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</si>
  <si>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</si>
  <si>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</si>
  <si>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</si>
  <si>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</si>
  <si>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</si>
  <si>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</si>
  <si>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</si>
  <si>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</si>
  <si>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</si>
  <si>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</si>
  <si>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</si>
  <si>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</si>
  <si>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</si>
  <si>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</si>
  <si>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</si>
  <si>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</si>
  <si>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</si>
  <si>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</si>
  <si>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</si>
  <si>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</si>
  <si>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</si>
  <si>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</si>
  <si>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</si>
  <si>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</si>
  <si>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</si>
  <si>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</si>
  <si>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</si>
  <si>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</si>
  <si>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</si>
  <si>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</si>
  <si>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</si>
  <si>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</si>
  <si>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</si>
  <si>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</si>
  <si>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</si>
  <si>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</si>
  <si>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</si>
  <si>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</si>
  <si>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</si>
  <si>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</si>
  <si>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</si>
  <si>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</si>
  <si>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</si>
  <si>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</si>
  <si>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</si>
  <si>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</si>
  <si>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</si>
  <si>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</si>
  <si>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</si>
  <si>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</si>
  <si>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</si>
  <si>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</si>
  <si>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</si>
  <si>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</si>
  <si>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</si>
  <si>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</si>
  <si>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</si>
  <si>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</si>
  <si>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</si>
  <si>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</si>
  <si>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</si>
  <si>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</si>
  <si>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</si>
  <si>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</si>
  <si>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</si>
  <si>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</si>
  <si>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</si>
  <si>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</si>
  <si>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</si>
  <si>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</si>
  <si>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</si>
  <si>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</si>
  <si>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</si>
  <si>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</si>
  <si>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</si>
  <si>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</si>
  <si>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</si>
  <si>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</si>
  <si>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</si>
  <si>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</si>
  <si>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</si>
  <si>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</si>
  <si>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</si>
  <si>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</si>
  <si>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</si>
  <si>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</si>
  <si>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</si>
  <si>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</si>
  <si>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</si>
  <si>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</si>
  <si>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</si>
  <si>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</si>
  <si>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</si>
  <si>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</si>
  <si>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</si>
  <si>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</si>
  <si>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</si>
  <si>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</si>
  <si>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</si>
  <si>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</si>
  <si>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</si>
  <si>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</si>
  <si>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</si>
  <si>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</si>
  <si>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</si>
  <si>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</si>
  <si>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</si>
  <si>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</si>
  <si>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</si>
  <si>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</si>
  <si>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</si>
  <si>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</si>
  <si>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</si>
  <si>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</si>
  <si>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</si>
  <si>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</si>
  <si>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</si>
  <si>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</si>
  <si>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</si>
  <si>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</si>
  <si>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</si>
  <si>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</si>
  <si>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</si>
  <si>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</si>
  <si>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</si>
  <si>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</si>
  <si>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</si>
  <si>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</si>
  <si>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</si>
  <si>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</si>
  <si>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</si>
  <si>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</si>
  <si>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</si>
  <si>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</si>
  <si>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</si>
  <si>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</si>
  <si>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</si>
  <si>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</si>
  <si>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</si>
  <si>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</si>
  <si>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</si>
  <si>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</si>
  <si>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</si>
  <si>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</si>
  <si>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</si>
  <si>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</si>
  <si>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</si>
  <si>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</si>
  <si>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</si>
  <si>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</si>
  <si>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</si>
  <si>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</si>
  <si>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</si>
  <si>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</si>
  <si>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</si>
  <si>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</si>
  <si>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</si>
  <si>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</si>
  <si>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</si>
  <si>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</si>
  <si>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</si>
  <si>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</si>
  <si>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</si>
  <si>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</si>
  <si>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</si>
  <si>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</si>
  <si>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</si>
  <si>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</si>
  <si>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</si>
  <si>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</si>
  <si>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</si>
  <si>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</si>
  <si>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</si>
  <si>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</si>
  <si>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</si>
  <si>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</si>
  <si>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</si>
  <si>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</si>
  <si>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</si>
  <si>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</si>
  <si>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</si>
  <si>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</si>
  <si>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</si>
  <si>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</si>
  <si>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</si>
  <si>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</si>
  <si>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</si>
  <si>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</si>
  <si>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</si>
  <si>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</si>
  <si>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</si>
  <si>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</si>
  <si>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</si>
  <si>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</si>
  <si>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</si>
  <si>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</si>
  <si>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</si>
  <si>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</si>
  <si>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</si>
  <si>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</si>
  <si>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</si>
  <si>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</si>
  <si>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</si>
  <si>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</si>
  <si>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</si>
  <si>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</si>
  <si>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</si>
  <si>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</si>
  <si>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</si>
  <si>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</si>
  <si>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</si>
  <si>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</si>
  <si>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</si>
  <si>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</si>
  <si>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</si>
  <si>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</si>
  <si>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</si>
  <si>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</si>
  <si>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</si>
  <si>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</si>
  <si>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</si>
  <si>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</si>
  <si>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</si>
  <si>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</si>
  <si>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</si>
  <si>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</si>
  <si>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</si>
  <si>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</si>
  <si>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</si>
  <si>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</si>
  <si>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</si>
  <si>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</si>
  <si>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</si>
  <si>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</si>
  <si>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</si>
  <si>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</si>
  <si>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</si>
  <si>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</si>
  <si>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</si>
  <si>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</si>
  <si>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</si>
  <si>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</si>
  <si>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</si>
  <si>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</si>
  <si>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</si>
  <si>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</si>
  <si>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</si>
  <si>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</si>
  <si>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</si>
  <si>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</si>
  <si>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</si>
  <si>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</si>
  <si>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</si>
  <si>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</si>
  <si>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</si>
  <si>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</si>
  <si>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</si>
  <si>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</si>
  <si>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</si>
  <si>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</si>
  <si>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</si>
  <si>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</si>
  <si>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</si>
  <si>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</si>
  <si>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</si>
  <si>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</si>
  <si>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</si>
  <si>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</si>
  <si>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</si>
  <si>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</si>
  <si>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</si>
  <si>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</si>
  <si>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</si>
  <si>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</si>
  <si>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</si>
  <si>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</si>
  <si>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</si>
  <si>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</si>
  <si>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</si>
  <si>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</si>
  <si>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</si>
  <si>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</si>
  <si>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</si>
  <si>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</si>
  <si>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</si>
  <si>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</si>
  <si>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</si>
  <si>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</si>
  <si>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</si>
  <si>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</si>
  <si>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</si>
  <si>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</si>
  <si>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</si>
  <si>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</si>
  <si>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</si>
  <si>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</si>
  <si>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</si>
  <si>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</si>
  <si>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</si>
  <si>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</si>
  <si>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</si>
  <si>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</si>
  <si>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</si>
  <si>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</si>
  <si>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</si>
  <si>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</si>
  <si>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</si>
  <si>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</si>
  <si>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</si>
  <si>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</si>
  <si>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</si>
  <si>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</si>
  <si>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</si>
  <si>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</si>
  <si>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</si>
  <si>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</si>
  <si>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</si>
  <si>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</si>
  <si>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</si>
  <si>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</si>
  <si>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</si>
  <si>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</si>
  <si>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</si>
  <si>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</si>
  <si>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</si>
  <si>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</si>
  <si>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</si>
  <si>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</si>
  <si>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</si>
  <si>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</si>
  <si>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</si>
  <si>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</si>
  <si>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</si>
  <si>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</si>
  <si>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</si>
  <si>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</si>
  <si>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</si>
  <si>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</si>
  <si>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</si>
  <si>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</si>
  <si>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</si>
  <si>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</si>
  <si>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</si>
  <si>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</si>
  <si>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</si>
  <si>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</si>
  <si>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</si>
  <si>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</si>
  <si>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</si>
  <si>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</si>
  <si>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</si>
  <si>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</si>
  <si>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</si>
  <si>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</si>
  <si>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</si>
  <si>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</si>
  <si>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</si>
  <si>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</si>
  <si>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</si>
  <si>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</si>
  <si>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</si>
  <si>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</si>
  <si>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</si>
  <si>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</si>
  <si>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</si>
  <si>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</si>
  <si>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</si>
  <si>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</si>
  <si>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</si>
  <si>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</si>
  <si>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</si>
  <si>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</si>
  <si>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</si>
  <si>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</si>
  <si>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</si>
  <si>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</si>
  <si>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</si>
  <si>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</si>
  <si>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</si>
  <si>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</si>
  <si>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</si>
  <si>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</si>
  <si>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</si>
  <si>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</si>
  <si>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</si>
  <si>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</si>
  <si>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</si>
  <si>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</si>
  <si>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</si>
  <si>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</si>
  <si>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</si>
  <si>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</si>
  <si>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</si>
  <si>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</si>
  <si>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</si>
  <si>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</si>
  <si>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</si>
  <si>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</si>
  <si>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</si>
  <si>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</si>
  <si>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</si>
  <si>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</si>
  <si>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</si>
  <si>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</si>
  <si>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</si>
  <si>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</si>
  <si>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</si>
  <si>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</si>
  <si>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</si>
  <si>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</si>
  <si>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</si>
  <si>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</si>
  <si>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</si>
  <si>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</si>
  <si>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</si>
  <si>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</si>
  <si>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</si>
  <si>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</si>
  <si>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</si>
  <si>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</si>
  <si>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</si>
  <si>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</si>
  <si>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</si>
  <si>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</si>
  <si>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</si>
  <si>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</si>
  <si>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</si>
  <si>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</si>
  <si>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</si>
  <si>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</si>
  <si>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</si>
  <si>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</si>
  <si>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</si>
  <si>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</si>
  <si>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</si>
  <si>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</si>
  <si>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</si>
  <si>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</si>
  <si>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</si>
  <si>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</si>
  <si>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</si>
  <si>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</si>
  <si>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</si>
  <si>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</si>
  <si>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</si>
  <si>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</si>
  <si>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</si>
  <si>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</si>
  <si>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</si>
  <si>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</si>
  <si>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</si>
  <si>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</si>
  <si>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</si>
  <si>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</si>
  <si>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</si>
  <si>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</si>
  <si>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</si>
  <si>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</si>
  <si>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</si>
  <si>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</si>
  <si>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</si>
  <si>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</si>
  <si>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</si>
  <si>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</si>
  <si>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</si>
  <si>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</si>
  <si>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</si>
  <si>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</si>
  <si>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</si>
  <si>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</si>
  <si>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</si>
  <si>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</si>
  <si>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</si>
  <si>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</si>
  <si>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</si>
  <si>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</si>
  <si>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</si>
  <si>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</si>
  <si>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</si>
  <si>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</si>
  <si>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</si>
  <si>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</si>
  <si>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</si>
  <si>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</si>
  <si>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</si>
  <si>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</si>
  <si>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</si>
  <si>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</si>
  <si>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</si>
  <si>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</si>
  <si>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</si>
  <si>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</si>
  <si>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</si>
  <si>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</si>
  <si>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</si>
  <si>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</si>
  <si>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</si>
  <si>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</si>
  <si>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</si>
  <si>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</si>
  <si>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</si>
  <si>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</si>
  <si>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</si>
  <si>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</si>
  <si>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</si>
  <si>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</si>
  <si>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</si>
  <si>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</si>
  <si>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</si>
  <si>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</si>
  <si>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</si>
  <si>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</si>
  <si>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</si>
  <si>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</si>
  <si>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</si>
  <si>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</si>
  <si>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</si>
  <si>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</si>
  <si>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</si>
  <si>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</si>
  <si>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</si>
  <si>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</si>
  <si>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</si>
  <si>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</si>
  <si>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</si>
  <si>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</si>
  <si>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</si>
  <si>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</si>
  <si>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</si>
  <si>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</si>
  <si>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</si>
  <si>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</si>
  <si>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</si>
  <si>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</si>
  <si>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</si>
  <si>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</si>
  <si>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</si>
  <si>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</si>
  <si>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</si>
  <si>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</si>
  <si>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</si>
  <si>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</si>
  <si>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</si>
  <si>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</si>
  <si>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</si>
  <si>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</si>
  <si>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</si>
  <si>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</si>
  <si>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</si>
  <si>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</si>
  <si>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</si>
  <si>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</si>
  <si>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</si>
  <si>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</si>
  <si>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</si>
  <si>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</si>
  <si>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</si>
  <si>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</si>
  <si>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</si>
  <si>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</si>
  <si>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</si>
  <si>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</si>
  <si>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</si>
  <si>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</si>
  <si>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</si>
  <si>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</si>
  <si>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</si>
  <si>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</si>
  <si>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</si>
  <si>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</si>
  <si>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</si>
  <si>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</si>
  <si>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</si>
  <si>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</si>
  <si>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</si>
  <si>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</si>
  <si>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</si>
  <si>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</si>
  <si>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</si>
  <si>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</si>
  <si>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</si>
  <si>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</si>
  <si>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</si>
  <si>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</si>
  <si>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</si>
  <si>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</si>
  <si>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</si>
  <si>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</si>
  <si>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</si>
  <si>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</si>
  <si>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</si>
  <si>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</si>
  <si>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</si>
  <si>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</si>
  <si>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</si>
  <si>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</si>
  <si>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</si>
  <si>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</si>
  <si>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</si>
  <si>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</si>
  <si>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</si>
  <si>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</si>
  <si>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</si>
  <si>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</si>
  <si>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</si>
  <si>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</si>
  <si>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</si>
  <si>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</si>
  <si>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</si>
  <si>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</si>
  <si>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</si>
  <si>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</si>
  <si>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</si>
  <si>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</si>
  <si>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</si>
  <si>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</si>
  <si>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</si>
  <si>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</si>
  <si>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</si>
  <si>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</si>
  <si>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</si>
  <si>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</si>
  <si>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</si>
  <si>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</si>
  <si>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</si>
  <si>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</si>
  <si>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</si>
  <si>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</si>
  <si>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</si>
  <si>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</si>
  <si>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</si>
  <si>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</si>
  <si>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</si>
  <si>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</si>
  <si>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</si>
  <si>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</si>
  <si>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</si>
  <si>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</si>
  <si>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</si>
  <si>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</si>
  <si>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</si>
  <si>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</si>
  <si>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</si>
  <si>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</si>
  <si>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</si>
  <si>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</si>
  <si>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</si>
  <si>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</si>
  <si>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</si>
  <si>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</si>
  <si>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</si>
  <si>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</si>
  <si>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</si>
  <si>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</si>
  <si>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</si>
  <si>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</si>
  <si>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</si>
  <si>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</si>
  <si>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</si>
  <si>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</si>
  <si>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</si>
  <si>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</si>
  <si>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</si>
  <si>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</si>
  <si>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</si>
  <si>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</si>
  <si>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</si>
  <si>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</si>
  <si>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</si>
  <si>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</si>
  <si>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</si>
  <si>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</si>
  <si>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</si>
  <si>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</si>
  <si>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</si>
  <si>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</si>
  <si>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</si>
  <si>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</si>
  <si>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</si>
  <si>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</si>
  <si>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</si>
  <si>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</si>
  <si>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</si>
  <si>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</si>
  <si>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</si>
  <si>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</si>
  <si>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</si>
  <si>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</si>
  <si>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</si>
  <si>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</si>
  <si>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</si>
  <si>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</si>
  <si>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</si>
  <si>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</si>
  <si>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</si>
  <si>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</si>
  <si>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</si>
  <si>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</si>
  <si>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</si>
  <si>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</si>
  <si>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</si>
  <si>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</si>
  <si>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</si>
  <si>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</si>
  <si>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</si>
  <si>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</si>
  <si>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</si>
  <si>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</si>
  <si>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</si>
  <si>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</si>
  <si>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</si>
  <si>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</si>
  <si>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</si>
  <si>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</si>
  <si>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</si>
  <si>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</si>
  <si>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</si>
  <si>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</si>
  <si>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</si>
  <si>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</si>
  <si>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</si>
  <si>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</si>
  <si>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</si>
  <si>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</si>
  <si>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</si>
  <si>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</si>
  <si>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</si>
  <si>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</si>
  <si>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</si>
  <si>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</si>
  <si>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</si>
  <si>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</si>
  <si>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</si>
  <si>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</si>
  <si>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</si>
  <si>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</si>
  <si>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</si>
  <si>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</si>
  <si>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</si>
  <si>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</si>
  <si>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</si>
  <si>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</si>
  <si>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</si>
  <si>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</si>
  <si>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</si>
  <si>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</si>
  <si>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</si>
  <si>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</si>
  <si>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</si>
  <si>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</si>
  <si>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</si>
  <si>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</si>
  <si>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</si>
  <si>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</si>
  <si>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</si>
  <si>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</si>
  <si>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</si>
  <si>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</si>
  <si>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</si>
  <si>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</si>
  <si>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</si>
  <si>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</si>
  <si>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</si>
  <si>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</si>
  <si>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</si>
  <si>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</si>
  <si>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</si>
  <si>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</si>
  <si>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</si>
  <si>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</si>
  <si>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</si>
  <si>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</si>
  <si>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</si>
  <si>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</si>
  <si>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</si>
  <si>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</si>
  <si>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</si>
  <si>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</si>
  <si>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</si>
  <si>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</si>
  <si>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</si>
  <si>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</si>
  <si>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</si>
  <si>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</si>
  <si>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</si>
  <si>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</si>
  <si>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</si>
  <si>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</si>
  <si>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</si>
  <si>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</si>
  <si>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</si>
  <si>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</si>
  <si>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</si>
  <si>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</si>
  <si>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</si>
  <si>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</si>
  <si>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</si>
  <si>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</si>
  <si>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</si>
  <si>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</si>
  <si>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</si>
  <si>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</si>
  <si>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</si>
  <si>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</si>
  <si>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</si>
  <si>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</si>
  <si>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</si>
  <si>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</si>
  <si>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</si>
  <si>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</si>
  <si>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</si>
  <si>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</si>
  <si>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</si>
  <si>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</si>
  <si>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</si>
  <si>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</si>
  <si>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</si>
  <si>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</si>
  <si>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</si>
  <si>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</si>
  <si>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</si>
  <si>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</si>
  <si>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</si>
  <si>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</si>
  <si>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</si>
  <si>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</si>
  <si>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</si>
  <si>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</si>
  <si>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</si>
  <si>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</si>
  <si>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</si>
  <si>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</si>
  <si>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</si>
  <si>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</si>
  <si>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</si>
  <si>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</si>
  <si>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</si>
  <si>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</si>
  <si>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</si>
  <si>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</si>
  <si>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</si>
  <si>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</si>
  <si>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</si>
  <si>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</si>
  <si>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</si>
  <si>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</si>
  <si>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</si>
  <si>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</si>
  <si>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</si>
  <si>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</si>
  <si>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</si>
  <si>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</si>
  <si>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</si>
  <si>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</si>
  <si>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</si>
  <si>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</si>
  <si>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</si>
  <si>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</si>
  <si>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</si>
  <si>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</si>
  <si>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</si>
  <si>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</si>
  <si>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</si>
  <si>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</si>
  <si>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</si>
  <si>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</si>
  <si>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</si>
  <si>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</si>
  <si>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</si>
  <si>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</si>
  <si>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</si>
  <si>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</si>
  <si>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</si>
  <si>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</si>
  <si>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</si>
  <si>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</si>
  <si>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</si>
  <si>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</si>
  <si>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</si>
  <si>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</si>
  <si>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</si>
  <si>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</si>
  <si>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</si>
  <si>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</si>
  <si>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</si>
  <si>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</si>
  <si>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</si>
  <si>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</si>
  <si>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</si>
  <si>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</si>
  <si>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</si>
  <si>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</si>
  <si>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</si>
  <si>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</si>
  <si>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</si>
  <si>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</si>
  <si>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</si>
  <si>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</si>
  <si>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</si>
  <si>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</si>
  <si>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</si>
  <si>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</si>
  <si>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</si>
  <si>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</si>
  <si>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</si>
  <si>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</si>
  <si>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</si>
  <si>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</si>
  <si>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</si>
  <si>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</si>
  <si>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</si>
  <si>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</si>
  <si>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</si>
  <si>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</si>
  <si>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</si>
  <si>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</si>
  <si>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</si>
  <si>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</si>
  <si>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</si>
  <si>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</si>
  <si>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</si>
  <si>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</si>
  <si>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</si>
  <si>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</si>
  <si>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</si>
  <si>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</si>
  <si>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</si>
  <si>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</si>
  <si>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</si>
  <si>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</si>
  <si>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</si>
  <si>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</si>
  <si>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</si>
  <si>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</si>
  <si>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</si>
  <si>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</si>
  <si>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</si>
  <si>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</si>
  <si>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</si>
  <si>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</si>
  <si>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</si>
  <si>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</si>
  <si>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</si>
  <si>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</si>
  <si>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</si>
  <si>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</si>
  <si>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</si>
  <si>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</si>
  <si>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</si>
  <si>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</si>
  <si>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</si>
  <si>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</si>
  <si>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</si>
  <si>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</si>
  <si>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</si>
  <si>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</si>
  <si>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</si>
  <si>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</si>
  <si>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</si>
  <si>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</si>
  <si>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</si>
  <si>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</si>
  <si>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</si>
  <si>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</si>
  <si>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</si>
  <si>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</si>
  <si>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</si>
  <si>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</si>
  <si>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</si>
  <si>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</si>
  <si>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</si>
  <si>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</si>
  <si>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</si>
  <si>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</si>
  <si>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</si>
  <si>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</si>
  <si>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</si>
  <si>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</si>
  <si>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</si>
  <si>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</si>
  <si>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</si>
  <si>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</si>
  <si>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</si>
  <si>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</si>
  <si>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</si>
  <si>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</si>
  <si>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</si>
  <si>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</si>
  <si>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</si>
  <si>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</si>
  <si>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</si>
  <si>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</si>
  <si>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</si>
  <si>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</si>
  <si>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</si>
  <si>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</si>
  <si>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</si>
  <si>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</si>
  <si>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</si>
  <si>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</si>
  <si>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</si>
  <si>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</si>
  <si>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</si>
  <si>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</si>
  <si>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</si>
  <si>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</si>
  <si>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</si>
  <si>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</si>
  <si>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</si>
  <si>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</si>
  <si>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</si>
  <si>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</si>
  <si>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</si>
  <si>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</si>
  <si>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</si>
  <si>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</si>
  <si>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</si>
  <si>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</si>
  <si>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</si>
  <si>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</si>
  <si>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</si>
  <si>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</si>
  <si>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</si>
  <si>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</si>
  <si>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</si>
  <si>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</si>
  <si>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</si>
  <si>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</si>
  <si>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</si>
  <si>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</si>
  <si>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</si>
  <si>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</si>
  <si>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</si>
  <si>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</si>
  <si>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</si>
  <si>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</si>
  <si>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</si>
  <si>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</si>
  <si>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</si>
  <si>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</si>
  <si>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</si>
  <si>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</si>
  <si>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</si>
  <si>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</si>
  <si>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</si>
  <si>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</si>
  <si>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</si>
  <si>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</si>
  <si>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</si>
  <si>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</si>
  <si>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</si>
  <si>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</si>
  <si>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</si>
  <si>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</si>
  <si>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</si>
  <si>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</si>
  <si>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</si>
  <si>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</si>
  <si>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</si>
  <si>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</si>
  <si>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</si>
  <si>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</si>
  <si>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</si>
  <si>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</si>
  <si>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</si>
  <si>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</si>
  <si>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</si>
  <si>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</si>
  <si>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</si>
  <si>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</si>
  <si>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</si>
  <si>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</si>
  <si>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</si>
  <si>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</si>
  <si>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</si>
  <si>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</si>
  <si>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</si>
  <si>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</si>
  <si>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</si>
  <si>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</si>
  <si>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</si>
  <si>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</si>
  <si>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</si>
  <si>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</si>
  <si>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</si>
  <si>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</si>
  <si>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</si>
  <si>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</si>
  <si>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</si>
  <si>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</si>
  <si>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</si>
  <si>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</si>
  <si>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</si>
  <si>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</si>
  <si>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</si>
  <si>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</si>
  <si>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</si>
  <si>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</si>
  <si>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</si>
  <si>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</si>
  <si>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</si>
  <si>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</si>
  <si>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</si>
  <si>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</si>
  <si>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</si>
  <si>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</si>
  <si>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</si>
  <si>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</si>
  <si>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</si>
  <si>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</si>
  <si>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</si>
  <si>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</si>
  <si>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</si>
  <si>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</si>
  <si>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</si>
  <si>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</si>
  <si>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</si>
  <si>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</si>
  <si>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</si>
  <si>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</si>
  <si>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</si>
  <si>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</si>
  <si>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</si>
  <si>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</si>
  <si>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</si>
  <si>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</si>
  <si>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</si>
  <si>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</si>
  <si>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</si>
  <si>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</si>
  <si>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</si>
  <si>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</si>
  <si>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</si>
  <si>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</si>
  <si>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</si>
  <si>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</si>
  <si>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</si>
  <si>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</si>
  <si>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</si>
  <si>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</si>
  <si>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</si>
  <si>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</si>
  <si>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</si>
  <si>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</si>
  <si>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</si>
  <si>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</si>
  <si>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</si>
  <si>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</si>
  <si>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</si>
  <si>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</si>
  <si>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</si>
  <si>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</si>
  <si>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</si>
  <si>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</si>
  <si>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</si>
  <si>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</si>
  <si>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</si>
  <si>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</si>
  <si>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</si>
  <si>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</si>
  <si>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</si>
  <si>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</si>
  <si>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</si>
  <si>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</si>
  <si>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</si>
  <si>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</si>
  <si>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</si>
  <si>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</si>
  <si>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</si>
  <si>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</si>
  <si>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</si>
  <si>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</si>
  <si>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</si>
  <si>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</si>
  <si>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</si>
  <si>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</si>
  <si>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</si>
  <si>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</si>
  <si>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</si>
  <si>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</si>
  <si>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</si>
  <si>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</si>
  <si>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</si>
  <si>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</si>
  <si>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</si>
  <si>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</si>
  <si>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</si>
  <si>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</si>
  <si>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</si>
  <si>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</si>
  <si>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</si>
  <si>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</si>
  <si>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</si>
  <si>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</si>
  <si>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</si>
  <si>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</si>
  <si>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</si>
  <si>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</si>
  <si>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</si>
  <si>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</si>
  <si>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</si>
  <si>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</si>
  <si>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</si>
  <si>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</si>
  <si>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</si>
  <si>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</si>
  <si>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</si>
  <si>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</si>
  <si>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</si>
  <si>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</si>
  <si>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</si>
  <si>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</si>
  <si>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</si>
  <si>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</si>
  <si>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</si>
  <si>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</si>
  <si>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</si>
  <si>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</si>
  <si>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</si>
  <si>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</si>
  <si>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</si>
  <si>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</si>
  <si>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</si>
  <si>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</si>
  <si>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</si>
  <si>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</si>
  <si>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</si>
  <si>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</si>
  <si>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</si>
  <si>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</si>
  <si>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</si>
  <si>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</si>
  <si>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</si>
  <si>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</si>
  <si>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</si>
  <si>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</si>
  <si>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</si>
  <si>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</si>
  <si>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</si>
  <si>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</si>
  <si>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</si>
  <si>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</si>
  <si>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</si>
  <si>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</si>
  <si>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</si>
  <si>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</si>
  <si>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</si>
  <si>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</si>
  <si>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</si>
  <si>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</si>
  <si>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</si>
  <si>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</si>
  <si>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</si>
  <si>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</si>
  <si>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</si>
  <si>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</si>
  <si>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</si>
  <si>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</si>
  <si>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</si>
  <si>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</si>
  <si>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</si>
  <si>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</si>
  <si>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</si>
  <si>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</si>
  <si>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</si>
  <si>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</si>
  <si>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</si>
  <si>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</si>
  <si>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</si>
  <si>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</si>
  <si>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</si>
  <si>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</si>
  <si>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</si>
  <si>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</si>
  <si>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</si>
  <si>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</si>
  <si>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</si>
  <si>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</si>
  <si>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</si>
  <si>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</si>
  <si>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</si>
  <si>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</si>
  <si>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</si>
  <si>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</si>
  <si>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</si>
  <si>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</si>
  <si>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</si>
  <si>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</si>
  <si>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</si>
  <si>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</si>
  <si>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</si>
  <si>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</si>
  <si>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</si>
  <si>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</si>
  <si>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</si>
  <si>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</si>
  <si>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</si>
  <si>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</si>
  <si>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</si>
  <si>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</si>
  <si>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</si>
  <si>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</si>
  <si>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</si>
  <si>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</si>
  <si>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</si>
  <si>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</si>
  <si>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</si>
  <si>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</si>
  <si>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</si>
  <si>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</si>
  <si>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</si>
  <si>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</si>
  <si>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</si>
  <si>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</si>
  <si>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</si>
  <si>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</si>
  <si>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</si>
  <si>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</si>
  <si>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</si>
  <si>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</si>
  <si>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</si>
  <si>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</si>
  <si>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</si>
  <si>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</si>
  <si>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</si>
  <si>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</si>
  <si>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</si>
  <si>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</si>
  <si>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</si>
  <si>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</si>
  <si>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</si>
  <si>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</si>
  <si>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</si>
  <si>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</si>
  <si>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</si>
  <si>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</si>
  <si>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</si>
  <si>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</si>
  <si>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</si>
  <si>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</si>
  <si>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</si>
  <si>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</si>
  <si>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</si>
  <si>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</si>
  <si>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</si>
  <si>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</si>
  <si>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</si>
  <si>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</si>
  <si>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</si>
  <si>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</si>
  <si>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</si>
  <si>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</si>
  <si>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</si>
  <si>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</si>
  <si>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</si>
  <si>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</si>
  <si>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</si>
  <si>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</si>
  <si>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</si>
  <si>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</si>
  <si>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</si>
  <si>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</si>
  <si>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</si>
  <si>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</si>
  <si>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</si>
  <si>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</si>
  <si>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</si>
  <si>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</si>
  <si>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</si>
  <si>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</si>
  <si>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</si>
  <si>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</si>
  <si>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</si>
  <si>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</si>
  <si>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</si>
  <si>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</si>
  <si>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</si>
  <si>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</si>
  <si>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</si>
  <si>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</si>
  <si>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</si>
  <si>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</si>
  <si>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</si>
  <si>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</si>
  <si>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</si>
  <si>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</si>
  <si>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</si>
  <si>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</si>
  <si>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</si>
  <si>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</si>
  <si>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</si>
  <si>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</si>
  <si>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</si>
  <si>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</si>
  <si>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</si>
  <si>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</si>
  <si>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</si>
  <si>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</si>
  <si>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</si>
  <si>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</si>
  <si>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</si>
  <si>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</si>
  <si>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</si>
  <si>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</si>
  <si>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</si>
  <si>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</si>
  <si>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</si>
  <si>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</si>
  <si>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</si>
  <si>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</si>
  <si>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</si>
  <si>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</si>
  <si>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</si>
  <si>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</si>
  <si>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</si>
  <si>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</si>
  <si>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</si>
  <si>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</si>
  <si>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</si>
  <si>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</si>
  <si>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</si>
  <si>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</si>
  <si>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</si>
  <si>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</si>
  <si>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</si>
  <si>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</si>
  <si>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</si>
  <si>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</si>
  <si>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</si>
  <si>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</si>
  <si>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</si>
  <si>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</si>
  <si>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</si>
  <si>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</si>
  <si>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</si>
  <si>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</si>
  <si>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</si>
  <si>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</si>
  <si>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</si>
  <si>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</si>
  <si>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</si>
  <si>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</si>
  <si>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</si>
  <si>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</si>
  <si>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</si>
  <si>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</si>
  <si>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</si>
  <si>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</si>
  <si>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</si>
  <si>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</si>
  <si>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</si>
  <si>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</si>
  <si>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</si>
  <si>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</si>
  <si>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</si>
  <si>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</si>
  <si>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</si>
  <si>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</si>
  <si>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</si>
  <si>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</si>
  <si>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</si>
  <si>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</si>
  <si>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</si>
  <si>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</si>
  <si>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</si>
  <si>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</si>
  <si>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</si>
  <si>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</si>
  <si>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</si>
  <si>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</si>
  <si>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</si>
  <si>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</si>
  <si>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</si>
  <si>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</si>
  <si>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</si>
  <si>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</si>
  <si>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</si>
  <si>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</si>
  <si>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</si>
  <si>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</si>
  <si>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</si>
  <si>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</si>
  <si>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</si>
  <si>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</si>
  <si>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</si>
  <si>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</si>
  <si>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</si>
  <si>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</si>
  <si>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</si>
  <si>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</si>
  <si>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</si>
  <si>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</si>
  <si>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</si>
  <si>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</si>
  <si>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</si>
  <si>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</si>
  <si>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</si>
  <si>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</si>
  <si>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</si>
  <si>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</si>
  <si>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</si>
  <si>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</si>
  <si>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</si>
  <si>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</si>
  <si>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</si>
  <si>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</si>
  <si>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</si>
  <si>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</si>
  <si>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</si>
  <si>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</si>
  <si>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</si>
  <si>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</si>
  <si>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</si>
  <si>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</si>
  <si>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</si>
  <si>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</si>
  <si>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</si>
  <si>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</si>
  <si>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</si>
  <si>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</si>
  <si>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</si>
  <si>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</si>
  <si>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</si>
  <si>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</si>
  <si>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</si>
  <si>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</si>
  <si>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</si>
  <si>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</si>
  <si>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</si>
  <si>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</si>
  <si>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</si>
  <si>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</si>
  <si>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</si>
  <si>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</si>
  <si>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</si>
  <si>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</si>
  <si>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</si>
  <si>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</si>
  <si>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</si>
  <si>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</si>
  <si>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</si>
  <si>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</si>
  <si>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</si>
  <si>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</si>
  <si>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</si>
  <si>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</si>
  <si>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</si>
  <si>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</si>
  <si>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</si>
  <si>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</si>
  <si>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</si>
  <si>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</si>
  <si>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</si>
  <si>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</si>
  <si>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</si>
  <si>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</si>
  <si>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</si>
  <si>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</si>
  <si>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</si>
  <si>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</si>
  <si>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</si>
  <si>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</si>
  <si>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</si>
  <si>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</si>
  <si>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</si>
  <si>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</si>
  <si>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</si>
  <si>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</si>
  <si>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</si>
  <si>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</si>
  <si>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</si>
  <si>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</si>
  <si>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</si>
  <si>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</si>
  <si>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</si>
  <si>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</si>
  <si>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</si>
  <si>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</si>
  <si>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</si>
  <si>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</si>
  <si>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</si>
  <si>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</si>
  <si>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</si>
  <si>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</si>
  <si>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</si>
  <si>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</si>
  <si>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</si>
  <si>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</si>
  <si>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</si>
  <si>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</si>
  <si>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</si>
  <si>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</si>
  <si>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</si>
  <si>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</si>
  <si>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</si>
  <si>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</si>
  <si>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</si>
  <si>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</si>
  <si>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</si>
  <si>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</si>
  <si>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</si>
  <si>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</si>
  <si>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</si>
  <si>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</si>
  <si>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</si>
  <si>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</si>
  <si>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</si>
  <si>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</si>
  <si>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</si>
  <si>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</si>
  <si>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</si>
  <si>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</si>
  <si>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</si>
  <si>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</si>
  <si>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</si>
  <si>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</si>
  <si>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</si>
  <si>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</si>
  <si>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</si>
  <si>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</si>
  <si>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</si>
  <si>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</si>
  <si>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</si>
  <si>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</si>
  <si>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</si>
  <si>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</si>
  <si>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</si>
  <si>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</si>
  <si>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</si>
  <si>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</si>
  <si>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</si>
  <si>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</si>
  <si>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</si>
  <si>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</si>
  <si>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</si>
  <si>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</si>
  <si>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</si>
  <si>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</si>
  <si>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</si>
  <si>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</si>
  <si>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</si>
  <si>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</si>
  <si>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</si>
  <si>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</si>
  <si>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</si>
  <si>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</si>
  <si>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</si>
  <si>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</si>
  <si>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</si>
  <si>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</si>
  <si>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</si>
  <si>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</si>
  <si>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</si>
  <si>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</si>
  <si>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</si>
  <si>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</si>
  <si>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</si>
  <si>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</si>
  <si>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</si>
  <si>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</si>
  <si>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</si>
  <si>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</si>
  <si>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</si>
  <si>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</si>
  <si>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</si>
  <si>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</si>
  <si>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</si>
  <si>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</si>
  <si>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</si>
  <si>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</si>
  <si>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</si>
  <si>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</si>
  <si>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</si>
  <si>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</si>
  <si>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</si>
  <si>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</si>
  <si>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</si>
  <si>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</si>
  <si>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</si>
  <si>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</si>
  <si>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</si>
  <si>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</si>
  <si>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</si>
  <si>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</si>
  <si>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</si>
  <si>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</si>
  <si>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</si>
  <si>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</si>
  <si>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</si>
  <si>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</si>
  <si>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</si>
  <si>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</si>
  <si>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</si>
  <si>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</si>
  <si>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</si>
  <si>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</si>
  <si>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</si>
  <si>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</si>
  <si>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</si>
  <si>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</si>
  <si>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</si>
  <si>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</si>
  <si>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</si>
  <si>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</si>
  <si>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</si>
  <si>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</si>
  <si>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</si>
  <si>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</si>
  <si>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</si>
  <si>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</si>
  <si>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</si>
  <si>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</si>
  <si>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</si>
  <si>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</si>
  <si>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</si>
  <si>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</si>
  <si>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</si>
  <si>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</si>
  <si>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</si>
  <si>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</si>
  <si>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</si>
  <si>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</si>
  <si>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</si>
  <si>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</si>
  <si>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</si>
  <si>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</si>
  <si>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</si>
  <si>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</si>
  <si>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</si>
  <si>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</si>
  <si>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</si>
  <si>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</si>
  <si>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</si>
  <si>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</si>
  <si>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</si>
  <si>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</si>
  <si>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</si>
  <si>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</si>
  <si>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</si>
  <si>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</si>
  <si>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</si>
  <si>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</si>
  <si>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</si>
  <si>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</si>
  <si>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</si>
  <si>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</si>
  <si>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</si>
  <si>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</si>
  <si>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</si>
  <si>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</si>
  <si>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</si>
  <si>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</si>
  <si>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</si>
  <si>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</si>
  <si>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</si>
  <si>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</si>
  <si>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</si>
  <si>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</si>
  <si>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</si>
  <si>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</si>
  <si>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</si>
  <si>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</si>
  <si>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</si>
  <si>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</si>
  <si>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</si>
  <si>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</si>
  <si>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</si>
  <si>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</si>
  <si>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</si>
  <si>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</si>
  <si>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</si>
  <si>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</si>
  <si>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</si>
  <si>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</si>
  <si>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</si>
  <si>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</si>
  <si>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</si>
  <si>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</si>
  <si>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</si>
  <si>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</si>
  <si>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</si>
  <si>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</si>
  <si>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</si>
  <si>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</si>
  <si>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</si>
  <si>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</si>
  <si>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</si>
  <si>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</si>
  <si>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</si>
  <si>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</si>
  <si>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</si>
  <si>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</si>
  <si>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</si>
  <si>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</si>
  <si>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</si>
  <si>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</si>
  <si>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</si>
  <si>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</si>
  <si>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</si>
  <si>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</si>
  <si>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</si>
  <si>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</si>
  <si>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</si>
  <si>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</si>
  <si>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</si>
  <si>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</si>
  <si>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</si>
  <si>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</si>
  <si>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</si>
  <si>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</si>
  <si>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</si>
  <si>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</si>
  <si>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</si>
  <si>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</si>
  <si>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</si>
  <si>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</si>
  <si>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</si>
  <si>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</si>
  <si>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</si>
  <si>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</si>
  <si>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</si>
  <si>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</si>
  <si>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</si>
  <si>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</si>
  <si>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</si>
  <si>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</si>
  <si>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</si>
  <si>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</si>
  <si>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</si>
  <si>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</si>
  <si>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</si>
  <si>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</si>
  <si>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</si>
  <si>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</si>
  <si>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</si>
  <si>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</si>
  <si>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</si>
  <si>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</si>
  <si>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</si>
  <si>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</si>
  <si>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</si>
  <si>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</si>
  <si>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</si>
  <si>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</si>
  <si>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</si>
  <si>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</si>
  <si>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</si>
  <si>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</si>
  <si>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</si>
  <si>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</si>
  <si>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</si>
  <si>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</si>
  <si>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</si>
  <si>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</si>
  <si>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</si>
  <si>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</si>
  <si>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</si>
  <si>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</si>
  <si>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</si>
  <si>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</si>
  <si>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</si>
  <si>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</si>
  <si>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</si>
  <si>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</si>
  <si>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</si>
  <si>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</si>
  <si>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</si>
  <si>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</si>
  <si>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</si>
  <si>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</si>
  <si>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</si>
  <si>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</si>
  <si>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</si>
  <si>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</si>
  <si>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</si>
  <si>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</si>
  <si>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</si>
  <si>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</si>
  <si>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</si>
  <si>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</si>
  <si>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</si>
  <si>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</si>
  <si>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</si>
  <si>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</si>
  <si>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</si>
  <si>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</si>
  <si>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</si>
  <si>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</si>
  <si>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</si>
  <si>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</si>
  <si>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</si>
  <si>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</si>
  <si>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</si>
  <si>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</si>
  <si>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</si>
  <si>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</si>
  <si>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</si>
  <si>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</si>
  <si>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</si>
  <si>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</si>
  <si>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</si>
  <si>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</si>
  <si>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</si>
  <si>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</si>
  <si>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</si>
  <si>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</si>
  <si>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</si>
  <si>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</si>
  <si>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</si>
  <si>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</si>
  <si>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</si>
  <si>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</si>
  <si>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</si>
  <si>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</si>
  <si>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</si>
  <si>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</si>
  <si>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</si>
  <si>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</si>
  <si>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</si>
  <si>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</si>
  <si>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</si>
  <si>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</si>
  <si>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</si>
  <si>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</si>
  <si>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</si>
  <si>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</si>
  <si>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</si>
  <si>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</si>
  <si>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</si>
  <si>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</si>
  <si>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</si>
  <si>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</si>
  <si>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</si>
  <si>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</si>
  <si>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</si>
  <si>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</si>
  <si>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</si>
  <si>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</si>
  <si>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</si>
  <si>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</si>
  <si>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</si>
  <si>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</si>
  <si>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</si>
  <si>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</si>
  <si>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</si>
  <si>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</si>
  <si>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</si>
  <si>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</si>
  <si>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</si>
  <si>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</si>
  <si>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</si>
  <si>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</si>
  <si>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</si>
  <si>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</si>
  <si>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</si>
  <si>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</si>
  <si>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</si>
  <si>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</si>
  <si>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</si>
  <si>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</si>
  <si>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</si>
  <si>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</si>
  <si>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</si>
  <si>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</si>
  <si>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</si>
  <si>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</si>
  <si>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</si>
  <si>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</si>
  <si>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</si>
  <si>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</si>
  <si>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</si>
  <si>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</si>
  <si>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</si>
  <si>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</si>
  <si>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</si>
  <si>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</si>
  <si>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</si>
  <si>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</si>
  <si>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</si>
  <si>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</si>
  <si>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</si>
  <si>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</si>
  <si>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</si>
  <si>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</si>
  <si>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</si>
  <si>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</si>
  <si>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</si>
  <si>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</si>
  <si>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</si>
  <si>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</si>
  <si>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</si>
  <si>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</si>
  <si>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</si>
  <si>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</si>
  <si>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</si>
  <si>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</si>
  <si>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</si>
  <si>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</si>
  <si>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</si>
  <si>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</si>
  <si>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</si>
  <si>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</si>
  <si>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</si>
  <si>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</si>
  <si>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</si>
  <si>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</si>
  <si>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</si>
  <si>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</si>
  <si>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</si>
  <si>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</si>
  <si>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</si>
  <si>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</si>
  <si>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</si>
  <si>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</si>
  <si>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</si>
  <si>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</si>
  <si>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</si>
  <si>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</si>
  <si>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</si>
  <si>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</si>
  <si>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</si>
  <si>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</si>
  <si>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</si>
  <si>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</si>
  <si>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</si>
  <si>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</si>
  <si>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</si>
  <si>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</si>
  <si>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</si>
  <si>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</si>
  <si>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</si>
  <si>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</si>
  <si>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</si>
  <si>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</si>
  <si>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</si>
  <si>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</si>
  <si>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</si>
  <si>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</si>
  <si>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</si>
  <si>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</si>
  <si>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</si>
  <si>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</si>
  <si>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</si>
  <si>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</si>
  <si>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</si>
  <si>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</si>
  <si>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</si>
  <si>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</si>
  <si>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</si>
  <si>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</si>
  <si>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</si>
  <si>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</si>
  <si>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</si>
  <si>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</si>
  <si>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</si>
  <si>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</si>
  <si>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</si>
  <si>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</si>
  <si>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</si>
  <si>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</si>
  <si>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</si>
  <si>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</si>
  <si>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</si>
  <si>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</si>
  <si>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</si>
  <si>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</si>
  <si>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</si>
  <si>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</si>
  <si>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</si>
  <si>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</si>
  <si>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</si>
  <si>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</si>
  <si>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</si>
  <si>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</si>
  <si>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</si>
  <si>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</si>
  <si>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</si>
  <si>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</si>
  <si>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</si>
  <si>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</si>
  <si>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</si>
  <si>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</si>
  <si>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</si>
  <si>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</si>
  <si>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</si>
  <si>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</si>
  <si>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</si>
  <si>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</si>
  <si>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</si>
  <si>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</si>
  <si>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</si>
  <si>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</si>
  <si>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</si>
  <si>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</si>
  <si>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</si>
  <si>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</si>
  <si>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</si>
  <si>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</si>
  <si>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</si>
  <si>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</si>
  <si>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</si>
  <si>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</si>
  <si>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</si>
  <si>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</si>
  <si>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</si>
  <si>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</si>
  <si>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</si>
  <si>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</si>
  <si>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</si>
  <si>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</si>
  <si>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</si>
  <si>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</si>
  <si>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</si>
  <si>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</si>
  <si>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</si>
  <si>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</si>
  <si>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</si>
  <si>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</si>
  <si>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</si>
  <si>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</si>
  <si>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</si>
  <si>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</si>
  <si>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</si>
  <si>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</si>
  <si>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</si>
  <si>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</si>
  <si>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</si>
  <si>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</si>
  <si>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</si>
  <si>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</si>
  <si>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</si>
  <si>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</si>
  <si>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</si>
  <si>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</si>
  <si>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</si>
  <si>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</si>
  <si>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</si>
  <si>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</si>
  <si>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</si>
  <si>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</si>
  <si>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</si>
  <si>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</si>
  <si>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</si>
  <si>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</si>
  <si>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</si>
  <si>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</si>
  <si>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</si>
  <si>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</si>
  <si>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</si>
  <si>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</si>
  <si>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</si>
  <si>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</si>
  <si>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</si>
  <si>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</si>
  <si>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</si>
  <si>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</si>
  <si>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</si>
  <si>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</si>
  <si>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</si>
  <si>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</si>
  <si>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</si>
  <si>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</si>
  <si>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</si>
  <si>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</si>
  <si>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</si>
  <si>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</si>
  <si>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</si>
  <si>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</si>
  <si>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</si>
  <si>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</si>
  <si>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</si>
  <si>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</si>
  <si>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</si>
  <si>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</si>
  <si>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</si>
  <si>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</si>
  <si>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</si>
  <si>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</si>
  <si>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</si>
  <si>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</si>
  <si>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</si>
  <si>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</si>
  <si>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</si>
  <si>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</si>
  <si>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</si>
  <si>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</si>
  <si>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</si>
  <si>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</si>
  <si>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</si>
  <si>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</si>
  <si>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</si>
  <si>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</si>
  <si>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</si>
  <si>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</si>
  <si>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</si>
  <si>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</si>
  <si>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</si>
  <si>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</si>
  <si>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</si>
  <si>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</si>
  <si>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</si>
  <si>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</si>
  <si>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</si>
  <si>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</si>
  <si>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</si>
  <si>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</si>
  <si>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</si>
  <si>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</si>
  <si>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</si>
  <si>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</si>
  <si>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</si>
  <si>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</si>
  <si>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</si>
  <si>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</si>
  <si>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</si>
  <si>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</si>
  <si>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</si>
  <si>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</si>
  <si>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</si>
  <si>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</si>
  <si>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</si>
  <si>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</si>
  <si>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</si>
  <si>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</si>
  <si>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</si>
  <si>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</si>
  <si>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</si>
  <si>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</si>
  <si>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</si>
  <si>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</si>
  <si>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</si>
  <si>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</si>
  <si>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</si>
  <si>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</si>
  <si>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</si>
  <si>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</si>
  <si>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</si>
  <si>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</si>
  <si>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</si>
  <si>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</si>
  <si>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</si>
  <si>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</si>
  <si>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</si>
  <si>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</si>
  <si>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</si>
  <si>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</si>
  <si>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</si>
  <si>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</si>
  <si>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</si>
  <si>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</si>
  <si>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</si>
  <si>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</si>
  <si>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</si>
  <si>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</si>
  <si>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</si>
  <si>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</si>
  <si>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</si>
  <si>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</si>
  <si>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</si>
  <si>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</si>
  <si>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</si>
  <si>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</si>
  <si>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</si>
  <si>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</si>
  <si>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</si>
  <si>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</si>
  <si>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</si>
  <si>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</si>
  <si>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</si>
  <si>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</si>
  <si>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</si>
  <si>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</si>
  <si>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</si>
  <si>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</si>
  <si>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</si>
  <si>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</si>
  <si>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</si>
  <si>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</si>
  <si>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</si>
  <si>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</si>
  <si>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</si>
  <si>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</si>
  <si>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</si>
  <si>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</si>
  <si>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</si>
  <si>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</si>
  <si>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</si>
  <si>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</si>
  <si>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</si>
  <si>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</si>
  <si>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</si>
  <si>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</si>
  <si>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</si>
  <si>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</si>
  <si>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</si>
  <si>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</si>
  <si>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</si>
  <si>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</si>
  <si>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</si>
  <si>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</si>
  <si>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</si>
  <si>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</si>
  <si>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</si>
  <si>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</si>
  <si>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</si>
  <si>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</si>
  <si>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</si>
  <si>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</si>
  <si>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</si>
  <si>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</si>
  <si>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</si>
  <si>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</si>
  <si>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</si>
  <si>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</si>
  <si>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</si>
  <si>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</si>
  <si>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</si>
  <si>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</si>
  <si>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</si>
  <si>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</si>
  <si>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</si>
  <si>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</si>
  <si>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</si>
  <si>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</si>
  <si>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</si>
  <si>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</si>
  <si>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</si>
  <si>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</si>
  <si>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</si>
  <si>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</si>
  <si>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</si>
  <si>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</si>
  <si>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</si>
  <si>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</si>
  <si>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</si>
  <si>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</si>
  <si>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</si>
  <si>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</si>
  <si>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</si>
  <si>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</si>
  <si>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</si>
  <si>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</si>
  <si>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</si>
  <si>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</si>
  <si>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</si>
  <si>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</si>
  <si>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</si>
  <si>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</si>
  <si>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</si>
  <si>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</si>
  <si>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</si>
  <si>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</si>
  <si>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</si>
  <si>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</si>
  <si>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</si>
  <si>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</si>
  <si>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</si>
  <si>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</si>
  <si>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</si>
  <si>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</si>
  <si>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</si>
  <si>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</si>
  <si>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</si>
  <si>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</si>
  <si>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</si>
  <si>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</si>
  <si>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</si>
  <si>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</si>
  <si>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</si>
  <si>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</si>
  <si>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</si>
  <si>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</si>
  <si>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</si>
  <si>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</si>
  <si>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</si>
  <si>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</si>
  <si>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</si>
  <si>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</si>
  <si>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</si>
  <si>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</si>
  <si>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</si>
  <si>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</si>
  <si>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</si>
  <si>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</si>
  <si>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</si>
  <si>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</si>
  <si>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</si>
  <si>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</si>
  <si>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</si>
  <si>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</si>
  <si>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</si>
  <si>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</si>
  <si>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</si>
  <si>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</si>
  <si>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</si>
  <si>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</si>
  <si>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</si>
  <si>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</si>
  <si>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</si>
  <si>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</si>
  <si>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</si>
  <si>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</si>
  <si>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</si>
  <si>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</si>
  <si>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</si>
  <si>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</si>
  <si>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</si>
  <si>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</si>
  <si>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</si>
  <si>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</si>
  <si>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</si>
  <si>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</si>
  <si>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</si>
  <si>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</si>
  <si>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</si>
  <si>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</si>
  <si>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</si>
  <si>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</si>
  <si>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</si>
  <si>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</si>
  <si>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</si>
  <si>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</si>
  <si>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</si>
  <si>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</si>
  <si>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</si>
  <si>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</si>
  <si>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</si>
  <si>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</si>
  <si>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</si>
  <si>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</si>
  <si>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</si>
  <si>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</si>
  <si>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</si>
  <si>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</si>
  <si>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</si>
  <si>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</si>
  <si>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</si>
  <si>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</si>
  <si>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</si>
  <si>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</si>
  <si>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</si>
  <si>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</si>
  <si>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</si>
  <si>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</si>
  <si>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</si>
  <si>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</si>
  <si>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</si>
  <si>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</si>
  <si>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</si>
  <si>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</si>
  <si>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</si>
  <si>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</si>
  <si>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</si>
  <si>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</si>
  <si>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</si>
  <si>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</si>
  <si>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</si>
  <si>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</si>
  <si>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</si>
  <si>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</si>
  <si>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</si>
  <si>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</si>
  <si>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</si>
  <si>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</si>
  <si>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</si>
  <si>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</si>
  <si>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</si>
  <si>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</si>
  <si>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</si>
  <si>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</si>
  <si>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</si>
  <si>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</si>
  <si>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</si>
  <si>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</si>
  <si>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</si>
  <si>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</si>
  <si>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</si>
  <si>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</si>
  <si>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</si>
  <si>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</si>
  <si>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</si>
  <si>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</si>
  <si>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</si>
  <si>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</si>
  <si>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</si>
  <si>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</si>
  <si>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</si>
  <si>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</si>
  <si>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</si>
  <si>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</si>
  <si>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</si>
  <si>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</si>
  <si>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</si>
  <si>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</si>
  <si>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</si>
  <si>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</si>
  <si>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</si>
  <si>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</si>
  <si>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</si>
  <si>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</si>
  <si>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</si>
  <si>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</si>
  <si>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</si>
  <si>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</si>
  <si>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</si>
  <si>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</si>
  <si>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</si>
  <si>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</si>
  <si>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</si>
  <si>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</si>
  <si>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</si>
  <si>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</si>
  <si>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</si>
  <si>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</si>
  <si>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</si>
  <si>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</si>
  <si>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</si>
  <si>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</si>
  <si>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</si>
  <si>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</si>
  <si>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</si>
  <si>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</si>
  <si>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</si>
  <si>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</si>
  <si>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</si>
  <si>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</si>
  <si>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</si>
  <si>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</si>
  <si>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</si>
  <si>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</si>
  <si>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</si>
  <si>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</si>
  <si>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</si>
  <si>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</si>
  <si>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</si>
  <si>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</si>
  <si>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</si>
  <si>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</si>
  <si>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</si>
  <si>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</si>
  <si>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</si>
  <si>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</si>
  <si>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</si>
  <si>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</si>
  <si>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</si>
  <si>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</si>
  <si>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</si>
  <si>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</si>
  <si>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</si>
  <si>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</si>
  <si>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</si>
  <si>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</si>
  <si>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</si>
  <si>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</si>
  <si>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</si>
  <si>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</si>
  <si>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</si>
  <si>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</si>
  <si>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</si>
  <si>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</si>
  <si>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</si>
  <si>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</si>
  <si>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</si>
  <si>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</si>
  <si>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</si>
  <si>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</si>
  <si>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</si>
  <si>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</si>
  <si>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</si>
  <si>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</si>
  <si>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</si>
  <si>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</si>
  <si>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</si>
  <si>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</si>
  <si>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</si>
  <si>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</si>
  <si>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</si>
  <si>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</si>
  <si>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</si>
  <si>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</si>
  <si>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</si>
  <si>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</si>
  <si>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</si>
  <si>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</si>
  <si>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</si>
  <si>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</si>
  <si>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</si>
  <si>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</si>
  <si>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</si>
  <si>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</si>
  <si>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</si>
  <si>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</si>
  <si>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</si>
  <si>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</si>
  <si>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</si>
  <si>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</si>
  <si>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</si>
  <si>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</si>
  <si>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</si>
  <si>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</si>
  <si>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</si>
  <si>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</si>
  <si>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</si>
  <si>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</si>
  <si>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</si>
  <si>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</si>
  <si>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</si>
  <si>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</si>
  <si>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</si>
  <si>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</si>
  <si>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</si>
  <si>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</si>
  <si>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</si>
  <si>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</si>
  <si>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</si>
  <si>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</si>
  <si>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</si>
  <si>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</si>
  <si>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</si>
  <si>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</si>
  <si>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</si>
  <si>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</si>
  <si>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</si>
  <si>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</si>
  <si>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</si>
  <si>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</si>
  <si>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</si>
  <si>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</si>
  <si>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</si>
  <si>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</si>
  <si>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</si>
  <si>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</si>
  <si>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</si>
  <si>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</si>
  <si>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</si>
  <si>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</si>
  <si>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</si>
  <si>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</si>
  <si>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</si>
  <si>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</si>
  <si>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</si>
  <si>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</si>
  <si>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</si>
  <si>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</si>
  <si>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</si>
  <si>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</si>
  <si>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</si>
  <si>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</si>
  <si>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</si>
  <si>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</si>
  <si>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</si>
  <si>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</si>
  <si>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</si>
  <si>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</si>
  <si>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</si>
  <si>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</si>
  <si>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</si>
  <si>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</si>
  <si>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</si>
  <si>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</si>
  <si>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</si>
  <si>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</si>
  <si>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</si>
  <si>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</si>
  <si>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</si>
  <si>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</si>
  <si>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</si>
  <si>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</si>
  <si>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</si>
  <si>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</si>
  <si>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</si>
  <si>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</si>
  <si>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</si>
  <si>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</si>
  <si>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</si>
  <si>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</si>
  <si>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</si>
  <si>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</si>
  <si>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</si>
  <si>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</si>
  <si>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</si>
  <si>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</si>
  <si>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</si>
  <si>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</si>
  <si>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</si>
  <si>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</si>
  <si>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</si>
  <si>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</si>
  <si>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</si>
  <si>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</si>
  <si>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</si>
  <si>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</si>
  <si>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</si>
  <si>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</si>
  <si>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</si>
  <si>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</si>
  <si>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</si>
  <si>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</si>
  <si>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</si>
  <si>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</si>
  <si>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</si>
  <si>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</si>
  <si>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</si>
  <si>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</si>
  <si>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</si>
  <si>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</si>
  <si>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</si>
  <si>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</si>
  <si>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</si>
  <si>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</si>
  <si>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</si>
  <si>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</si>
  <si>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</si>
  <si>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</si>
  <si>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</si>
  <si>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</si>
  <si>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</si>
  <si>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</si>
  <si>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</si>
  <si>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</si>
  <si>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</si>
  <si>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</si>
  <si>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</si>
  <si>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</si>
  <si>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</si>
  <si>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</si>
  <si>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</si>
  <si>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</si>
  <si>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</si>
  <si>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</si>
  <si>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</si>
  <si>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</si>
  <si>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</si>
  <si>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</si>
  <si>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</si>
  <si>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</si>
  <si>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</si>
  <si>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</si>
  <si>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</si>
  <si>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</si>
  <si>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</si>
  <si>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</si>
  <si>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</si>
  <si>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</si>
  <si>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</si>
  <si>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</si>
  <si>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</si>
  <si>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</si>
  <si>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</si>
  <si>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</si>
  <si>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</si>
  <si>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</si>
  <si>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</si>
  <si>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</si>
  <si>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</si>
  <si>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</si>
  <si>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</si>
  <si>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</si>
  <si>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</si>
  <si>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</si>
  <si>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</si>
  <si>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</si>
  <si>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</si>
  <si>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</si>
  <si>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</si>
  <si>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</si>
  <si>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</si>
  <si>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</si>
  <si>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</si>
  <si>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</si>
  <si>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</si>
  <si>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</si>
  <si>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</si>
  <si>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</si>
  <si>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</si>
  <si>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</si>
  <si>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</si>
  <si>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</si>
  <si>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</si>
  <si>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</si>
  <si>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</si>
  <si>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</si>
  <si>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</si>
  <si>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</si>
  <si>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</si>
  <si>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</si>
  <si>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</si>
  <si>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</si>
  <si>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</si>
  <si>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</si>
  <si>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</si>
  <si>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</si>
  <si>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</si>
  <si>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</si>
  <si>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</si>
  <si>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</si>
  <si>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</si>
  <si>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</si>
  <si>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</si>
  <si>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</si>
  <si>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</si>
  <si>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</si>
  <si>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</si>
  <si>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</si>
  <si>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</si>
  <si>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</si>
  <si>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</si>
  <si>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</si>
  <si>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</si>
  <si>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</si>
  <si>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</si>
  <si>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</si>
  <si>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</si>
  <si>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</si>
  <si>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</si>
  <si>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</si>
  <si>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</si>
  <si>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</si>
  <si>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</si>
  <si>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</si>
  <si>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</si>
  <si>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</si>
  <si>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</si>
  <si>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</si>
  <si>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</si>
  <si>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</si>
  <si>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</si>
  <si>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</si>
  <si>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</si>
  <si>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</si>
  <si>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</si>
  <si>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</si>
  <si>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</si>
  <si>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</si>
  <si>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</si>
  <si>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</si>
  <si>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</si>
  <si>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</si>
  <si>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</si>
  <si>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</si>
  <si>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</si>
  <si>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</si>
  <si>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</si>
  <si>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</si>
  <si>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</si>
  <si>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</si>
  <si>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</si>
  <si>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</si>
  <si>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</si>
  <si>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</si>
  <si>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</si>
  <si>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</si>
  <si>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</si>
  <si>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</si>
  <si>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</si>
  <si>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</si>
  <si>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</si>
  <si>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</si>
  <si>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</si>
  <si>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</si>
  <si>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</si>
  <si>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</si>
  <si>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</si>
  <si>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</si>
  <si>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</si>
  <si>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</si>
  <si>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</si>
  <si>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</si>
  <si>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</si>
  <si>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</si>
  <si>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</si>
  <si>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</si>
  <si>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</si>
  <si>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</si>
  <si>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</si>
  <si>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</si>
  <si>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</si>
  <si>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</si>
  <si>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</si>
  <si>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</si>
  <si>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</si>
  <si>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</si>
  <si>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</si>
  <si>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</si>
  <si>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</si>
  <si>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</si>
  <si>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</si>
  <si>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</si>
  <si>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</si>
  <si>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</si>
  <si>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</si>
  <si>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</si>
  <si>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</si>
  <si>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</si>
  <si>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</si>
  <si>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</si>
  <si>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</si>
  <si>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</si>
  <si>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</si>
  <si>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</si>
  <si>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</si>
  <si>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</si>
  <si>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</si>
  <si>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</si>
  <si>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</si>
  <si>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</si>
  <si>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</si>
  <si>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</si>
  <si>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</si>
  <si>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</si>
  <si>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</si>
  <si>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</si>
  <si>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</si>
  <si>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</si>
  <si>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</si>
  <si>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</si>
  <si>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</si>
  <si>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</si>
  <si>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</si>
  <si>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</si>
  <si>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</si>
  <si>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</si>
  <si>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</si>
  <si>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</si>
  <si>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</si>
  <si>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</si>
  <si>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</si>
  <si>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</si>
  <si>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</si>
  <si>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</si>
  <si>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</si>
  <si>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</si>
  <si>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</si>
  <si>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</si>
  <si>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</si>
  <si>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</si>
  <si>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</si>
  <si>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</si>
  <si>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</si>
  <si>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</si>
  <si>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</si>
  <si>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</si>
  <si>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</si>
  <si>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</si>
  <si>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</si>
  <si>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</si>
  <si>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</si>
  <si>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</si>
  <si>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</si>
  <si>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</si>
  <si>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</si>
  <si>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</si>
  <si>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</si>
  <si>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</si>
  <si>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</si>
  <si>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</si>
  <si>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</si>
  <si>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</si>
  <si>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</si>
  <si>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</si>
  <si>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</si>
  <si>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</si>
  <si>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</si>
  <si>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</si>
  <si>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</si>
  <si>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</si>
  <si>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</si>
  <si>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</si>
  <si>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</si>
  <si>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</si>
  <si>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</si>
  <si>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</si>
  <si>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</si>
  <si>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</si>
  <si>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</si>
  <si>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</si>
  <si>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</si>
  <si>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</si>
  <si>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</si>
  <si>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</si>
  <si>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</si>
  <si>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</si>
  <si>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</si>
  <si>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</si>
  <si>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</si>
  <si>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</si>
  <si>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</si>
  <si>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</si>
  <si>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</si>
  <si>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</si>
  <si>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</si>
  <si>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</si>
  <si>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</si>
  <si>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</si>
  <si>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</si>
  <si>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</si>
  <si>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</si>
  <si>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</si>
  <si>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</si>
  <si>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</si>
  <si>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</si>
  <si>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</si>
  <si>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</si>
  <si>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</si>
  <si>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</si>
  <si>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</si>
  <si>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</si>
  <si>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</si>
  <si>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</si>
  <si>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</si>
  <si>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</si>
  <si>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</si>
  <si>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</si>
  <si>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</si>
  <si>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</si>
  <si>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</si>
  <si>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</si>
  <si>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</si>
  <si>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</si>
  <si>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</si>
  <si>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</si>
  <si>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</si>
  <si>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</si>
  <si>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</si>
  <si>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</si>
  <si>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</si>
  <si>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</si>
  <si>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</si>
  <si>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</si>
  <si>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</si>
  <si>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</si>
  <si>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</si>
  <si>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</si>
  <si>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</si>
  <si>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</si>
  <si>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</si>
  <si>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</si>
  <si>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</si>
  <si>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</si>
  <si>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</si>
  <si>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</si>
  <si>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</si>
  <si>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</si>
  <si>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</si>
  <si>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</si>
  <si>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</si>
  <si>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</si>
  <si>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</si>
  <si>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</si>
  <si>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</si>
  <si>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</si>
  <si>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</si>
  <si>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</si>
  <si>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</si>
  <si>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</si>
  <si>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</si>
  <si>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</si>
  <si>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</si>
  <si>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</si>
  <si>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</si>
  <si>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</si>
  <si>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</si>
  <si>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</si>
  <si>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</si>
  <si>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</si>
  <si>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</si>
  <si>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</si>
  <si>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</si>
  <si>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</si>
  <si>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</si>
  <si>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</si>
  <si>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</si>
  <si>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</si>
  <si>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</si>
  <si>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</si>
  <si>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</si>
  <si>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</si>
  <si>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</si>
  <si>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</si>
  <si>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</si>
  <si>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</si>
  <si>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</si>
  <si>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</si>
  <si>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</si>
  <si>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</si>
  <si>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</si>
  <si>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</si>
  <si>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</si>
  <si>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</si>
  <si>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</si>
  <si>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</si>
  <si>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</si>
  <si>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</si>
  <si>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</si>
  <si>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</si>
  <si>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</si>
  <si>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</si>
  <si>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</si>
  <si>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</si>
  <si>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</si>
  <si>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</si>
  <si>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</si>
  <si>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</si>
  <si>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</si>
  <si>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</si>
  <si>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</si>
  <si>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</si>
  <si>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</si>
  <si>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</si>
  <si>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</si>
  <si>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</si>
  <si>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</si>
  <si>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</si>
  <si>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</si>
  <si>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</si>
  <si>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</si>
  <si>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</si>
  <si>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</si>
  <si>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</si>
  <si>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</si>
  <si>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</si>
  <si>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</si>
  <si>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</si>
  <si>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</si>
  <si>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</si>
  <si>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</si>
  <si>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</si>
  <si>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</si>
  <si>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</si>
  <si>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</si>
  <si>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</si>
  <si>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</si>
  <si>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</si>
  <si>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</si>
  <si>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</si>
  <si>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</si>
  <si>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</si>
  <si>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</si>
  <si>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</si>
  <si>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</si>
  <si>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</si>
  <si>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</si>
  <si>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</si>
  <si>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</si>
  <si>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</si>
  <si>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</si>
  <si>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</si>
  <si>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</si>
  <si>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</si>
  <si>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</si>
  <si>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</si>
  <si>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</si>
  <si>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</si>
  <si>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</si>
  <si>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</si>
  <si>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</si>
  <si>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</si>
  <si>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</si>
  <si>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</si>
  <si>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</si>
  <si>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</si>
  <si>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</si>
  <si>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</si>
  <si>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</si>
  <si>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</si>
  <si>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</si>
  <si>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</si>
  <si>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</si>
  <si>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</si>
  <si>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</si>
  <si>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</si>
  <si>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</si>
  <si>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</si>
  <si>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</si>
  <si>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</si>
  <si>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</si>
  <si>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</si>
  <si>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</si>
  <si>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</si>
  <si>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</si>
  <si>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</si>
  <si>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</si>
  <si>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</si>
  <si>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</si>
  <si>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</si>
  <si>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</si>
  <si>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</si>
  <si>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</si>
  <si>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</si>
  <si>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</si>
  <si>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</si>
  <si>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</si>
  <si>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</si>
  <si>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</si>
  <si>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</si>
  <si>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</si>
  <si>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</si>
  <si>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</si>
  <si>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</si>
  <si>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</si>
  <si>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</si>
  <si>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</si>
  <si>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</si>
  <si>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</si>
  <si>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</si>
  <si>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</si>
  <si>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</si>
  <si>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</si>
  <si>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</si>
  <si>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</si>
  <si>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</si>
  <si>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</si>
  <si>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</si>
  <si>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</si>
  <si>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</si>
  <si>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</si>
  <si>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</si>
  <si>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</si>
  <si>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</si>
  <si>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</si>
  <si>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</si>
  <si>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</si>
  <si>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</si>
  <si>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</si>
  <si>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</si>
  <si>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</si>
  <si>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</si>
  <si>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</si>
  <si>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</si>
  <si>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</si>
  <si>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</si>
  <si>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</si>
  <si>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</si>
  <si>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</si>
  <si>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</si>
  <si>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</si>
  <si>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</si>
  <si>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</si>
  <si>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</si>
  <si>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</si>
  <si>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</si>
  <si>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</si>
  <si>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</si>
  <si>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</si>
  <si>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</si>
  <si>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</si>
  <si>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</si>
  <si>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</si>
  <si>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</si>
  <si>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</si>
  <si>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</si>
  <si>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</si>
  <si>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</si>
  <si>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</si>
  <si>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</si>
  <si>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</si>
  <si>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</si>
  <si>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</si>
  <si>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</si>
  <si>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</si>
  <si>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</si>
  <si>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</si>
  <si>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</si>
  <si>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</si>
  <si>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</si>
  <si>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</si>
  <si>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</si>
  <si>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</si>
  <si>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</si>
  <si>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</si>
  <si>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</si>
  <si>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</si>
  <si>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</si>
  <si>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</si>
  <si>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</si>
  <si>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</si>
  <si>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</si>
  <si>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</si>
  <si>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</si>
  <si>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</si>
  <si>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</si>
  <si>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</si>
  <si>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</si>
  <si>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</si>
  <si>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</si>
  <si>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</si>
  <si>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</si>
  <si>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</si>
  <si>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</si>
  <si>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</si>
  <si>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</si>
  <si>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</si>
  <si>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</si>
  <si>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</si>
  <si>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</si>
  <si>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</si>
  <si>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</si>
  <si>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</si>
  <si>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</si>
  <si>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</si>
  <si>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</si>
  <si>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</si>
  <si>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</si>
  <si>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</si>
  <si>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</si>
  <si>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</si>
  <si>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</si>
  <si>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</si>
  <si>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</si>
  <si>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</si>
  <si>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</si>
  <si>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</si>
  <si>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</si>
  <si>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</si>
  <si>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</si>
  <si>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</si>
  <si>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</si>
  <si>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</si>
  <si>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</si>
  <si>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</si>
  <si>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</si>
  <si>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</si>
  <si>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</si>
  <si>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</si>
  <si>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</si>
  <si>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</si>
  <si>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</si>
  <si>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</si>
  <si>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</si>
  <si>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</si>
  <si>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</si>
  <si>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</si>
  <si>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</si>
  <si>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</si>
  <si>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</si>
  <si>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</si>
  <si>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</si>
  <si>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</si>
  <si>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</si>
  <si>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</si>
  <si>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</si>
  <si>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</si>
  <si>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</si>
  <si>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</si>
  <si>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</si>
  <si>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</si>
  <si>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</si>
  <si>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</si>
  <si>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</si>
  <si>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</si>
  <si>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</si>
  <si>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</si>
  <si>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</si>
  <si>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</si>
  <si>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</si>
  <si>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</si>
  <si>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</si>
  <si>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</si>
  <si>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</si>
  <si>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</si>
  <si>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</si>
  <si>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</si>
  <si>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</si>
  <si>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</si>
  <si>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</si>
  <si>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</si>
  <si>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</si>
  <si>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</si>
  <si>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</si>
  <si>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</si>
  <si>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</si>
  <si>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</si>
  <si>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</si>
  <si>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</si>
  <si>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</si>
  <si>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</si>
  <si>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</si>
  <si>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</si>
  <si>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</si>
  <si>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</si>
  <si>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</si>
  <si>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</si>
  <si>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</si>
  <si>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</si>
  <si>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</si>
  <si>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</si>
  <si>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</si>
  <si>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</si>
  <si>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</si>
  <si>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</si>
  <si>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</si>
  <si>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</si>
  <si>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</si>
  <si>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</si>
  <si>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</si>
  <si>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</si>
  <si>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</si>
  <si>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</si>
  <si>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</si>
  <si>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</si>
  <si>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</si>
  <si>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</si>
  <si>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</si>
  <si>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</si>
  <si>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</si>
  <si>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</si>
  <si>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</si>
  <si>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</si>
  <si>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</si>
  <si>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</si>
  <si>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</si>
  <si>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</si>
  <si>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</si>
  <si>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</si>
  <si>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</si>
  <si>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</si>
  <si>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</si>
  <si>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</si>
  <si>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</si>
  <si>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</si>
  <si>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</si>
  <si>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</si>
  <si>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</si>
  <si>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</si>
  <si>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</si>
  <si>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</si>
  <si>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</si>
  <si>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</si>
  <si>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</si>
  <si>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</si>
  <si>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</si>
  <si>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</si>
  <si>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</si>
  <si>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</si>
  <si>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</si>
  <si>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</si>
  <si>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</si>
  <si>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</si>
  <si>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</si>
  <si>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</si>
  <si>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</si>
  <si>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</si>
  <si>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</si>
  <si>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</si>
  <si>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</si>
  <si>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</si>
  <si>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</si>
  <si>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</si>
  <si>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</si>
  <si>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</si>
  <si>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</si>
  <si>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</si>
  <si>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</si>
  <si>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</si>
  <si>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</si>
  <si>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</si>
  <si>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</si>
  <si>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</si>
  <si>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</si>
  <si>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</si>
  <si>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</si>
  <si>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</si>
  <si>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</si>
  <si>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</si>
  <si>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</si>
  <si>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</si>
  <si>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</si>
  <si>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</si>
  <si>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</si>
  <si>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</si>
  <si>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</si>
  <si>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</si>
  <si>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</si>
  <si>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</si>
  <si>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</si>
  <si>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</si>
  <si>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</si>
  <si>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</si>
  <si>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</si>
  <si>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</si>
  <si>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</si>
  <si>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</si>
  <si>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</si>
  <si>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</si>
  <si>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</si>
  <si>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</si>
  <si>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</si>
  <si>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</si>
  <si>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</si>
  <si>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</si>
  <si>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</si>
  <si>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</si>
  <si>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</si>
  <si>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</si>
  <si>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</si>
  <si>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</si>
  <si>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</si>
  <si>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</si>
  <si>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</si>
  <si>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</si>
  <si>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</si>
  <si>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</si>
  <si>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</si>
  <si>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</si>
  <si>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</si>
  <si>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</si>
  <si>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</si>
  <si>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</si>
  <si>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</si>
  <si>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</si>
  <si>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</si>
  <si>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</si>
  <si>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</si>
  <si>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</si>
  <si>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</si>
  <si>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</si>
  <si>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</si>
  <si>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</si>
  <si>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</si>
  <si>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</si>
  <si>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</si>
  <si>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</si>
  <si>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</si>
  <si>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</si>
  <si>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</si>
  <si>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</si>
  <si>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</si>
  <si>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</si>
  <si>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</si>
  <si>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</si>
  <si>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</si>
  <si>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</si>
  <si>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</si>
  <si>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</si>
  <si>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</si>
  <si>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</si>
  <si>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</si>
  <si>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</si>
  <si>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</si>
  <si>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</si>
  <si>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</si>
  <si>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</si>
  <si>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</si>
  <si>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</si>
  <si>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</si>
  <si>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</si>
  <si>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</si>
  <si>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</si>
  <si>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</si>
  <si>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</si>
  <si>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</si>
  <si>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</si>
  <si>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</si>
  <si>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</si>
  <si>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</si>
  <si>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</si>
  <si>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</si>
  <si>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</si>
  <si>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</si>
  <si>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</si>
  <si>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</si>
  <si>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</si>
  <si>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</si>
  <si>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</si>
  <si>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</si>
  <si>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</si>
  <si>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</si>
  <si>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</si>
  <si>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</si>
  <si>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</si>
  <si>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</si>
  <si>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</si>
  <si>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</si>
  <si>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</si>
  <si>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</si>
  <si>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</si>
  <si>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</si>
  <si>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</si>
  <si>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</si>
  <si>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</si>
  <si>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</si>
  <si>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</si>
  <si>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</si>
  <si>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</si>
  <si>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</si>
  <si>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</si>
  <si>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</si>
  <si>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</si>
  <si>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</si>
  <si>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</si>
  <si>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</si>
  <si>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</si>
  <si>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</si>
  <si>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</si>
  <si>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</si>
  <si>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</si>
  <si>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</si>
  <si>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</si>
  <si>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</si>
  <si>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</si>
  <si>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</si>
  <si>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</si>
  <si>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</si>
  <si>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</si>
  <si>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</si>
  <si>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</si>
  <si>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</si>
  <si>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</si>
  <si>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</si>
  <si>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</si>
  <si>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</si>
  <si>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</si>
  <si>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</si>
  <si>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</si>
  <si>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</si>
  <si>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</si>
  <si>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</si>
  <si>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</si>
  <si>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</si>
  <si>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</si>
  <si>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</si>
  <si>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</si>
  <si>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</si>
  <si>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</si>
  <si>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</si>
  <si>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</si>
  <si>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</si>
  <si>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</si>
  <si>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</si>
  <si>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</si>
  <si>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</si>
  <si>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</si>
  <si>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</si>
  <si>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</si>
  <si>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</si>
  <si>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</si>
  <si>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</si>
  <si>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</si>
  <si>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</si>
  <si>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</si>
  <si>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</si>
  <si>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</si>
  <si>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</si>
  <si>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</si>
  <si>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</si>
  <si>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</si>
  <si>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</si>
  <si>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</si>
  <si>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</si>
  <si>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</si>
  <si>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</si>
  <si>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</si>
  <si>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</si>
  <si>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</si>
  <si>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</si>
  <si>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</si>
  <si>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</si>
  <si>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</si>
  <si>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</si>
  <si>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</si>
  <si>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</si>
  <si>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</si>
  <si>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</si>
  <si>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</si>
  <si>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</si>
  <si>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</si>
  <si>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</si>
  <si>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</si>
  <si>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</si>
  <si>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</si>
  <si>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</si>
  <si>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</si>
  <si>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</si>
  <si>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</si>
  <si>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</si>
  <si>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</si>
  <si>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</si>
  <si>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</si>
  <si>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</si>
  <si>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</si>
  <si>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</si>
  <si>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</si>
  <si>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</si>
  <si>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</si>
  <si>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</si>
  <si>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</si>
  <si>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</si>
  <si>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</si>
  <si>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</si>
  <si>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</si>
  <si>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</si>
  <si>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</si>
  <si>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</si>
  <si>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</si>
  <si>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</si>
  <si>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</si>
  <si>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</si>
  <si>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</si>
  <si>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</si>
  <si>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</si>
  <si>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</si>
  <si>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</si>
  <si>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</si>
  <si>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</si>
  <si>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</si>
  <si>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</si>
  <si>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</si>
  <si>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</si>
  <si>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</si>
  <si>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</si>
  <si>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</si>
  <si>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</si>
  <si>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</si>
  <si>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</si>
  <si>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</si>
  <si>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</si>
  <si>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</si>
  <si>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</si>
  <si>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</si>
  <si>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</si>
  <si>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</si>
  <si>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</si>
  <si>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</si>
  <si>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</si>
  <si>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</si>
  <si>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</si>
  <si>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</si>
  <si>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</si>
  <si>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</si>
  <si>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</si>
  <si>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</si>
  <si>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</si>
  <si>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</si>
  <si>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</si>
  <si>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</si>
  <si>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</si>
  <si>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</si>
  <si>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</si>
  <si>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</si>
  <si>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</si>
  <si>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</si>
  <si>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</si>
  <si>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</si>
  <si>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</si>
  <si>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</si>
  <si>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</si>
  <si>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</si>
  <si>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</si>
  <si>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</si>
  <si>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</si>
  <si>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</si>
  <si>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</si>
  <si>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</si>
  <si>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</si>
  <si>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</si>
  <si>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</si>
  <si>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</si>
  <si>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</si>
  <si>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</si>
  <si>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</si>
  <si>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</si>
  <si>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</si>
  <si>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</si>
  <si>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</si>
  <si>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</si>
  <si>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</si>
  <si>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</si>
  <si>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</si>
  <si>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</si>
  <si>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</si>
  <si>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</si>
  <si>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</si>
  <si>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</si>
  <si>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</si>
  <si>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</si>
  <si>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</si>
  <si>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</si>
  <si>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</si>
  <si>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</si>
  <si>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</si>
  <si>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</si>
  <si>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</si>
  <si>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</si>
  <si>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</si>
  <si>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</si>
  <si>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</si>
  <si>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</si>
  <si>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</si>
  <si>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</si>
  <si>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</si>
  <si>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</si>
  <si>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</si>
  <si>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</si>
  <si>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</si>
  <si>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</si>
  <si>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</si>
  <si>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</si>
  <si>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</si>
  <si>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</si>
  <si>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</si>
  <si>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</si>
  <si>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</si>
  <si>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</si>
  <si>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</si>
  <si>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</si>
  <si>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</si>
  <si>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</si>
  <si>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</si>
  <si>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</si>
  <si>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</si>
  <si>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</si>
  <si>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</si>
  <si>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</si>
  <si>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</si>
  <si>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</si>
  <si>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</si>
  <si>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</si>
  <si>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</si>
  <si>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</si>
  <si>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</si>
  <si>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</si>
  <si>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</si>
  <si>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</si>
  <si>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</si>
  <si>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</si>
  <si>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</si>
  <si>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</si>
  <si>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</si>
  <si>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</si>
  <si>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</si>
  <si>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</si>
  <si>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</si>
  <si>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</si>
  <si>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</si>
  <si>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</si>
  <si>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</si>
  <si>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</si>
  <si>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</si>
  <si>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</si>
  <si>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</si>
  <si>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</si>
  <si>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</si>
  <si>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</si>
  <si>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</si>
  <si>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</si>
  <si>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</si>
  <si>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</si>
  <si>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</si>
  <si>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</si>
  <si>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</si>
  <si>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</si>
  <si>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</si>
  <si>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</si>
  <si>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</si>
  <si>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</si>
  <si>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</si>
  <si>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</si>
  <si>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</si>
  <si>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</si>
  <si>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</si>
  <si>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</si>
  <si>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</si>
  <si>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</si>
  <si>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</si>
  <si>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</si>
  <si>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</si>
  <si>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</si>
  <si>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</si>
  <si>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</si>
  <si>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</si>
  <si>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</si>
  <si>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</si>
  <si>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</si>
  <si>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</si>
  <si>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</si>
  <si>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</si>
  <si>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</si>
  <si>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</si>
  <si>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</si>
  <si>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</si>
  <si>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</si>
  <si>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</si>
  <si>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</si>
  <si>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</si>
  <si>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</si>
  <si>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</si>
  <si>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</si>
  <si>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</si>
  <si>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</si>
  <si>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</si>
  <si>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</si>
  <si>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</si>
  <si>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</si>
  <si>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</si>
  <si>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</si>
  <si>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</si>
  <si>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</si>
  <si>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</si>
  <si>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</si>
  <si>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</si>
  <si>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</si>
  <si>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</si>
  <si>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</si>
  <si>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</si>
  <si>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</si>
  <si>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</si>
  <si>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</si>
  <si>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</si>
  <si>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</si>
  <si>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</si>
  <si>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</si>
  <si>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</si>
  <si>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</si>
  <si>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</si>
  <si>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</si>
  <si>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</si>
  <si>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</si>
  <si>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</si>
  <si>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</si>
  <si>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</si>
  <si>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</si>
  <si>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</si>
  <si>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</si>
  <si>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</si>
  <si>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</si>
  <si>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</si>
  <si>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</si>
  <si>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</si>
  <si>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</si>
  <si>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</si>
  <si>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</si>
  <si>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</si>
  <si>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</si>
  <si>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</si>
  <si>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</si>
  <si>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</si>
  <si>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</si>
  <si>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</si>
  <si>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</si>
  <si>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</si>
  <si>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</si>
  <si>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</si>
  <si>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</si>
  <si>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</si>
  <si>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</si>
  <si>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</si>
  <si>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</si>
  <si>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</si>
  <si>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</si>
  <si>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</si>
  <si>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</si>
  <si>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</si>
  <si>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</si>
  <si>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</si>
  <si>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</si>
  <si>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</si>
  <si>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</si>
  <si>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</si>
  <si>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</si>
  <si>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</si>
  <si>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</si>
  <si>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</si>
  <si>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</si>
  <si>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</si>
  <si>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</si>
  <si>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</si>
  <si>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</si>
  <si>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</si>
  <si>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</si>
  <si>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</si>
  <si>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</si>
  <si>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</si>
  <si>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</si>
  <si>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</si>
  <si>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</si>
  <si>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</si>
  <si>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</si>
  <si>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</si>
  <si>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</si>
  <si>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</si>
  <si>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</si>
  <si>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</si>
  <si>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</si>
  <si>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</si>
  <si>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</si>
  <si>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</si>
  <si>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</si>
  <si>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</si>
  <si>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</si>
  <si>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</si>
  <si>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</si>
  <si>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</si>
  <si>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</si>
  <si>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</si>
  <si>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</si>
  <si>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</si>
  <si>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</si>
  <si>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</si>
  <si>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</si>
  <si>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</si>
  <si>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</si>
  <si>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</si>
  <si>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</si>
  <si>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</si>
  <si>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</si>
  <si>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</si>
  <si>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</si>
  <si>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</si>
  <si>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</si>
  <si>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</si>
  <si>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</si>
  <si>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</si>
  <si>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</si>
  <si>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</si>
  <si>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</si>
  <si>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</si>
  <si>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</si>
  <si>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</si>
  <si>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</si>
  <si>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</si>
  <si>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</si>
  <si>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</si>
  <si>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</si>
  <si>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</si>
  <si>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</si>
  <si>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</si>
  <si>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</si>
  <si>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</si>
  <si>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</si>
  <si>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</si>
  <si>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</si>
  <si>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</si>
  <si>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</si>
  <si>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</si>
  <si>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</si>
  <si>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</si>
  <si>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</si>
  <si>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</si>
  <si>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</si>
  <si>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</si>
  <si>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</si>
  <si>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</si>
  <si>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</si>
  <si>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</si>
  <si>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</si>
  <si>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</si>
  <si>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</si>
  <si>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</si>
  <si>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</si>
  <si>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</si>
  <si>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</si>
  <si>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</si>
  <si>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</si>
  <si>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</si>
  <si>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</si>
  <si>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</si>
  <si>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</si>
  <si>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</si>
  <si>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</si>
  <si>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</si>
  <si>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</si>
  <si>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</si>
  <si>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</si>
  <si>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</si>
  <si>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</si>
  <si>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</si>
  <si>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</si>
  <si>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</si>
  <si>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</si>
  <si>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</si>
  <si>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</si>
  <si>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</si>
  <si>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</si>
  <si>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</si>
  <si>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</si>
  <si>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</si>
  <si>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</si>
  <si>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</si>
  <si>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</si>
  <si>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</si>
  <si>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</si>
  <si>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</si>
  <si>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</si>
  <si>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</si>
  <si>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</si>
  <si>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</si>
  <si>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</si>
  <si>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</si>
  <si>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</si>
  <si>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</si>
  <si>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</si>
  <si>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</si>
  <si>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</si>
  <si>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</si>
  <si>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</si>
  <si>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</si>
  <si>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</si>
  <si>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</si>
  <si>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</si>
  <si>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</si>
  <si>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</si>
  <si>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</si>
  <si>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</si>
  <si>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</si>
  <si>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</si>
  <si>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</si>
  <si>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</si>
  <si>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</si>
  <si>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</si>
  <si>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</si>
  <si>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</si>
  <si>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</si>
  <si>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</si>
  <si>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</si>
  <si>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</si>
  <si>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</si>
  <si>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</si>
  <si>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</si>
  <si>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</si>
  <si>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</si>
  <si>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</si>
  <si>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</si>
  <si>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</si>
  <si>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</si>
  <si>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</si>
  <si>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</si>
  <si>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</si>
  <si>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</si>
  <si>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</si>
  <si>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</si>
  <si>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</si>
  <si>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</si>
  <si>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</si>
  <si>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</si>
  <si>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</si>
  <si>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</si>
  <si>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</si>
  <si>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</si>
  <si>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</si>
  <si>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</si>
  <si>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</si>
  <si>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</si>
  <si>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</si>
  <si>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</si>
  <si>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</si>
  <si>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</si>
  <si>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</si>
  <si>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</si>
  <si>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</si>
  <si>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</si>
  <si>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</si>
  <si>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</si>
  <si>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</si>
  <si>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</si>
  <si>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</si>
  <si>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</si>
  <si>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</si>
  <si>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</si>
  <si>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</si>
  <si>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</si>
  <si>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</si>
  <si>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</si>
  <si>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</si>
  <si>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</si>
  <si>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</si>
  <si>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</si>
  <si>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</si>
  <si>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</si>
  <si>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</si>
  <si>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</si>
  <si>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</si>
  <si>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</si>
  <si>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</si>
  <si>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</si>
  <si>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</si>
  <si>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</si>
  <si>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</si>
  <si>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</si>
  <si>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</si>
  <si>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</si>
  <si>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</si>
  <si>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</si>
  <si>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</si>
  <si>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</si>
  <si>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</si>
  <si>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</si>
  <si>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</si>
  <si>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</si>
  <si>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</si>
  <si>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</si>
  <si>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</si>
  <si>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</si>
  <si>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</si>
  <si>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</si>
  <si>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</si>
  <si>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</si>
  <si>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</si>
  <si>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</si>
  <si>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</si>
  <si>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</si>
  <si>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</si>
  <si>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</si>
  <si>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</si>
  <si>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</si>
  <si>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</si>
  <si>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</si>
  <si>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</si>
  <si>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</si>
  <si>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</si>
  <si>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</si>
  <si>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</si>
  <si>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</si>
  <si>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</si>
  <si>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</si>
  <si>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</si>
  <si>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</si>
  <si>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</si>
  <si>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</si>
  <si>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</si>
  <si>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</si>
  <si>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</si>
  <si>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</si>
  <si>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</si>
  <si>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</si>
  <si>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</si>
  <si>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</si>
  <si>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</si>
  <si>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</si>
  <si>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</si>
  <si>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</si>
  <si>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</si>
  <si>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</si>
  <si>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</si>
  <si>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</si>
  <si>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</si>
  <si>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</si>
  <si>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</si>
  <si>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</si>
  <si>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</si>
  <si>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</si>
  <si>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</si>
  <si>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</si>
  <si>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</si>
  <si>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</si>
  <si>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</si>
  <si>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</si>
  <si>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</si>
  <si>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</si>
  <si>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</si>
  <si>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</si>
  <si>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</si>
  <si>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</si>
  <si>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</si>
  <si>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</si>
  <si>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</si>
  <si>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</si>
  <si>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</si>
  <si>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</si>
  <si>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</si>
  <si>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</si>
  <si>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</si>
  <si>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</si>
  <si>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</si>
  <si>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</si>
  <si>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</si>
  <si>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</si>
  <si>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</si>
  <si>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</si>
  <si>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</si>
  <si>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</si>
  <si>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</si>
  <si>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</si>
  <si>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</si>
  <si>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</si>
  <si>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</si>
  <si>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</si>
  <si>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</si>
  <si>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</si>
  <si>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</si>
  <si>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</si>
  <si>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</si>
  <si>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</si>
  <si>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</si>
  <si>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</si>
  <si>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</si>
  <si>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</si>
  <si>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</si>
  <si>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</si>
  <si>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</si>
  <si>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</si>
  <si>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</si>
  <si>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</si>
  <si>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</si>
  <si>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</si>
  <si>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</si>
  <si>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</si>
  <si>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</si>
  <si>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</si>
  <si>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</si>
  <si>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</si>
  <si>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</si>
  <si>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</si>
  <si>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</si>
  <si>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</si>
  <si>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</si>
  <si>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</si>
  <si>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</si>
  <si>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</si>
  <si>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</si>
  <si>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</si>
  <si>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</si>
  <si>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</si>
  <si>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</si>
  <si>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</si>
  <si>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</si>
  <si>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</si>
  <si>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</si>
  <si>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</si>
  <si>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</si>
  <si>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</si>
  <si>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</si>
  <si>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</si>
  <si>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</si>
  <si>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</si>
  <si>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</si>
  <si>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</si>
  <si>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</si>
  <si>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</si>
  <si>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</si>
  <si>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</si>
  <si>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</si>
  <si>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</si>
  <si>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</si>
  <si>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</si>
  <si>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</si>
  <si>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</si>
  <si>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</si>
  <si>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</si>
  <si>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</si>
  <si>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</si>
  <si>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</si>
  <si>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</si>
  <si>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</si>
  <si>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</si>
  <si>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</si>
  <si>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</si>
  <si>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</si>
  <si>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</si>
  <si>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</si>
  <si>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</si>
  <si>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</si>
  <si>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</si>
  <si>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</si>
  <si>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</si>
  <si>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</si>
  <si>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</si>
  <si>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</si>
  <si>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</si>
  <si>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</si>
  <si>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</si>
  <si>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</si>
  <si>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</si>
  <si>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</si>
  <si>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</si>
  <si>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</si>
  <si>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</si>
  <si>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</si>
  <si>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</si>
  <si>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</si>
  <si>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</si>
  <si>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</si>
  <si>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</si>
  <si>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</si>
  <si>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</si>
  <si>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</si>
  <si>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</si>
  <si>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</si>
  <si>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</si>
  <si>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</si>
  <si>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</si>
  <si>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</si>
  <si>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</si>
  <si>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</si>
  <si>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</si>
  <si>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</si>
  <si>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</si>
  <si>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</si>
  <si>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</si>
  <si>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</si>
  <si>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</si>
  <si>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</si>
  <si>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</si>
  <si>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</si>
  <si>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</si>
  <si>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</si>
  <si>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</si>
  <si>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</si>
  <si>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</si>
  <si>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</si>
  <si>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</si>
  <si>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</si>
  <si>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</si>
  <si>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</si>
  <si>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</si>
  <si>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</si>
  <si>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</si>
  <si>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</si>
  <si>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</si>
  <si>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</si>
  <si>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</si>
  <si>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</si>
  <si>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</si>
  <si>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</si>
  <si>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</si>
  <si>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</si>
  <si>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</si>
  <si>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</si>
  <si>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</si>
  <si>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</si>
  <si>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</si>
  <si>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</si>
  <si>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</si>
  <si>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</si>
  <si>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</si>
  <si>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</si>
  <si>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</si>
  <si>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</si>
  <si>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</si>
  <si>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</si>
  <si>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</si>
  <si>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</si>
  <si>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</si>
  <si>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</si>
  <si>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</si>
  <si>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</si>
  <si>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</si>
  <si>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</si>
  <si>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</si>
  <si>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</si>
  <si>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</si>
  <si>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</si>
  <si>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</si>
  <si>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</si>
  <si>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</si>
  <si>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</si>
  <si>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</si>
  <si>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</si>
  <si>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</si>
  <si>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</si>
  <si>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</si>
  <si>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</si>
  <si>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</si>
  <si>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</si>
  <si>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</si>
  <si>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</si>
  <si>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</si>
  <si>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</si>
  <si>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</si>
  <si>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</si>
  <si>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</si>
  <si>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</si>
  <si>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</si>
  <si>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</si>
  <si>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</si>
  <si>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</si>
  <si>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</si>
  <si>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</si>
  <si>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</si>
  <si>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</si>
  <si>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</si>
  <si>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</si>
  <si>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</si>
  <si>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</si>
  <si>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</si>
  <si>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</si>
  <si>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</si>
  <si>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</si>
  <si>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</si>
  <si>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</si>
  <si>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</si>
  <si>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</si>
  <si>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</si>
  <si>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</si>
  <si>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</si>
  <si>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</si>
  <si>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</si>
  <si>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</si>
  <si>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</si>
  <si>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</si>
  <si>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</si>
  <si>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</si>
  <si>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</si>
  <si>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</si>
  <si>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</si>
  <si>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</si>
  <si>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</si>
  <si>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</si>
  <si>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</si>
  <si>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</si>
  <si>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</si>
  <si>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</si>
  <si>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</si>
  <si>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</si>
  <si>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</si>
  <si>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</si>
  <si>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</si>
  <si>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</si>
  <si>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</si>
  <si>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</si>
  <si>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</si>
  <si>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</si>
  <si>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</si>
  <si>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</si>
  <si>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</si>
  <si>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</si>
  <si>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</si>
  <si>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</si>
  <si>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</si>
  <si>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</si>
  <si>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</si>
  <si>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</si>
  <si>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</si>
  <si>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</si>
  <si>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</si>
  <si>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</si>
  <si>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</si>
  <si>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</si>
  <si>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</si>
  <si>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</si>
  <si>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</si>
  <si>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</si>
  <si>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</si>
  <si>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</si>
  <si>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</si>
  <si>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</si>
  <si>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</si>
  <si>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</si>
  <si>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</si>
  <si>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</si>
  <si>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</si>
  <si>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</si>
  <si>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</si>
  <si>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</si>
  <si>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</si>
  <si>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</si>
  <si>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</si>
  <si>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</si>
  <si>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</si>
  <si>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</si>
  <si>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</si>
  <si>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</si>
  <si>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</si>
  <si>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</si>
  <si>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</si>
  <si>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</si>
  <si>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</si>
  <si>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</si>
  <si>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</si>
  <si>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</si>
  <si>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</si>
  <si>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</si>
  <si>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</si>
  <si>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</si>
  <si>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</si>
  <si>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</si>
  <si>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</si>
  <si>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</si>
  <si>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</si>
  <si>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</si>
  <si>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</si>
  <si>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</si>
  <si>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</si>
  <si>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</si>
  <si>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</si>
  <si>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</si>
  <si>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</si>
  <si>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</si>
  <si>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</si>
  <si>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</si>
  <si>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</si>
  <si>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</si>
  <si>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</si>
  <si>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</si>
  <si>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</si>
  <si>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</si>
  <si>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</si>
  <si>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</si>
  <si>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</si>
  <si>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</si>
  <si>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</si>
  <si>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</si>
  <si>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</si>
  <si>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</si>
  <si>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</si>
  <si>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</si>
  <si>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</si>
  <si>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</si>
  <si>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</si>
  <si>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</si>
  <si>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</si>
  <si>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</si>
  <si>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</si>
  <si>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</si>
  <si>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</si>
  <si>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</si>
  <si>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</si>
  <si>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</si>
  <si>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</si>
  <si>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</si>
  <si>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</si>
  <si>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</si>
  <si>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</si>
  <si>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</si>
  <si>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</si>
  <si>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</si>
  <si>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</si>
  <si>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</si>
  <si>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</si>
  <si>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</si>
  <si>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</si>
  <si>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</si>
  <si>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</si>
  <si>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</si>
  <si>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</si>
  <si>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</si>
  <si>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</si>
  <si>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</si>
  <si>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</si>
  <si>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</si>
  <si>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</si>
  <si>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</si>
  <si>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</si>
  <si>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</si>
  <si>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</si>
  <si>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</si>
  <si>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</si>
  <si>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</si>
  <si>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</si>
  <si>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</si>
  <si>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</si>
  <si>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</si>
  <si>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</si>
  <si>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</si>
  <si>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</si>
  <si>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</si>
  <si>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</si>
  <si>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</si>
  <si>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</si>
  <si>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</si>
  <si>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</si>
  <si>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</si>
  <si>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</si>
  <si>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</si>
  <si>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</si>
  <si>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</si>
  <si>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</si>
  <si>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</si>
  <si>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</si>
  <si>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</si>
  <si>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</si>
  <si>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</si>
  <si>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</si>
  <si>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</si>
  <si>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</si>
  <si>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</si>
  <si>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</si>
  <si>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</si>
  <si>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</si>
  <si>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</si>
  <si>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</si>
  <si>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</si>
  <si>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</si>
  <si>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</si>
  <si>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</si>
  <si>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</si>
  <si>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</si>
  <si>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</si>
  <si>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</si>
  <si>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</si>
  <si>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</si>
  <si>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</si>
  <si>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</si>
  <si>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</si>
  <si>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</si>
  <si>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</si>
  <si>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</si>
  <si>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</si>
  <si>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</si>
  <si>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</si>
  <si>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</si>
  <si>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</si>
  <si>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</si>
  <si>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</si>
  <si>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</si>
  <si>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</si>
  <si>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</si>
  <si>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</si>
  <si>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</si>
  <si>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</si>
  <si>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</si>
  <si>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</si>
  <si>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</si>
  <si>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</si>
  <si>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</si>
  <si>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</si>
  <si>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</si>
  <si>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</si>
  <si>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</si>
  <si>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</si>
  <si>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</si>
  <si>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</si>
  <si>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</si>
  <si>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</si>
  <si>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</si>
  <si>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</si>
  <si>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</si>
  <si>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</si>
  <si>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</si>
  <si>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</si>
  <si>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</si>
  <si>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</si>
  <si>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</si>
  <si>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</si>
  <si>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</si>
  <si>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</si>
  <si>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</si>
  <si>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</si>
  <si>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</si>
  <si>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</si>
  <si>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</si>
  <si>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</si>
  <si>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</si>
  <si>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</si>
  <si>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</si>
  <si>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</si>
  <si>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</si>
  <si>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</si>
  <si>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</si>
  <si>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</si>
  <si>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</si>
  <si>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</si>
  <si>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</si>
  <si>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</si>
  <si>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</si>
  <si>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</si>
  <si>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</si>
  <si>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</si>
  <si>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</si>
  <si>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</si>
  <si>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</si>
  <si>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</si>
  <si>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</si>
  <si>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</si>
  <si>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</si>
  <si>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</si>
  <si>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</si>
  <si>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</si>
  <si>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</si>
  <si>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</si>
  <si>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</si>
  <si>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</si>
  <si>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</si>
  <si>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</si>
  <si>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</si>
  <si>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</si>
  <si>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</si>
  <si>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</si>
  <si>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</si>
  <si>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</si>
  <si>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</si>
  <si>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</si>
  <si>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</si>
  <si>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</si>
  <si>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</si>
  <si>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</si>
  <si>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</si>
  <si>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</si>
  <si>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</si>
  <si>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</si>
  <si>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</si>
  <si>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</si>
  <si>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</si>
  <si>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</si>
  <si>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</si>
  <si>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</si>
  <si>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</si>
  <si>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</si>
  <si>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</si>
  <si>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</si>
  <si>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</si>
  <si>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</si>
  <si>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</si>
  <si>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</si>
  <si>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</si>
  <si>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</si>
  <si>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</si>
  <si>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</si>
  <si>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</si>
  <si>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</si>
  <si>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</si>
  <si>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</si>
  <si>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</si>
  <si>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</si>
  <si>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</si>
  <si>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</si>
  <si>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</si>
  <si>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</si>
  <si>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</si>
  <si>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</si>
  <si>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</si>
  <si>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</si>
  <si>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</si>
  <si>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</si>
  <si>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</si>
  <si>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</si>
  <si>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</si>
  <si>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</si>
  <si>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</si>
  <si>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</si>
  <si>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</si>
  <si>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</si>
  <si>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</si>
  <si>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</si>
  <si>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</si>
  <si>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</si>
  <si>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</si>
  <si>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</si>
  <si>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</si>
  <si>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</si>
  <si>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</si>
  <si>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</si>
  <si>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</si>
  <si>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</si>
  <si>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</si>
  <si>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</si>
  <si>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</si>
  <si>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</si>
  <si>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</si>
  <si>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</si>
  <si>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</si>
  <si>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</si>
  <si>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</si>
  <si>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</si>
  <si>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</si>
  <si>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</si>
  <si>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</si>
  <si>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</si>
  <si>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</si>
  <si>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</si>
  <si>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</si>
  <si>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</si>
  <si>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</si>
  <si>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</si>
  <si>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</si>
  <si>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</si>
  <si>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</si>
  <si>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</si>
  <si>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</si>
  <si>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</si>
  <si>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</si>
  <si>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</si>
  <si>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</si>
  <si>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</si>
  <si>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</si>
  <si>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</si>
  <si>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</si>
  <si>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</si>
  <si>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</si>
  <si>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</si>
  <si>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</si>
  <si>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</si>
  <si>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</si>
  <si>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</si>
  <si>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</si>
  <si>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</si>
  <si>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</si>
  <si>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</si>
  <si>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</si>
  <si>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</si>
  <si>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</si>
  <si>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</si>
  <si>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</si>
  <si>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</si>
  <si>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</si>
  <si>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</si>
  <si>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</si>
  <si>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</si>
  <si>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</si>
  <si>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</si>
  <si>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</si>
  <si>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</si>
  <si>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</si>
  <si>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</si>
  <si>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</si>
  <si>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</si>
  <si>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</si>
  <si>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</si>
  <si>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</si>
  <si>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</si>
  <si>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</si>
  <si>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</si>
  <si>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</si>
  <si>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</si>
  <si>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</si>
  <si>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</si>
  <si>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</si>
  <si>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</si>
  <si>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</si>
  <si>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</si>
  <si>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</si>
  <si>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</si>
  <si>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</si>
  <si>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</si>
  <si>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</si>
  <si>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</si>
  <si>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</si>
  <si>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</si>
  <si>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</si>
  <si>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</si>
  <si>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</si>
  <si>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</si>
  <si>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</si>
  <si>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</si>
  <si>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</si>
  <si>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</si>
  <si>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</si>
  <si>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</si>
  <si>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</si>
  <si>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</si>
  <si>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</si>
  <si>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</si>
  <si>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</si>
  <si>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</si>
  <si>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</si>
  <si>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</si>
  <si>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</si>
  <si>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</si>
  <si>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</si>
  <si>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</si>
  <si>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</si>
  <si>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</si>
  <si>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</si>
  <si>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</si>
  <si>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</si>
  <si>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</si>
  <si>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</si>
  <si>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</si>
  <si>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</si>
  <si>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</si>
  <si>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</si>
  <si>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</si>
  <si>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</si>
  <si>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</si>
  <si>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</si>
  <si>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</si>
  <si>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</si>
  <si>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</si>
  <si>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</si>
  <si>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</si>
  <si>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</si>
  <si>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</si>
  <si>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</si>
  <si>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</si>
  <si>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</si>
  <si>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</si>
  <si>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</si>
  <si>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</si>
  <si>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</si>
  <si>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</si>
  <si>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</si>
  <si>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</si>
  <si>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</si>
  <si>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</si>
  <si>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</si>
  <si>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</si>
  <si>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</si>
  <si>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</si>
  <si>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</si>
  <si>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</si>
  <si>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</si>
  <si>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</si>
  <si>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</si>
  <si>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</si>
  <si>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</si>
  <si>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</si>
  <si>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</si>
  <si>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</si>
  <si>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</si>
  <si>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</si>
  <si>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</si>
  <si>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</si>
  <si>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</si>
  <si>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</si>
  <si>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</si>
  <si>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</si>
  <si>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</si>
  <si>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</si>
  <si>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</si>
  <si>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</si>
  <si>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</si>
  <si>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</si>
  <si>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</si>
  <si>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</si>
  <si>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</si>
  <si>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</si>
  <si>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</si>
  <si>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</si>
  <si>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</si>
  <si>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</si>
  <si>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</si>
  <si>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</si>
  <si>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</si>
  <si>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</si>
  <si>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</si>
  <si>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</si>
  <si>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</si>
  <si>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</si>
  <si>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</si>
  <si>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</si>
  <si>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</si>
  <si>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</si>
  <si>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</si>
  <si>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</si>
  <si>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</si>
  <si>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</si>
  <si>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</si>
  <si>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</si>
  <si>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</si>
  <si>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</si>
  <si>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</si>
  <si>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</si>
  <si>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</si>
  <si>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</si>
  <si>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</si>
  <si>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</si>
  <si>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</si>
  <si>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</si>
  <si>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</si>
  <si>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</si>
  <si>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</si>
  <si>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</si>
  <si>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</si>
  <si>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</si>
  <si>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</si>
  <si>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</si>
  <si>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</si>
  <si>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</si>
  <si>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</si>
  <si>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</si>
  <si>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</si>
  <si>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</si>
  <si>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</si>
  <si>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</si>
  <si>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</si>
  <si>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</si>
  <si>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</si>
  <si>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</si>
  <si>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</si>
  <si>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</si>
  <si>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</si>
  <si>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</si>
  <si>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</si>
  <si>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</si>
  <si>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</si>
  <si>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</si>
  <si>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</si>
  <si>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</si>
  <si>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</si>
  <si>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</si>
  <si>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</si>
  <si>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</si>
  <si>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</si>
  <si>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</si>
  <si>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</si>
  <si>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</si>
  <si>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</si>
  <si>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</si>
  <si>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</si>
  <si>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</si>
  <si>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</si>
  <si>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</si>
  <si>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</si>
  <si>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</si>
  <si>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</si>
  <si>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</si>
  <si>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</si>
  <si>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</si>
  <si>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</si>
  <si>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</si>
  <si>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</si>
  <si>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</si>
  <si>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</si>
  <si>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</si>
  <si>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</si>
  <si>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</si>
  <si>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</si>
  <si>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</si>
  <si>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</si>
  <si>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</si>
  <si>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</si>
  <si>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</si>
  <si>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</si>
  <si>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</si>
  <si>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</si>
  <si>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</si>
  <si>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</si>
  <si>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</si>
  <si>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</si>
  <si>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</si>
  <si>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</si>
  <si>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</si>
  <si>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</si>
  <si>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</si>
  <si>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</si>
  <si>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</si>
  <si>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</si>
  <si>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</si>
  <si>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</si>
  <si>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</si>
  <si>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</si>
  <si>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</si>
  <si>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</si>
  <si>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</si>
  <si>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</si>
  <si>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</si>
  <si>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</si>
  <si>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</si>
  <si>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</si>
  <si>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</si>
  <si>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</si>
  <si>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</si>
  <si>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</si>
  <si>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</si>
  <si>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</si>
  <si>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</si>
  <si>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</si>
  <si>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</si>
  <si>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</si>
  <si>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</si>
  <si>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</si>
  <si>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</si>
  <si>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</si>
  <si>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</si>
  <si>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</si>
  <si>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</si>
  <si>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</si>
  <si>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</si>
  <si>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</si>
  <si>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</si>
  <si>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</si>
  <si>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</si>
  <si>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</si>
  <si>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</si>
  <si>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</si>
  <si>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</si>
  <si>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</si>
  <si>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</si>
  <si>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</si>
  <si>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</si>
  <si>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</si>
  <si>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</si>
  <si>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</si>
  <si>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</si>
  <si>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</si>
  <si>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</si>
  <si>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</si>
  <si>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</si>
  <si>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</si>
  <si>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</si>
  <si>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</si>
  <si>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</si>
  <si>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</si>
  <si>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</si>
  <si>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</si>
  <si>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</si>
  <si>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</si>
  <si>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</si>
  <si>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</si>
  <si>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</si>
  <si>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</si>
  <si>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</si>
  <si>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</si>
  <si>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</si>
  <si>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</si>
  <si>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</si>
  <si>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</si>
  <si>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</si>
  <si>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</si>
  <si>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</si>
  <si>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</si>
  <si>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</si>
  <si>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</si>
  <si>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</si>
  <si>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</si>
  <si>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</si>
  <si>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</si>
  <si>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</si>
  <si>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</si>
  <si>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</si>
  <si>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</si>
  <si>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</si>
  <si>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</si>
  <si>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</si>
  <si>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</si>
  <si>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</si>
  <si>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</si>
  <si>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</si>
  <si>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</si>
  <si>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</si>
  <si>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</si>
  <si>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</si>
  <si>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</si>
  <si>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</si>
  <si>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</si>
  <si>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</si>
  <si>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</si>
  <si>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</si>
  <si>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</si>
  <si>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</si>
  <si>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</si>
  <si>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</si>
  <si>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</si>
  <si>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</si>
  <si>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</si>
  <si>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</si>
  <si>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</si>
  <si>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</si>
  <si>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</si>
  <si>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</si>
  <si>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</si>
  <si>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</si>
  <si>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</si>
  <si>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</si>
  <si>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</si>
  <si>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</si>
  <si>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</si>
  <si>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</si>
  <si>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</si>
  <si>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</si>
  <si>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</si>
  <si>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</si>
  <si>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</si>
  <si>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</si>
  <si>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</si>
  <si>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</si>
  <si>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</si>
  <si>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</si>
  <si>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</si>
  <si>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</si>
  <si>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</si>
  <si>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</si>
  <si>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</si>
  <si>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</si>
  <si>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</si>
  <si>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</si>
  <si>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</si>
  <si>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</si>
  <si>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</si>
  <si>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</si>
  <si>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</si>
  <si>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</si>
  <si>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</si>
  <si>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</si>
  <si>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</si>
  <si>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</si>
  <si>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</si>
  <si>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</si>
  <si>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</si>
  <si>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</si>
  <si>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</si>
  <si>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</si>
  <si>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</si>
  <si>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</si>
  <si>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</si>
  <si>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</si>
  <si>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</si>
  <si>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</si>
  <si>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</si>
  <si>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</si>
  <si>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</si>
  <si>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</si>
  <si>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</si>
  <si>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</si>
  <si>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</si>
  <si>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</si>
  <si>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</si>
  <si>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</si>
  <si>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</si>
  <si>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</si>
  <si>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</si>
  <si>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</si>
  <si>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</si>
  <si>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</si>
  <si>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</si>
  <si>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</si>
  <si>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</si>
  <si>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</si>
  <si>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</si>
  <si>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</si>
  <si>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</si>
  <si>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</si>
  <si>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</si>
  <si>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</si>
  <si>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</si>
  <si>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</si>
  <si>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</si>
  <si>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</si>
  <si>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</si>
  <si>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</si>
  <si>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</si>
  <si>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</si>
  <si>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</si>
  <si>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</si>
  <si>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</si>
  <si>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</si>
  <si>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</si>
  <si>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</si>
  <si>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</si>
  <si>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</si>
  <si>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</si>
  <si>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</si>
  <si>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</si>
  <si>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</si>
  <si>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</si>
  <si>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</si>
  <si>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</si>
  <si>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</si>
  <si>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</si>
  <si>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</si>
  <si>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</si>
  <si>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</si>
  <si>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</si>
  <si>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</si>
  <si>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</si>
  <si>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</si>
  <si>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</si>
  <si>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</si>
  <si>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</si>
  <si>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</si>
  <si>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</si>
  <si>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</si>
  <si>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</si>
  <si>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</si>
  <si>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</si>
  <si>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</si>
  <si>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</si>
  <si>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</si>
  <si>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</si>
  <si>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</si>
  <si>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</si>
  <si>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</si>
  <si>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</si>
  <si>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</si>
  <si>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</si>
  <si>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</si>
  <si>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</si>
  <si>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</si>
  <si>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</si>
  <si>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</si>
  <si>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</si>
  <si>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</si>
  <si>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</si>
  <si>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</si>
  <si>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</si>
  <si>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</si>
  <si>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</si>
  <si>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</si>
  <si>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</si>
  <si>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</si>
  <si>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</si>
  <si>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</si>
  <si>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</si>
  <si>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</si>
  <si>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</si>
  <si>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</si>
  <si>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</si>
  <si>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</si>
  <si>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</si>
  <si>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</si>
  <si>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</si>
  <si>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</si>
  <si>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</si>
  <si>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</si>
  <si>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</si>
  <si>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</si>
  <si>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</si>
  <si>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</si>
  <si>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</si>
  <si>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</si>
  <si>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</si>
  <si>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</si>
  <si>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</si>
  <si>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</si>
  <si>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</si>
  <si>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</si>
  <si>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</si>
  <si>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</si>
  <si>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</si>
  <si>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</si>
  <si>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</si>
  <si>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</si>
  <si>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</si>
  <si>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</si>
  <si>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</si>
  <si>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</si>
  <si>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</si>
  <si>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</si>
  <si>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</si>
  <si>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</si>
  <si>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</si>
  <si>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</si>
  <si>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</si>
  <si>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</si>
  <si>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</si>
  <si>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</si>
  <si>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</si>
  <si>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</si>
  <si>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</si>
  <si>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</si>
  <si>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</si>
  <si>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</si>
  <si>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</si>
  <si>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</si>
  <si>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</si>
  <si>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</si>
  <si>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</si>
  <si>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</si>
  <si>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</si>
  <si>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</si>
  <si>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</si>
  <si>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</si>
  <si>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</si>
  <si>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</si>
  <si>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</si>
  <si>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</si>
  <si>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</si>
  <si>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</si>
  <si>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</si>
  <si>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</si>
  <si>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</si>
  <si>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</si>
  <si>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</si>
  <si>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</si>
  <si>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</si>
  <si>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</si>
  <si>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</si>
  <si>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</si>
  <si>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</si>
  <si>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</si>
  <si>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</si>
  <si>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</si>
  <si>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</si>
  <si>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</si>
  <si>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</si>
  <si>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</si>
  <si>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</si>
  <si>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</si>
  <si>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</si>
  <si>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</si>
  <si>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</si>
  <si>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</si>
  <si>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</si>
  <si>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</si>
  <si>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</si>
  <si>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</si>
  <si>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</si>
  <si>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</si>
  <si>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</si>
  <si>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</si>
  <si>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</si>
  <si>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</si>
  <si>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</si>
  <si>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</si>
  <si>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</si>
  <si>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</si>
  <si>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</si>
  <si>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</si>
  <si>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</si>
  <si>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</si>
  <si>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</si>
  <si>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</si>
  <si>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</si>
  <si>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</si>
  <si>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</si>
  <si>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</si>
  <si>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</si>
  <si>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</si>
  <si>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</si>
  <si>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</si>
  <si>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</si>
  <si>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</si>
  <si>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</si>
  <si>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</si>
  <si>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</si>
  <si>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</si>
  <si>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</si>
  <si>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</si>
  <si>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</si>
  <si>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</si>
  <si>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</si>
  <si>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</si>
  <si>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</si>
  <si>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</si>
  <si>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</si>
  <si>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</si>
  <si>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</si>
  <si>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</si>
  <si>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</si>
  <si>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</si>
  <si>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</si>
  <si>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</si>
  <si>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</si>
  <si>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</si>
  <si>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</si>
  <si>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</si>
  <si>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</si>
  <si>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</si>
  <si>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</si>
  <si>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</si>
  <si>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</si>
  <si>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</si>
  <si>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</si>
  <si>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</si>
  <si>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</si>
  <si>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</si>
  <si>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</si>
  <si>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</si>
  <si>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</si>
  <si>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</si>
  <si>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</si>
  <si>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</si>
  <si>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</si>
  <si>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</si>
  <si>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</si>
  <si>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</si>
  <si>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</si>
  <si>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</si>
  <si>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</si>
  <si>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</si>
  <si>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</si>
  <si>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</si>
  <si>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</si>
  <si>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</si>
  <si>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</si>
  <si>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</si>
  <si>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</si>
  <si>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</si>
  <si>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</si>
  <si>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</si>
  <si>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</si>
  <si>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</si>
  <si>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</si>
  <si>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</si>
  <si>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</si>
  <si>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</si>
  <si>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</si>
  <si>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</si>
  <si>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</si>
  <si>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</si>
  <si>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</si>
  <si>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</si>
  <si>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</si>
  <si>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</si>
  <si>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</si>
  <si>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</si>
  <si>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</si>
  <si>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</si>
  <si>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</si>
  <si>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</si>
  <si>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</si>
  <si>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</si>
  <si>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</si>
  <si>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</si>
  <si>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</si>
  <si>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</si>
  <si>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</si>
  <si>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</si>
  <si>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</si>
  <si>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</si>
  <si>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</si>
  <si>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</si>
  <si>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</si>
  <si>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</si>
  <si>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</si>
  <si>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</si>
  <si>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</si>
  <si>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</si>
  <si>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</si>
  <si>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</si>
  <si>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</si>
  <si>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</si>
  <si>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</si>
  <si>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</si>
  <si>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</si>
  <si>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</si>
  <si>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</si>
  <si>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</si>
  <si>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</si>
  <si>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</si>
  <si>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</si>
  <si>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</si>
  <si>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</si>
  <si>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</si>
  <si>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</si>
  <si>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</si>
  <si>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</si>
  <si>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</si>
  <si>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</si>
  <si>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</si>
  <si>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</si>
  <si>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</si>
  <si>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</si>
  <si>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</si>
  <si>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</si>
  <si>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</si>
  <si>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</si>
  <si>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</si>
  <si>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</si>
  <si>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</si>
  <si>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</si>
  <si>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</si>
  <si>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</si>
  <si>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</si>
  <si>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</si>
  <si>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</si>
  <si>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</si>
  <si>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</si>
  <si>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</si>
  <si>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</si>
  <si>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</si>
  <si>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</si>
  <si>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</si>
  <si>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</si>
  <si>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</si>
  <si>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</si>
  <si>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</si>
  <si>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</si>
  <si>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</si>
  <si>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</si>
  <si>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</si>
  <si>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</si>
  <si>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</si>
  <si>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</si>
  <si>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</si>
  <si>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</si>
  <si>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</si>
  <si>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</si>
  <si>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</si>
  <si>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</si>
  <si>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</si>
  <si>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</si>
  <si>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</si>
  <si>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</si>
  <si>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</si>
  <si>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</si>
  <si>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</si>
  <si>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</si>
  <si>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</si>
  <si>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</si>
  <si>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</si>
  <si>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</si>
  <si>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</si>
  <si>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</si>
  <si>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</si>
  <si>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</si>
  <si>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</si>
  <si>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</si>
  <si>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</si>
  <si>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</si>
  <si>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</si>
  <si>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</si>
  <si>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</si>
  <si>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</si>
  <si>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</si>
  <si>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</si>
  <si>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</si>
  <si>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</si>
  <si>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</si>
  <si>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</si>
  <si>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</si>
  <si>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</si>
  <si>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</si>
  <si>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</si>
  <si>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</si>
  <si>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</si>
  <si>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</si>
  <si>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</si>
  <si>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</si>
  <si>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</si>
  <si>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</si>
  <si>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</si>
  <si>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</si>
  <si>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</si>
  <si>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</si>
  <si>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</si>
  <si>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</si>
  <si>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</si>
  <si>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</si>
  <si>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</si>
  <si>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</si>
  <si>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</si>
  <si>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</si>
  <si>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</si>
  <si>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</si>
  <si>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</si>
  <si>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</si>
  <si>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</si>
  <si>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</si>
  <si>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</si>
  <si>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</si>
  <si>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</si>
  <si>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</si>
  <si>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</si>
  <si>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</si>
  <si>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</si>
  <si>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</si>
  <si>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</si>
  <si>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</si>
  <si>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</si>
  <si>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</si>
  <si>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</si>
  <si>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</si>
  <si>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</si>
  <si>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</si>
  <si>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</si>
  <si>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</si>
  <si>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</si>
  <si>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</si>
  <si>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</si>
  <si>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</si>
  <si>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</si>
  <si>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</si>
  <si>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</si>
  <si>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</si>
  <si>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</si>
  <si>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</si>
  <si>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</si>
  <si>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</si>
  <si>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</si>
  <si>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</si>
  <si>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</si>
  <si>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</si>
  <si>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</si>
  <si>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</si>
  <si>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</si>
  <si>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</si>
  <si>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</si>
  <si>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</si>
  <si>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</si>
  <si>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</si>
  <si>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</si>
  <si>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</si>
  <si>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</si>
  <si>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</si>
  <si>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</si>
  <si>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</si>
  <si>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</si>
  <si>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</si>
  <si>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</si>
  <si>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</si>
  <si>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</si>
  <si>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</si>
  <si>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</si>
  <si>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</si>
  <si>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</si>
  <si>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</si>
  <si>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</si>
  <si>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</si>
  <si>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</si>
  <si>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</si>
  <si>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</si>
  <si>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</si>
  <si>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</si>
  <si>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</si>
  <si>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</si>
  <si>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</si>
  <si>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</si>
  <si>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</si>
  <si>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</si>
  <si>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</si>
  <si>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</si>
  <si>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</si>
  <si>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</si>
  <si>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</si>
  <si>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</si>
  <si>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</si>
  <si>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</si>
  <si>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</si>
  <si>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</si>
  <si>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</si>
  <si>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</si>
  <si>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</si>
  <si>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</si>
  <si>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</si>
  <si>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</si>
  <si>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</si>
  <si>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</si>
  <si>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</si>
  <si>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</si>
  <si>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</si>
  <si>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</si>
  <si>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</si>
  <si>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</si>
  <si>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</si>
  <si>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</si>
  <si>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</si>
  <si>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</si>
  <si>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</si>
  <si>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</si>
  <si>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</si>
  <si>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</si>
  <si>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</si>
  <si>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</si>
  <si>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</si>
  <si>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</si>
  <si>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</si>
  <si>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</si>
  <si>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</si>
  <si>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</si>
  <si>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</si>
  <si>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</si>
  <si>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</si>
  <si>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</si>
  <si>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</si>
  <si>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</si>
  <si>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</si>
  <si>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</si>
  <si>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</si>
  <si>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</si>
  <si>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</si>
  <si>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</si>
  <si>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</si>
  <si>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</si>
  <si>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</si>
  <si>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</si>
  <si>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</si>
  <si>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</si>
  <si>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</si>
  <si>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</si>
  <si>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</si>
  <si>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</si>
  <si>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</si>
  <si>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</si>
  <si>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</si>
  <si>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</si>
  <si>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</si>
  <si>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</si>
  <si>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</si>
  <si>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</si>
  <si>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</si>
  <si>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</si>
  <si>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</si>
  <si>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</si>
  <si>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</si>
  <si>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</si>
  <si>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</si>
  <si>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</si>
  <si>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</si>
  <si>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</si>
  <si>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</si>
  <si>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</si>
  <si>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</si>
  <si>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</si>
  <si>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</si>
  <si>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</si>
  <si>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</si>
  <si>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</si>
  <si>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</si>
  <si>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</si>
  <si>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</si>
  <si>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</si>
  <si>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</si>
  <si>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</si>
  <si>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</si>
  <si>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</si>
  <si>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</si>
  <si>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</si>
  <si>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</si>
  <si>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</si>
  <si>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</si>
  <si>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</si>
  <si>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</si>
  <si>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</si>
  <si>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</si>
  <si>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</si>
  <si>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</si>
  <si>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</si>
  <si>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</si>
  <si>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</si>
  <si>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</si>
  <si>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</si>
  <si>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</si>
  <si>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</si>
  <si>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</si>
  <si>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</si>
  <si>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</si>
  <si>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</si>
  <si>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</si>
  <si>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</si>
  <si>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</si>
  <si>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</si>
  <si>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</si>
  <si>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</si>
  <si>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</si>
  <si>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</si>
  <si>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</si>
  <si>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</si>
  <si>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</si>
  <si>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</si>
  <si>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</si>
  <si>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</si>
  <si>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</si>
  <si>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</si>
  <si>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</si>
  <si>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</si>
  <si>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</si>
  <si>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</si>
  <si>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</si>
  <si>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</si>
  <si>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</si>
  <si>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</si>
  <si>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</si>
  <si>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</si>
  <si>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</si>
  <si>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</si>
  <si>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</si>
  <si>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</si>
  <si>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</si>
  <si>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</si>
  <si>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</si>
  <si>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</si>
  <si>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</si>
  <si>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</si>
  <si>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</si>
  <si>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</si>
  <si>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</si>
  <si>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</si>
  <si>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</si>
  <si>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</si>
  <si>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</si>
  <si>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</si>
  <si>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</si>
  <si>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</si>
  <si>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</si>
  <si>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</si>
  <si>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</si>
  <si>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</si>
  <si>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</si>
  <si>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</si>
  <si>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</si>
  <si>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</si>
  <si>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</si>
  <si>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</si>
  <si>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</si>
  <si>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</si>
  <si>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</si>
  <si>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</si>
  <si>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</si>
  <si>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</si>
  <si>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</si>
  <si>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</si>
  <si>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</si>
  <si>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</si>
  <si>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</si>
  <si>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</si>
  <si>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</si>
  <si>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</si>
  <si>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</si>
  <si>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</si>
  <si>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</si>
  <si>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</si>
  <si>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</si>
  <si>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</si>
  <si>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</si>
  <si>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</si>
  <si>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</si>
  <si>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</si>
  <si>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</si>
  <si>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</si>
  <si>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</si>
  <si>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</si>
  <si>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</si>
  <si>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</si>
  <si>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</si>
  <si>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</si>
  <si>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</si>
  <si>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</si>
  <si>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</si>
  <si>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</si>
  <si>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</si>
  <si>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</si>
  <si>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</si>
  <si>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</si>
  <si>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</si>
  <si>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</si>
  <si>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</si>
  <si>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</si>
  <si>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</si>
  <si>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</si>
  <si>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</si>
  <si>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</si>
  <si>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</si>
  <si>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</si>
  <si>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</si>
  <si>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</si>
  <si>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</si>
  <si>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</si>
  <si>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</si>
  <si>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</si>
  <si>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</si>
  <si>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</si>
  <si>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</si>
  <si>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</si>
  <si>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</si>
  <si>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</si>
  <si>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</si>
  <si>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</si>
  <si>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</si>
  <si>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</si>
  <si>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</si>
  <si>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</si>
  <si>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</si>
  <si>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</si>
  <si>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</si>
  <si>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</si>
  <si>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</si>
  <si>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</si>
  <si>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</si>
  <si>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</si>
  <si>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</si>
  <si>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</si>
  <si>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</si>
  <si>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</si>
  <si>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</si>
  <si>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</si>
  <si>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</si>
  <si>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</si>
  <si>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</si>
  <si>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</si>
  <si>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</si>
  <si>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</si>
  <si>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</si>
  <si>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</si>
  <si>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</si>
  <si>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</si>
  <si>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</si>
  <si>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</si>
  <si>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</si>
  <si>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</si>
  <si>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</si>
  <si>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</si>
  <si>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</si>
  <si>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</si>
  <si>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</si>
  <si>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</si>
  <si>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</si>
  <si>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</si>
  <si>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</si>
  <si>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</si>
  <si>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</si>
  <si>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</si>
  <si>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</si>
  <si>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</si>
  <si>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</si>
  <si>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</si>
  <si>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</si>
  <si>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</si>
  <si>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</si>
  <si>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</si>
  <si>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</si>
  <si>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</si>
  <si>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</si>
  <si>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</si>
  <si>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</si>
  <si>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</si>
  <si>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</si>
  <si>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</si>
  <si>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</si>
  <si>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</si>
  <si>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</si>
  <si>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</si>
  <si>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</si>
  <si>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</si>
  <si>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</si>
  <si>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</si>
  <si>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</si>
  <si>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</si>
  <si>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</si>
  <si>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</si>
  <si>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</si>
  <si>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</si>
  <si>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</si>
  <si>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</si>
  <si>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</si>
  <si>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</si>
  <si>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</si>
  <si>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</si>
  <si>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</si>
  <si>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</si>
  <si>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</si>
  <si>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</si>
  <si>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</si>
  <si>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</si>
  <si>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</si>
  <si>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</si>
  <si>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</si>
  <si>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</si>
  <si>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</si>
  <si>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</si>
  <si>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</si>
  <si>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</si>
  <si>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</si>
  <si>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</si>
  <si>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</si>
  <si>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</si>
  <si>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</si>
  <si>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</si>
  <si>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</si>
  <si>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</si>
  <si>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</si>
  <si>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</si>
  <si>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</si>
  <si>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</si>
  <si>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</si>
  <si>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</si>
  <si>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</si>
  <si>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</si>
  <si>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</si>
  <si>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</si>
  <si>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</si>
  <si>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</si>
  <si>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</si>
  <si>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</si>
  <si>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</si>
  <si>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</si>
  <si>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</si>
  <si>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</si>
  <si>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</si>
  <si>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</si>
  <si>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</si>
  <si>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</si>
  <si>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</si>
  <si>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</si>
  <si>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</si>
  <si>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</si>
  <si>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</si>
  <si>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</si>
  <si>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</si>
  <si>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</si>
  <si>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</si>
  <si>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</si>
  <si>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</si>
  <si>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</si>
  <si>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</si>
  <si>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</si>
  <si>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</si>
  <si>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</si>
  <si>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</si>
  <si>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</si>
  <si>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</si>
  <si>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</si>
  <si>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</si>
  <si>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</si>
  <si>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</si>
  <si>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</si>
  <si>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</si>
  <si>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</si>
  <si>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</si>
  <si>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</si>
  <si>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</si>
  <si>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</si>
  <si>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</si>
  <si>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</si>
  <si>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</si>
  <si>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</si>
  <si>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</si>
  <si>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</si>
  <si>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</si>
  <si>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</si>
  <si>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</si>
  <si>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</si>
  <si>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</si>
  <si>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</si>
  <si>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</si>
  <si>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</si>
  <si>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</si>
  <si>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</si>
  <si>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</si>
  <si>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</si>
  <si>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</si>
  <si>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</si>
  <si>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</si>
  <si>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</si>
  <si>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</si>
  <si>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</si>
  <si>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</si>
  <si>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</si>
  <si>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</si>
  <si>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</si>
  <si>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</si>
  <si>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</si>
  <si>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</si>
  <si>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</si>
  <si>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</si>
  <si>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</si>
  <si>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</si>
  <si>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</si>
  <si>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</si>
  <si>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</si>
  <si>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</si>
  <si>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</si>
  <si>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</si>
  <si>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</si>
  <si>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</si>
  <si>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</si>
  <si>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</si>
  <si>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</si>
  <si>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</si>
  <si>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</si>
  <si>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</si>
  <si>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</si>
  <si>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</si>
  <si>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</si>
  <si>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</si>
  <si>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</si>
  <si>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</si>
  <si>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</si>
  <si>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</si>
  <si>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</si>
  <si>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</si>
  <si>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</si>
  <si>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</si>
  <si>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</si>
  <si>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</si>
  <si>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</si>
  <si>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</si>
  <si>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</si>
  <si>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</si>
  <si>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</si>
  <si>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</si>
  <si>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</si>
  <si>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</si>
  <si>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</si>
  <si>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</si>
  <si>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</si>
  <si>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</si>
  <si>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</si>
  <si>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</si>
  <si>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</si>
  <si>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</si>
  <si>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</si>
  <si>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</si>
  <si>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</si>
  <si>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</si>
  <si>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</si>
  <si>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</si>
  <si>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</si>
  <si>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</si>
  <si>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</si>
  <si>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</si>
  <si>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</si>
  <si>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</si>
  <si>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</si>
  <si>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</si>
  <si>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</si>
  <si>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</si>
  <si>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</si>
  <si>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</si>
  <si>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</si>
  <si>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</si>
  <si>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</si>
  <si>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</si>
  <si>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</si>
  <si>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</si>
  <si>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</si>
  <si>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</si>
  <si>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</si>
  <si>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</si>
  <si>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</si>
  <si>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</si>
  <si>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</si>
  <si>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</si>
  <si>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</si>
  <si>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</si>
  <si>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</si>
  <si>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</si>
  <si>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</si>
  <si>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</si>
  <si>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</si>
  <si>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</si>
  <si>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</si>
  <si>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</si>
  <si>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</si>
  <si>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</si>
  <si>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</si>
  <si>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</si>
  <si>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</si>
  <si>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</si>
  <si>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</si>
  <si>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</si>
  <si>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</si>
  <si>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</si>
  <si>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</si>
  <si>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</si>
  <si>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</si>
  <si>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</si>
  <si>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</si>
  <si>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</si>
  <si>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</si>
  <si>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</si>
  <si>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</si>
  <si>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</si>
  <si>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</si>
  <si>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</si>
  <si>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</si>
  <si>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</si>
  <si>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</si>
  <si>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</si>
  <si>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</si>
  <si>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</si>
  <si>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</si>
  <si>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</si>
  <si>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</si>
  <si>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</si>
  <si>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</si>
  <si>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</si>
  <si>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</si>
  <si>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</si>
  <si>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</si>
  <si>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</si>
  <si>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</si>
  <si>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</si>
  <si>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</si>
  <si>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</si>
  <si>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</si>
  <si>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</si>
  <si>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</si>
  <si>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</si>
  <si>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</si>
  <si>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</si>
  <si>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</si>
  <si>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</si>
  <si>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</si>
  <si>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</si>
  <si>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</si>
  <si>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</si>
  <si>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</si>
  <si>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</si>
  <si>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</si>
  <si>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</si>
  <si>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</si>
  <si>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</si>
  <si>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</si>
  <si>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</si>
  <si>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</si>
  <si>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</si>
  <si>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</si>
  <si>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</si>
  <si>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</si>
  <si>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</si>
  <si>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</si>
  <si>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</si>
  <si>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</si>
  <si>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</si>
  <si>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</si>
  <si>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</si>
  <si>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</si>
  <si>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</si>
  <si>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</si>
  <si>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</si>
  <si>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</si>
  <si>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</si>
  <si>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</si>
  <si>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</si>
  <si>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</si>
  <si>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</si>
  <si>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</si>
  <si>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</si>
  <si>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</si>
  <si>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</si>
  <si>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</si>
  <si>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</si>
  <si>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</si>
  <si>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</si>
  <si>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</si>
  <si>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</si>
  <si>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</si>
  <si>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</si>
  <si>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</si>
  <si>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</si>
  <si>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</si>
  <si>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</si>
  <si>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</si>
  <si>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</si>
  <si>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</si>
  <si>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</si>
  <si>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</si>
  <si>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</si>
  <si>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</si>
  <si>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</si>
  <si>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</si>
  <si>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</si>
  <si>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</si>
  <si>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</si>
  <si>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</si>
  <si>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</si>
  <si>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</si>
  <si>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</si>
  <si>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</si>
  <si>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</si>
  <si>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</si>
  <si>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</si>
  <si>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</si>
  <si>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</si>
  <si>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</si>
  <si>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</si>
  <si>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</si>
  <si>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</si>
  <si>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</si>
  <si>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</si>
  <si>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</si>
  <si>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</si>
  <si>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</si>
  <si>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</si>
  <si>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</si>
  <si>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</si>
  <si>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</si>
  <si>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</si>
  <si>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</si>
  <si>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</si>
  <si>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</si>
  <si>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</si>
  <si>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</si>
  <si>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</si>
  <si>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</si>
  <si>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</si>
  <si>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</si>
  <si>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</si>
  <si>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</si>
  <si>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</si>
  <si>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</si>
  <si>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</si>
  <si>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</si>
  <si>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</si>
  <si>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</si>
  <si>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</si>
  <si>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</si>
  <si>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</si>
  <si>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</si>
  <si>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</si>
  <si>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</si>
  <si>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</si>
  <si>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</si>
  <si>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</si>
  <si>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</si>
  <si>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</si>
  <si>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</si>
  <si>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</si>
  <si>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</si>
  <si>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</si>
  <si>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</si>
  <si>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</si>
  <si>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</si>
  <si>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</si>
  <si>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</si>
  <si>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</si>
  <si>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</si>
  <si>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</si>
  <si>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</si>
  <si>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</si>
  <si>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</si>
  <si>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</si>
  <si>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</si>
  <si>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</si>
  <si>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</si>
  <si>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</si>
  <si>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</si>
  <si>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</si>
  <si>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</si>
  <si>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</si>
  <si>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</si>
  <si>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</si>
  <si>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</si>
  <si>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</si>
  <si>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</si>
  <si>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</si>
  <si>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</si>
  <si>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</si>
  <si>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</si>
  <si>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</si>
  <si>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</si>
  <si>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</si>
  <si>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</si>
  <si>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</si>
  <si>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</si>
  <si>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</si>
  <si>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</si>
  <si>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</si>
  <si>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</si>
  <si>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</si>
  <si>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</si>
  <si>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</si>
  <si>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</si>
  <si>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</si>
  <si>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</si>
  <si>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</si>
  <si>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</si>
  <si>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</si>
  <si>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</si>
  <si>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</si>
  <si>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</si>
  <si>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</si>
  <si>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</si>
  <si>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</si>
  <si>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</si>
  <si>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</si>
  <si>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</si>
  <si>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</si>
  <si>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</si>
  <si>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</si>
  <si>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</si>
  <si>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</si>
  <si>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</si>
  <si>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</si>
  <si>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</si>
  <si>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</si>
  <si>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</si>
  <si>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</si>
  <si>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</si>
  <si>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</si>
  <si>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</si>
  <si>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</si>
  <si>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</si>
  <si>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</si>
  <si>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</si>
  <si>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</si>
  <si>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</si>
  <si>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</si>
  <si>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</si>
  <si>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</si>
  <si>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</si>
  <si>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</si>
  <si>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</si>
  <si>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</si>
  <si>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</si>
  <si>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</si>
  <si>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</si>
  <si>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</si>
  <si>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</si>
  <si>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</si>
  <si>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</si>
  <si>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</si>
  <si>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</si>
  <si>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</si>
  <si>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</si>
  <si>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</si>
  <si>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</si>
  <si>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</si>
  <si>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</si>
  <si>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</si>
  <si>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</si>
  <si>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</si>
  <si>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</si>
  <si>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</si>
  <si>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</si>
  <si>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</si>
  <si>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</si>
  <si>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</si>
  <si>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</si>
  <si>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</si>
  <si>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</si>
  <si>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</si>
  <si>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</si>
  <si>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</si>
  <si>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</si>
  <si>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</si>
  <si>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</si>
  <si>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</si>
  <si>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</si>
  <si>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</si>
  <si>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</si>
  <si>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</si>
  <si>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</si>
  <si>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</si>
  <si>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</si>
  <si>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</si>
  <si>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</si>
  <si>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</si>
  <si>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</si>
  <si>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</si>
  <si>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</si>
  <si>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</si>
  <si>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</si>
  <si>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</si>
  <si>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</si>
  <si>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</si>
  <si>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</si>
  <si>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</si>
  <si>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</si>
  <si>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</si>
  <si>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</si>
  <si>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</si>
  <si>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</si>
  <si>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</si>
  <si>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</si>
  <si>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</si>
  <si>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</si>
  <si>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</si>
  <si>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</si>
  <si>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</si>
  <si>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</si>
  <si>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</si>
  <si>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</si>
  <si>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</si>
  <si>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</si>
  <si>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</si>
  <si>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</si>
  <si>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</si>
  <si>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</si>
  <si>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</si>
  <si>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</si>
  <si>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</si>
  <si>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</si>
  <si>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</si>
  <si>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</si>
  <si>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</si>
  <si>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</si>
  <si>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</si>
  <si>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</si>
  <si>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</si>
  <si>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</si>
  <si>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</si>
  <si>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</si>
  <si>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</si>
  <si>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</si>
  <si>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</si>
  <si>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</si>
  <si>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</si>
  <si>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</si>
  <si>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</si>
  <si>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</si>
  <si>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</si>
  <si>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</si>
  <si>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</si>
  <si>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</si>
  <si>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</si>
  <si>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</si>
  <si>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</si>
  <si>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</si>
  <si>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</si>
  <si>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</si>
  <si>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</si>
  <si>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</si>
  <si>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</si>
  <si>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</si>
  <si>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</si>
  <si>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</si>
  <si>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</si>
  <si>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</si>
  <si>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</si>
  <si>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</si>
  <si>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</si>
  <si>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</si>
  <si>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</si>
  <si>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</si>
  <si>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</si>
  <si>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</si>
  <si>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</si>
  <si>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</si>
  <si>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</si>
  <si>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</si>
  <si>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</si>
  <si>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</si>
  <si>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</si>
  <si>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</si>
  <si>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</si>
  <si>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</si>
  <si>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</si>
  <si>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</si>
  <si>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</si>
  <si>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</si>
  <si>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</si>
  <si>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</si>
  <si>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</si>
  <si>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</si>
  <si>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</si>
  <si>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</si>
  <si>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</si>
  <si>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</si>
  <si>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</si>
  <si>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</si>
  <si>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</si>
  <si>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</si>
  <si>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</si>
  <si>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</si>
  <si>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</si>
  <si>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</si>
  <si>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</si>
  <si>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</si>
  <si>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</si>
  <si>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</si>
  <si>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</si>
  <si>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</si>
  <si>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</si>
  <si>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</si>
  <si>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</si>
  <si>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</si>
  <si>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</si>
  <si>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</si>
  <si>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</si>
  <si>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</si>
  <si>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</si>
  <si>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</si>
  <si>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</si>
  <si>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</si>
  <si>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</si>
  <si>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</si>
  <si>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</si>
  <si>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</si>
  <si>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</si>
  <si>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</si>
  <si>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</si>
  <si>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</si>
  <si>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</si>
  <si>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</si>
  <si>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</si>
  <si>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</si>
  <si>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</si>
  <si>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</si>
  <si>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</si>
  <si>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</si>
  <si>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</si>
  <si>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</si>
  <si>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</si>
  <si>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</si>
  <si>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</si>
  <si>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</si>
  <si>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</si>
  <si>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</si>
  <si>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</si>
  <si>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</si>
  <si>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</si>
  <si>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</si>
  <si>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</si>
  <si>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</si>
  <si>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</si>
  <si>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</si>
  <si>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</si>
  <si>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</si>
  <si>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</si>
  <si>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</si>
  <si>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</si>
  <si>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</si>
  <si>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</si>
  <si>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</si>
  <si>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</si>
  <si>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</si>
  <si>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</si>
  <si>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</si>
  <si>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</si>
  <si>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</si>
  <si>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</si>
  <si>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</si>
  <si>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</si>
  <si>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</si>
  <si>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</si>
  <si>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</si>
  <si>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</si>
  <si>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</si>
  <si>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</si>
  <si>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</si>
  <si>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</si>
  <si>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</si>
  <si>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</si>
  <si>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</si>
  <si>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</si>
  <si>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</si>
  <si>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</si>
  <si>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</si>
  <si>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</si>
  <si>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</si>
  <si>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</si>
  <si>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</si>
  <si>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</si>
  <si>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</si>
  <si>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</si>
  <si>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</si>
  <si>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</si>
  <si>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</si>
  <si>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</si>
  <si>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</si>
  <si>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</si>
  <si>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</si>
  <si>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</si>
  <si>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</si>
  <si>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</si>
  <si>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</si>
  <si>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</si>
  <si>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</si>
  <si>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</si>
  <si>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</si>
  <si>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</si>
  <si>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</si>
  <si>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</si>
  <si>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</si>
  <si>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</si>
  <si>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</si>
  <si>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</si>
  <si>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</si>
  <si>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</si>
  <si>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</si>
  <si>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</si>
  <si>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</si>
  <si>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</si>
  <si>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</si>
  <si>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</si>
  <si>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</si>
  <si>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</si>
  <si>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</si>
  <si>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</si>
  <si>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</si>
  <si>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</si>
  <si>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</si>
  <si>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</si>
  <si>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</si>
  <si>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</si>
  <si>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</si>
  <si>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</si>
  <si>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</si>
  <si>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</si>
  <si>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</si>
  <si>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</si>
  <si>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</si>
  <si>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</si>
  <si>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</si>
  <si>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</si>
  <si>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</si>
  <si>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</si>
  <si>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</si>
  <si>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</si>
  <si>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</si>
  <si>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</si>
  <si>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</si>
  <si>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</si>
  <si>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</si>
  <si>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</si>
  <si>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</si>
  <si>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</si>
  <si>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</si>
  <si>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</si>
  <si>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</si>
  <si>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</si>
  <si>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</si>
  <si>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</si>
  <si>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</si>
  <si>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</si>
  <si>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</si>
  <si>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</si>
  <si>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</si>
  <si>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</si>
  <si>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</si>
  <si>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</si>
  <si>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</si>
  <si>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</si>
  <si>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</si>
  <si>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</si>
  <si>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</si>
  <si>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</si>
  <si>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</si>
  <si>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</si>
  <si>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</si>
  <si>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</si>
  <si>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</si>
  <si>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</si>
  <si>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</si>
  <si>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</si>
  <si>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</si>
  <si>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</si>
  <si>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</si>
  <si>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</si>
  <si>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</si>
  <si>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</si>
  <si>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</si>
  <si>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</si>
  <si>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</si>
  <si>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</si>
  <si>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</si>
  <si>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</si>
  <si>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</si>
  <si>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</si>
  <si>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</si>
  <si>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</si>
  <si>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</si>
  <si>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</si>
  <si>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</si>
  <si>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</si>
  <si>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</si>
  <si>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</si>
  <si>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</si>
  <si>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</si>
  <si>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</si>
  <si>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</si>
  <si>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</si>
  <si>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</si>
  <si>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</si>
  <si>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</si>
  <si>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</si>
  <si>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</si>
  <si>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</si>
  <si>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</si>
  <si>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</si>
  <si>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</si>
  <si>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</si>
  <si>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</si>
  <si>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</si>
  <si>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</si>
  <si>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</si>
  <si>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</si>
  <si>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</si>
  <si>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</si>
  <si>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</si>
  <si>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</si>
  <si>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</si>
  <si>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</si>
  <si>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</si>
  <si>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</si>
  <si>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</si>
  <si>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</si>
  <si>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</si>
  <si>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</si>
  <si>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</si>
  <si>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</si>
  <si>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</si>
  <si>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</si>
  <si>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</si>
  <si>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</si>
  <si>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</si>
  <si>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</si>
  <si>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</si>
  <si>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</si>
  <si>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</si>
  <si>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</si>
  <si>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</si>
  <si>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</si>
  <si>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</si>
  <si>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</si>
  <si>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</si>
  <si>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</si>
  <si>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</si>
  <si>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</si>
  <si>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</si>
  <si>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</si>
  <si>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</si>
  <si>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</si>
  <si>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</si>
  <si>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</si>
  <si>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</si>
  <si>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</si>
  <si>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</si>
  <si>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</si>
  <si>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</si>
  <si>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</si>
  <si>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</si>
  <si>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</si>
  <si>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</si>
  <si>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</si>
  <si>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</si>
  <si>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</si>
  <si>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</si>
  <si>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</si>
  <si>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</si>
  <si>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</si>
  <si>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</si>
  <si>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</si>
  <si>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</si>
  <si>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</si>
  <si>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</si>
  <si>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</si>
  <si>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</si>
  <si>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</si>
  <si>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</si>
  <si>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</si>
  <si>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</si>
  <si>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</si>
  <si>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</si>
  <si>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</si>
  <si>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</si>
  <si>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</si>
  <si>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</si>
  <si>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</si>
  <si>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</si>
  <si>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</si>
  <si>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</si>
  <si>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</si>
  <si>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</si>
  <si>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</si>
  <si>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</si>
  <si>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</si>
  <si>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</si>
  <si>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</si>
  <si>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</si>
  <si>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</si>
  <si>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</si>
  <si>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</si>
  <si>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</si>
  <si>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</si>
  <si>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</si>
  <si>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</si>
  <si>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</si>
  <si>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</si>
  <si>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</si>
  <si>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</si>
  <si>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</si>
  <si>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</si>
  <si>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</si>
  <si>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</si>
  <si>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</si>
  <si>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</si>
  <si>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</si>
  <si>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</si>
  <si>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</si>
  <si>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</si>
  <si>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</si>
  <si>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</si>
  <si>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</si>
  <si>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</si>
  <si>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</si>
  <si>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</si>
  <si>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</si>
  <si>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</si>
  <si>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</si>
  <si>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</si>
  <si>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</si>
  <si>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</si>
  <si>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</si>
  <si>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</si>
  <si>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</si>
  <si>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</si>
  <si>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</si>
  <si>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</si>
  <si>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</si>
  <si>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</si>
  <si>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</si>
  <si>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</si>
  <si>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</si>
  <si>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</si>
  <si>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</si>
  <si>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</si>
  <si>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</si>
  <si>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</si>
  <si>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</si>
  <si>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</si>
  <si>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</si>
  <si>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</si>
  <si>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</si>
  <si>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</si>
  <si>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</si>
  <si>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</si>
  <si>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</si>
  <si>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</si>
  <si>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</si>
  <si>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</si>
  <si>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</si>
  <si>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</si>
  <si>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</si>
  <si>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</si>
  <si>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</si>
  <si>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</si>
  <si>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</si>
  <si>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</si>
  <si>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</si>
  <si>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</si>
  <si>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</si>
  <si>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</si>
  <si>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</si>
  <si>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</si>
  <si>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</si>
  <si>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</si>
  <si>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</si>
  <si>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</si>
  <si>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</si>
  <si>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</si>
  <si>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</si>
  <si>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</si>
  <si>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</si>
  <si>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</si>
  <si>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</si>
  <si>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</si>
  <si>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</si>
  <si>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</si>
  <si>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</si>
  <si>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</si>
  <si>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</si>
  <si>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</si>
  <si>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</si>
  <si>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</si>
  <si>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</si>
  <si>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</si>
  <si>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</si>
  <si>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</si>
  <si>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</si>
  <si>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</si>
  <si>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</si>
  <si>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</si>
  <si>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</si>
  <si>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</si>
  <si>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</si>
  <si>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</si>
  <si>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</si>
  <si>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</si>
  <si>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</si>
  <si>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</si>
  <si>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</si>
  <si>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</si>
  <si>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</si>
  <si>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</si>
  <si>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</si>
  <si>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</si>
  <si>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</si>
  <si>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</si>
  <si>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</si>
  <si>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</si>
  <si>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</si>
  <si>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</si>
  <si>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</si>
  <si>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</si>
  <si>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</si>
  <si>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</si>
  <si>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</si>
  <si>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</si>
  <si>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</si>
  <si>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</si>
  <si>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</si>
  <si>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</si>
  <si>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</si>
  <si>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</si>
  <si>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</si>
  <si>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</si>
  <si>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</si>
  <si>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</si>
  <si>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</si>
  <si>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</si>
  <si>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</si>
  <si>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</si>
  <si>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</si>
  <si>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</si>
  <si>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</si>
  <si>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</si>
  <si>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</si>
  <si>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</si>
  <si>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</si>
  <si>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</si>
  <si>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</si>
  <si>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</si>
  <si>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</si>
  <si>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</si>
  <si>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</si>
  <si>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</si>
  <si>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</si>
  <si>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</si>
  <si>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</si>
  <si>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</si>
  <si>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</si>
  <si>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</si>
  <si>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</si>
  <si>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</si>
  <si>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</si>
  <si>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</si>
  <si>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Sub-category</t>
  </si>
  <si>
    <t>Percent Met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</si>
  <si>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</si>
  <si>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</si>
  <si>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</si>
  <si>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</si>
  <si>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</si>
  <si>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</si>
  <si>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</si>
  <si>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</si>
  <si>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</si>
  <si>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</si>
  <si>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</si>
  <si>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</si>
  <si>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</si>
  <si>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</si>
  <si>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</si>
  <si>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documentary</t>
  </si>
  <si>
    <t>drama</t>
  </si>
  <si>
    <t>science fiction</t>
  </si>
  <si>
    <t>shorts</t>
  </si>
  <si>
    <t>television</t>
  </si>
  <si>
    <t>Date Created Conversion</t>
  </si>
  <si>
    <t>Date Ended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</si>
  <si>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</si>
  <si>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</si>
  <si>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</si>
  <si>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</si>
  <si>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</si>
  <si>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</si>
  <si>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</si>
  <si>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</si>
  <si>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</si>
  <si>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</si>
  <si>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</si>
  <si>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</si>
  <si>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</si>
  <si>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</si>
  <si>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Failed</t>
  </si>
  <si>
    <t>Percentage Successful</t>
  </si>
  <si>
    <t>Percentage Canceled</t>
  </si>
  <si>
    <t xml:space="preserve"> Percentage Failed</t>
  </si>
  <si>
    <t xml:space="preserve"> Total Projects</t>
  </si>
  <si>
    <t>Number Canceled</t>
  </si>
  <si>
    <t>Number Successful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</si>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</sst>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numFmt numFmtId="165" formatCode=";;;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5AC7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chart!$B$4:$B$5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747-409B-833C-F08B5A1F75A9}"/>
            </c:ext>
          </c:extLst>
        </c:ser>
        <c:ser>
          <c:idx val="1"/>
          <c:order val="1"/>
          <c:tx>
            <c:strRef>
              <c:f>chart!$C$4:$C$5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747-409B-833C-F08B5A1F75A9}"/>
            </c:ext>
          </c:extLst>
        </c:ser>
        <c:ser>
          <c:idx val="2"/>
          <c:order val="2"/>
          <c:tx>
            <c:strRef>
              <c:f>chart!$D$4:$D$5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747-409B-833C-F08B5A1F75A9}"/>
            </c:ext>
          </c:extLst>
        </c:ser>
        <c:ser>
          <c:idx val="3"/>
          <c:order val="3"/>
          <c:tx>
            <c:strRef>
              <c:f>chart!$E$4:$E$5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747-409B-833C-F08B5A1F7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282032"/>
        <c:axId val="307278512"/>
      </c:lineChart>
      <c:catAx>
        <c:axId val="30728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278512"/>
        <c:crosses val="autoZero"/>
        <c:auto val="1"/>
        <c:lblAlgn val="ctr"/>
        <c:lblOffset val="100"/>
        <c:noMultiLvlLbl val="0"/>
      </c:catAx>
      <c:valAx>
        <c:axId val="30727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28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DE-4712-8B11-CD3AB9FC04A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DE-4712-8B11-CD3AB9FC04A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DE-4712-8B11-CD3AB9FC0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030064"/>
        <c:axId val="240030384"/>
      </c:lineChart>
      <c:catAx>
        <c:axId val="24003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030384"/>
        <c:crosses val="autoZero"/>
        <c:auto val="1"/>
        <c:lblAlgn val="ctr"/>
        <c:lblOffset val="100"/>
        <c:noMultiLvlLbl val="0"/>
      </c:catAx>
      <c:valAx>
        <c:axId val="24003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03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200025</xdr:colOff>
      <xdr:row>0</xdr:row>
      <xdr:rowOff>57149</xdr:rowOff>
    </xdr:from>
    <xdr:to>
      <xdr:col>17</xdr:col>
      <xdr:colOff>323850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D4D659-C2D3-4BD9-B1AF-4C21CB415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13</xdr:row>
      <xdr:rowOff>176211</xdr:rowOff>
    </xdr:from>
    <xdr:to>
      <xdr:col>7</xdr:col>
      <xdr:colOff>1600199</xdr:colOff>
      <xdr:row>37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76EF1B-B9E6-49CD-86F6-7A825D025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Hackett" refreshedDate="43519.475264699075" createdVersion="6" refreshedVersion="6" minRefreshableVersion="3" recordCount="4114" xr:uid="{F0A1F537-FA00-4115-9936-08CC9C63C30E}">
  <cacheSource type="worksheet">
    <worksheetSource ref="A1:T4115" sheet="main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Met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Start Date" numFmtId="0">
      <sharedItems containsSemiMixedTypes="0" containsString="0" containsNumber="1" minValue="39949.955011574071" maxValue="42809.437581018516" count="4114">
        <n v="42176.798738425925"/>
        <n v="42766.392164351848"/>
        <n v="42405.494016203702"/>
        <n v="41828.306793981479"/>
        <n v="42327.625914351847"/>
        <n v="42563.724618055552"/>
        <n v="41793.864004629628"/>
        <n v="42515.838738425919"/>
        <n v="42468.736249999994"/>
        <n v="42446.895185185182"/>
        <n v="41779.859710648147"/>
        <n v="42572.570162037031"/>
        <n v="41791.504918981482"/>
        <n v="42508.468854166662"/>
        <n v="41807.818148148144"/>
        <n v="42256.183541666665"/>
        <n v="41760.588090277779"/>
        <n v="41917.523402777777"/>
        <n v="41869.333981481475"/>
        <n v="42175.608032407406"/>
        <n v="42200.549907407403"/>
        <n v="41878.418854166666"/>
        <n v="41989.703009259254"/>
        <n v="42097.570613425924"/>
        <n v="42229.611840277772"/>
        <n v="42317.816678240742"/>
        <n v="41828.307222222218"/>
        <n v="41928.956400462957"/>
        <n v="42324.755601851844"/>
        <n v="41812.464907407404"/>
        <n v="41842.084664351853"/>
        <n v="42376.583726851844"/>
        <n v="42461.419178240736"/>
        <n v="42286.452557870369"/>
        <n v="41841.113437499997"/>
        <n v="42098.083495370367"/>
        <n v="42068.098668981482"/>
        <n v="42032.484710648147"/>
        <n v="41374.84888888889"/>
        <n v="41753.838749999995"/>
        <n v="41789.005648148144"/>
        <n v="41887.360578703701"/>
        <n v="41971.430856481478"/>
        <n v="41802.582013888888"/>
        <n v="41873.890474537031"/>
        <n v="42457.415590277778"/>
        <n v="42323.756643518514"/>
        <n v="41932.611192129625"/>
        <n v="42033.308564814812"/>
        <n v="42270.968113425923"/>
        <n v="41995.544652777775"/>
        <n v="42196.72033564814"/>
        <n v="41807.493587962963"/>
        <n v="41719.340798611105"/>
        <n v="42333.504872685182"/>
        <n v="42496.760601851849"/>
        <n v="42149.340555555558"/>
        <n v="42089.624560185184"/>
        <n v="41932.536712962959"/>
        <n v="42230.027499999997"/>
        <n v="41701.693483796298"/>
        <n v="41409.605983796289"/>
        <n v="41311.591180555552"/>
        <n v="41612.703854166662"/>
        <n v="41432.809965277775"/>
        <n v="41835.612893518519"/>
        <n v="42539.641435185178"/>
        <n v="41075.375046296293"/>
        <n v="41663.36100694444"/>
        <n v="40785.979456018518"/>
        <n v="40730.688020833331"/>
        <n v="40997.063159722216"/>
        <n v="41207.801863425928"/>
        <n v="40587.548425925925"/>
        <n v="42360.278877314813"/>
        <n v="41357.000833333332"/>
        <n v="40844.483310185184"/>
        <n v="40996.936539351846"/>
        <n v="42604.522233796299"/>
        <n v="41724.568206018514"/>
        <n v="41582.875648148147"/>
        <n v="41099.950543981475"/>
        <n v="40795.611817129626"/>
        <n v="42042.407280092586"/>
        <n v="40648.54960648148"/>
        <n v="40778.917094907403"/>
        <n v="42291.347743055558"/>
        <n v="40322.331053240741"/>
        <n v="41786.450590277775"/>
        <n v="41402.543888888882"/>
        <n v="40706.089108796295"/>
        <n v="40619.194027777776"/>
        <n v="42720.990543981483"/>
        <n v="41065.649733796294"/>
        <n v="41716.509513888886"/>
        <n v="40934.796770833331"/>
        <n v="40324.45417824074"/>
        <n v="40705.926874999997"/>
        <n v="41214.586504629631"/>
        <n v="41631.694432870368"/>
        <n v="41197.544976851852"/>
        <n v="41274.568402777775"/>
        <n v="40504.922835648147"/>
        <n v="41682.597569444442"/>
        <n v="40612.486874999995"/>
        <n v="42485.516435185178"/>
        <n v="40987.568298611106"/>
        <n v="40635.774155092593"/>
        <n v="41365.404745370368"/>
        <n v="40569.817476851851"/>
        <n v="41557.741354166668"/>
        <n v="42125.124849537031"/>
        <n v="41717.834699074076"/>
        <n v="40753.550092592588"/>
        <n v="40861.065833333334"/>
        <n v="40918.530601851853"/>
        <n v="40595.288831018515"/>
        <n v="40248.626666666663"/>
        <n v="40722.845324074071"/>
        <n v="40738.860949074071"/>
        <n v="42615.841516203705"/>
        <n v="42096.496643518512"/>
        <n v="42593.223460648143"/>
        <n v="41904.573657407404"/>
        <n v="42114.720393518517"/>
        <n v="42709.78564814815"/>
        <n v="42135.381215277775"/>
        <n v="42067.415983796294"/>
        <n v="42628.019594907404"/>
        <n v="41882.728969907403"/>
        <n v="41778.707083333335"/>
        <n v="42541.629178240742"/>
        <n v="41905.60424768518"/>
        <n v="42491.599351851844"/>
        <n v="42221.701597222222"/>
        <n v="41788.173576388886"/>
        <n v="42096.201782407406"/>
        <n v="42239.365659722222"/>
        <n v="42186.049085648141"/>
        <n v="42187.712638888886"/>
        <n v="42052.989953703705"/>
        <n v="42109.944710648146"/>
        <n v="41938.684930555552"/>
        <n v="42558.855810185181"/>
        <n v="42047.554074074076"/>
        <n v="42200.333935185183"/>
        <n v="42692.807847222219"/>
        <n v="41969.559490740743"/>
        <n v="42397.073333333326"/>
        <n v="41967.963773148142"/>
        <n v="42089.95349537037"/>
        <n v="42113.342488425922"/>
        <n v="41874.869212962956"/>
        <n v="41933.377824074072"/>
        <n v="42115.339062499996"/>
        <n v="42168.351099537038"/>
        <n v="41793.916620370372"/>
        <n v="42396.703379629624"/>
        <n v="41903.868379629625"/>
        <n v="42514.226215277777"/>
        <n v="42171.70475694444"/>
        <n v="41792.479108796295"/>
        <n v="41834.91847222222"/>
        <n v="42243.752939814811"/>
        <n v="41841.554409722223"/>
        <n v="42351.450509259252"/>
        <n v="42720.867615740739"/>
        <n v="42160.719155092585"/>
        <n v="42052.626967592594"/>
        <n v="41900.296979166662"/>
        <n v="42216.769479166665"/>
        <n v="42533.972384259258"/>
        <n v="42047.186608796292"/>
        <n v="42033.364675925921"/>
        <n v="42072.55064814815"/>
        <n v="41855.569571759253"/>
        <n v="42191.615729166668"/>
        <n v="42069.839421296296"/>
        <n v="42304.747048611105"/>
        <n v="42402.872164351851"/>
        <n v="42067.782905092587"/>
        <n v="42147.533506944441"/>
        <n v="42711.803611111107"/>
        <n v="41939.601967592593"/>
        <n v="41825.58289351852"/>
        <n v="42570.702997685185"/>
        <n v="42767.604560185187"/>
        <n v="42182.02612268518"/>
        <n v="41856.974710648145"/>
        <n v="42556.482372685183"/>
        <n v="42527.442662037036"/>
        <n v="42239.233078703699"/>
        <n v="41899.583703703705"/>
        <n v="41911.726458333331"/>
        <n v="42375.788553240738"/>
        <n v="42135.462175925924"/>
        <n v="42259.334467592591"/>
        <n v="42741.640046296299"/>
        <n v="41887.175023148149"/>
        <n v="42583.915532407402"/>
        <n v="41866.875034722216"/>
        <n v="42023.610289351847"/>
        <n v="42255.719490740739"/>
        <n v="41973.639629629623"/>
        <n v="42556.375034722216"/>
        <n v="42248.423865740733"/>
        <n v="42566.79609953703"/>
        <n v="41977.988865740735"/>
        <n v="41959.16165509259"/>
        <n v="42165.714525462965"/>
        <n v="42248.856388888882"/>
        <n v="42235.951585648145"/>
        <n v="42416.672685185178"/>
        <n v="42202.385960648149"/>
        <n v="42009.432280092595"/>
        <n v="42375.021782407406"/>
        <n v="42066.750428240739"/>
        <n v="41970.432280092595"/>
        <n v="42079.420011574075"/>
        <n v="42429.118344907409"/>
        <n v="42195.435532407406"/>
        <n v="42031.629212962966"/>
        <n v="42031.561550925922"/>
        <n v="42481.839699074073"/>
        <n v="42135.026921296296"/>
        <n v="42438.752939814811"/>
        <n v="42106.457685185182"/>
        <n v="42164.685659722221"/>
        <n v="42096.478067129625"/>
        <n v="42383.725659722222"/>
        <n v="42129.568877314814"/>
        <n v="42341.75059027777"/>
        <n v="42032.617430555554"/>
        <n v="42612.703379629624"/>
        <n v="42135.82707175926"/>
        <n v="42164.700196759259"/>
        <n v="42320.876145833332"/>
        <n v="42377.368854166663"/>
        <n v="42713.754166666666"/>
        <n v="42296.901967592588"/>
        <n v="41354.500127314815"/>
        <n v="41949.489629629628"/>
        <n v="40862.28460648148"/>
        <n v="41661.839166666665"/>
        <n v="40213.115266203698"/>
        <n v="41106.844733796293"/>
        <n v="40480.155150462961"/>
        <n v="40430.395995370367"/>
        <n v="40870.566076388888"/>
        <n v="40332.715509259258"/>
        <n v="41401.357534722221"/>
        <n v="41013.579236111109"/>
        <n v="40266.454374999994"/>
        <n v="40924.44253472222"/>
        <n v="42263.744328703702"/>
        <n v="40588.318078703705"/>
        <n v="41319.560960648145"/>
        <n v="42479.418541666666"/>
        <n v="40681.843356481477"/>
        <n v="42072.529733796291"/>
        <n v="40330.547210648147"/>
        <n v="41017.677129629628"/>
        <n v="40555.039675925924"/>
        <n v="41149.746458333328"/>
        <n v="41010.411979166667"/>
        <n v="40267.03738425926"/>
        <n v="40204.966516203705"/>
        <n v="41785.244201388887"/>
        <n v="40808.944189814814"/>
        <n v="42757.988680555551"/>
        <n v="40637.658217592594"/>
        <n v="41611.891909722217"/>
        <n v="40235.692025462959"/>
        <n v="40697.29011574074"/>
        <n v="40969.704039351847"/>
        <n v="41192.823680555557"/>
        <n v="40966.873541666668"/>
        <n v="42117.68309027778"/>
        <n v="41163.832627314812"/>
        <n v="42759.035833333335"/>
        <n v="41744.382349537038"/>
        <n v="39949.955011574071"/>
        <n v="40194.711712962962"/>
        <n v="40675.501666666663"/>
        <n v="40904.529861111107"/>
        <n v="41506.547777777778"/>
        <n v="41313.607916666668"/>
        <n v="41184.069652777776"/>
        <n v="41050.960567129623"/>
        <n v="41550.248078703698"/>
        <n v="40526.160844907405"/>
        <n v="41376.560717592591"/>
        <n v="40812.594895833332"/>
        <n v="41719.459652777776"/>
        <n v="40342.876087962963"/>
        <n v="41518.796400462961"/>
        <n v="41134.267164351848"/>
        <n v="42089.519687499997"/>
        <n v="41709.255185185182"/>
        <n v="40469.016898148147"/>
        <n v="40626.751597222217"/>
        <n v="41312.529340277775"/>
        <n v="40933.648587962962"/>
        <n v="41031.862800925919"/>
        <n v="41113.88653935185"/>
        <n v="40948.421863425923"/>
        <n v="41333.628854166665"/>
        <n v="41282.736122685186"/>
        <n v="40567.486226851848"/>
        <n v="41134.543217592589"/>
        <n v="40820.974803240737"/>
        <n v="40868.011481481481"/>
        <n v="41348.669351851851"/>
        <n v="40357.019606481481"/>
        <n v="41304.624861111108"/>
        <n v="41113.564050925925"/>
        <n v="41950.715243055551"/>
        <n v="41589.468553240738"/>
        <n v="41329.830451388887"/>
        <n v="40123.629965277774"/>
        <n v="42331.34297453703"/>
        <n v="42647.238263888888"/>
        <n v="42473.361666666664"/>
        <n v="42697.113032407404"/>
        <n v="42184.417916666665"/>
        <n v="42688.979548611103"/>
        <n v="42775.106550925928"/>
        <n v="42058.026956018519"/>
        <n v="42278.738287037035"/>
        <n v="42291.258414351854"/>
        <n v="41379.307442129626"/>
        <n v="42507.373078703698"/>
        <n v="42263.471956018511"/>
        <n v="42437.428136574068"/>
        <n v="42101.474039351851"/>
        <n v="42101.529108796291"/>
        <n v="42291.387939814813"/>
        <n v="42046.920231481483"/>
        <n v="42559.547337962962"/>
        <n v="42093.551712962959"/>
        <n v="42772.460729166669"/>
        <n v="41894.671273148146"/>
        <n v="42459.572511574072"/>
        <n v="41926.529456018514"/>
        <n v="42111.762662037036"/>
        <n v="42114.735995370364"/>
        <n v="42261.291909722218"/>
        <n v="42292.287141203698"/>
        <n v="42207.378657407404"/>
        <n v="42760.290601851848"/>
        <n v="42585.857743055552"/>
        <n v="42427.75641203703"/>
        <n v="41889.959120370368"/>
        <n v="42297.583553240744"/>
        <n v="42438.619456018518"/>
        <n v="41943.0855787037"/>
        <n v="42415.594826388886"/>
        <n v="42078.01385416666"/>
        <n v="42507.651863425919"/>
        <n v="41934.86215277778"/>
        <n v="42163.689583333333"/>
        <n v="41935.792893518512"/>
        <n v="41837.002210648148"/>
        <n v="40255.53629629629"/>
        <n v="41780.651296296295"/>
        <n v="41668.398136574069"/>
        <n v="41019.584699074076"/>
        <n v="41355.368958333333"/>
        <n v="42043.397245370368"/>
        <n v="40893.3433912037"/>
        <n v="42711.586805555555"/>
        <n v="41261.559479166666"/>
        <n v="42425.368564814817"/>
        <n v="41078.703680555554"/>
        <n v="40757.680914351848"/>
        <n v="41657.77674768518"/>
        <n v="42576.244398148141"/>
        <n v="42292.042453703696"/>
        <n v="42370.363518518519"/>
        <n v="40987.479999999996"/>
        <n v="42367.511481481481"/>
        <n v="41085.48978009259"/>
        <n v="41144.501157407409"/>
        <n v="41754.90924768518"/>
        <n v="41980.573460648149"/>
        <n v="41934.376168981478"/>
        <n v="42211.742951388886"/>
        <n v="42200.468263888884"/>
        <n v="42548.86782407407"/>
        <n v="41673.854745370372"/>
        <n v="42111.828379629624"/>
        <n v="40864.833923611106"/>
        <n v="40763.508923611109"/>
        <n v="41526.500601851847"/>
        <n v="42417.60974537037"/>
        <n v="40990.700925925921"/>
        <n v="41082.356550925928"/>
        <n v="40379.568101851852"/>
        <n v="42078.584791666661"/>
        <n v="42687.667442129627"/>
        <n v="41745.427627314813"/>
        <n v="40732.633912037032"/>
        <n v="42292.331215277773"/>
        <n v="40718.102326388886"/>
        <n v="41646.419699074067"/>
        <n v="41673.876608796294"/>
        <n v="40637.95413194444"/>
        <n v="40806.662615740737"/>
        <n v="41543.527662037035"/>
        <n v="42543.654444444437"/>
        <n v="42113.773113425923"/>
        <n v="41597.967638888884"/>
        <n v="41099.534467592588"/>
        <n v="41079.66910879629"/>
        <n v="41528.85491898148"/>
        <n v="41904.643541666665"/>
        <n v="41648.187858796293"/>
        <n v="41360.762268518512"/>
        <n v="42178.07403935185"/>
        <n v="41394.634108796294"/>
        <n v="41682.028136574074"/>
        <n v="42177.283055555548"/>
        <n v="41863.052048611113"/>
        <n v="41400.717939814815"/>
        <n v="40934.167812499996"/>
        <n v="42275.652824074066"/>
        <n v="42400.503634259258"/>
        <n v="42285.700694444444"/>
        <n v="41778.558391203704"/>
        <n v="40070.693078703705"/>
        <n v="41512.898923611108"/>
        <n v="42526.662997685184"/>
        <n v="42238.51829861111"/>
        <n v="42228.421550925923"/>
        <n v="41576.626180555555"/>
        <n v="41500.539120370369"/>
        <n v="41456.154085648144"/>
        <n v="42591.110254629624"/>
        <n v="42296.052754629629"/>
        <n v="41919.553449074076"/>
        <n v="42423.777233796289"/>
        <n v="41550.585601851846"/>
        <n v="42024.680358796293"/>
        <n v="41649.806724537033"/>
        <n v="40894.69862268518"/>
        <n v="42130.127025462956"/>
        <n v="42036.875231481477"/>
        <n v="41331.34679398148"/>
        <n v="41753.549710648142"/>
        <n v="41534.359780092593"/>
        <n v="41654.73842592592"/>
        <n v="41634.506840277776"/>
        <n v="42107.49554398148"/>
        <n v="42038.616655092592"/>
        <n v="41938.508923611109"/>
        <n v="40970.794236111113"/>
        <n v="41547.486122685186"/>
        <n v="41837.559166666666"/>
        <n v="41378.491435185184"/>
        <n v="40800.432025462964"/>
        <n v="41759.334201388883"/>
        <n v="41407.638506944444"/>
        <n v="40704.918298611105"/>
        <n v="40750.501770833333"/>
        <n v="42488.640451388885"/>
        <n v="41800.911736111106"/>
        <n v="41129.734537037039"/>
        <n v="41135.471458333333"/>
        <n v="41040.959293981483"/>
        <n v="41827.781527777777"/>
        <n v="41604.959363425922"/>
        <n v="41703.513645833329"/>
        <n v="41844.714328703703"/>
        <n v="41869.489803240736"/>
        <n v="42753.120706018519"/>
        <n v="42099.877812500003"/>
        <n v="41757.76667824074"/>
        <n v="40987.626550925925"/>
        <n v="42065.702650462961"/>
        <n v="41904.199479166666"/>
        <n v="41465.29184027778"/>
        <n v="41162.46399305555"/>
        <n v="42447.688541666663"/>
        <n v="41242.989259259259"/>
        <n v="42272.731157407405"/>
        <n v="41381.297442129631"/>
        <n v="41761.734247685185"/>
        <n v="42669.386504629627"/>
        <n v="42713.84606481481"/>
        <n v="40882.273333333331"/>
        <n v="41113.760243055549"/>
        <n v="42366.774293981478"/>
        <n v="42595.826736111114"/>
        <n v="42114.517800925925"/>
        <n v="41799.62228009259"/>
        <n v="42171.619270833333"/>
        <n v="41620.723078703704"/>
        <n v="41944.829456018517"/>
        <n v="40858.553807870368"/>
        <n v="40043.687129629623"/>
        <n v="40247.677673611106"/>
        <n v="40703.026053240741"/>
        <n v="40956.345196759255"/>
        <n v="41991.318321759252"/>
        <n v="40949.775312499994"/>
        <n v="42317.889884259253"/>
        <n v="41466.343981481477"/>
        <n v="41156.750659722216"/>
        <n v="40994.815983796296"/>
        <n v="42153.423263888886"/>
        <n v="42399.968043981477"/>
        <n v="41340.09469907407"/>
        <n v="42649.533877314818"/>
        <n v="42552.445659722223"/>
        <n v="41830.405636574069"/>
        <n v="42327.282418981478"/>
        <n v="42091.570370370369"/>
        <n v="42738.406956018516"/>
        <n v="42223.407685185179"/>
        <n v="41218.183113425919"/>
        <n v="42318.493761574071"/>
        <n v="42645.884479166663"/>
        <n v="42429.832465277774"/>
        <n v="42237.924490740734"/>
        <n v="42492.508900462963"/>
        <n v="41850.192604166667"/>
        <n v="42192.383611111109"/>
        <n v="42752.997291666667"/>
        <n v="42155.71188657407"/>
        <n v="42724.822847222218"/>
        <n v="42157.382731481477"/>
        <n v="42675.856817129628"/>
        <n v="42472.798703703702"/>
        <n v="42482.226446759254"/>
        <n v="42270.602662037032"/>
        <n v="42711.336863425924"/>
        <n v="42179.136655092589"/>
        <n v="42282.560081018521"/>
        <n v="42473.586377314808"/>
        <n v="42534.841516203705"/>
        <n v="42009.608865740738"/>
        <n v="42275.838356481479"/>
        <n v="42433.529120370367"/>
        <n v="41913.88381944444"/>
        <n v="42525.448611111111"/>
        <n v="42283.38413194444"/>
        <n v="42249.459664351853"/>
        <n v="42380.488009259258"/>
        <n v="42276.695"/>
        <n v="42163.428495370368"/>
        <n v="42753.47042824074"/>
        <n v="42173.067407407405"/>
        <n v="42318.408518518518"/>
        <n v="41927.511469907404"/>
        <n v="41901.476527777777"/>
        <n v="42503.145173611112"/>
        <n v="42345.651817129627"/>
        <n v="42676.733831018515"/>
        <n v="42057.674826388888"/>
        <n v="42321.074768518512"/>
        <n v="41960.563020833331"/>
        <n v="42268.450381944444"/>
        <n v="42692.180729166663"/>
        <n v="42021.861655092587"/>
        <n v="42411.734664351847"/>
        <n v="42165.576956018514"/>
        <n v="42535.476076388884"/>
        <n v="41975.634189814817"/>
        <n v="42348.713229166664"/>
        <n v="42340.639027777775"/>
        <n v="42388.589918981474"/>
        <n v="42192.607905092591"/>
        <n v="42282.507962962962"/>
        <n v="41962.841793981475"/>
        <n v="42632.235034722216"/>
        <n v="42138.484293981477"/>
        <n v="42031.263333333329"/>
        <n v="42450.380810185183"/>
        <n v="42230.370289351849"/>
        <n v="41968.643784722219"/>
        <n v="42605.699849537035"/>
        <n v="42187.804444444446"/>
        <n v="42055.531469907401"/>
        <n v="42052.730173611104"/>
        <n v="42049.508287037032"/>
        <n v="42283.182604166665"/>
        <n v="42020.645914351851"/>
        <n v="42080.548993055556"/>
        <n v="42631.561180555553"/>
        <n v="42178.406238425923"/>
        <n v="42377.34642361111"/>
        <n v="42177.334837962961"/>
        <n v="41946.023842592593"/>
        <n v="42070.469270833331"/>
        <n v="42446.571828703702"/>
        <n v="42082.861550925925"/>
        <n v="42646.688564814809"/>
        <n v="42545.496932870366"/>
        <n v="41947.793761574074"/>
        <n v="42047.604189814818"/>
        <n v="42073.589837962958"/>
        <n v="41969.64975694444"/>
        <n v="42143.585821759254"/>
        <n v="41835.430821759255"/>
        <n v="41848.827037037037"/>
        <n v="42194.149398148147"/>
        <n v="42102.442233796297"/>
        <n v="42300.617314814815"/>
        <n v="42140.712731481479"/>
        <n v="42306.825740740744"/>
        <n v="42086.622523148144"/>
        <n v="42328.352280092593"/>
        <n v="42584.823449074072"/>
        <n v="42247.288425925923"/>
        <n v="42514.853472222218"/>
        <n v="42241.913877314808"/>
        <n v="42761.167905092589"/>
        <n v="42087.134756944441"/>
        <n v="42317.60188657407"/>
        <n v="41908.442013888889"/>
        <n v="41831.508541666662"/>
        <n v="42528.779363425921"/>
        <n v="42532.566412037035"/>
        <n v="42121.800891203697"/>
        <n v="42108.78056712963"/>
        <n v="42790.687233796292"/>
        <n v="42198.351145833331"/>
        <n v="42384.098506944443"/>
        <n v="41803.484456018516"/>
        <n v="42474.429490740738"/>
        <n v="42223.411122685182"/>
        <n v="42489.563993055555"/>
        <n v="42303.450983796291"/>
        <n v="42507.090995370367"/>
        <n v="42031.720243055555"/>
        <n v="42075.883819444447"/>
        <n v="42131.247106481482"/>
        <n v="42762.75368055555"/>
        <n v="42759.384976851848"/>
        <n v="41865.374942129631"/>
        <n v="42683.211979166663"/>
        <n v="42199.361666666664"/>
        <n v="42199.442986111106"/>
        <n v="42100.43373842592"/>
        <n v="41898.457627314812"/>
        <n v="42563.817986111106"/>
        <n v="41832.644293981481"/>
        <n v="42416.559594907405"/>
        <n v="41891.485046296293"/>
        <n v="41877.703854166662"/>
        <n v="41931.828518518516"/>
        <n v="41955.809155092589"/>
        <n v="42675.482060185182"/>
        <n v="42199.410185185181"/>
        <n v="42163.748993055553"/>
        <n v="42045.748981481483"/>
        <n v="42417.596284722218"/>
        <n v="42331.637407407405"/>
        <n v="42178.952418981477"/>
        <n v="42209.385358796295"/>
        <n v="41922.533321759256"/>
        <n v="42636.437025462961"/>
        <n v="41990.229710648149"/>
        <n v="42173.634907407402"/>
        <n v="42077.458043981482"/>
        <n v="42688.503020833326"/>
        <n v="41838.623819444438"/>
        <n v="42632.165081018517"/>
        <n v="42090.622939814813"/>
        <n v="42527.417337962957"/>
        <n v="42506.501388888886"/>
        <n v="41984.484398148146"/>
        <n v="41974.011157407404"/>
        <n v="41838.6321412037"/>
        <n v="41802.907719907402"/>
        <n v="41975.722268518519"/>
        <n v="42012.559965277775"/>
        <n v="42504.195543981477"/>
        <n v="42481.168263888881"/>
        <n v="42556.487372685187"/>
        <n v="41864.293182870366"/>
        <n v="42639.597268518519"/>
        <n v="42778.556967592587"/>
        <n v="42634.691712962966"/>
        <n v="41809.26494212963"/>
        <n v="41971.658240740733"/>
        <n v="42189.464930555558"/>
        <n v="42711.542280092595"/>
        <n v="42261.896446759252"/>
        <n v="42675.459456018514"/>
        <n v="42579.426400462959"/>
        <n v="42157.819976851846"/>
        <n v="42696.167395833334"/>
        <n v="42094.599849537037"/>
        <n v="42737.455543981479"/>
        <n v="41913.312731481477"/>
        <n v="41815.718773148146"/>
        <n v="42388.314687500002"/>
        <n v="41866.722743055558"/>
        <n v="41563.277175925927"/>
        <n v="42715.480104166665"/>
        <n v="41813.454629629625"/>
        <n v="42668.518368055556"/>
        <n v="42711.742465277777"/>
        <n v="42725.984583333331"/>
        <n v="42726.283310185179"/>
        <n v="42676.786840277775"/>
        <n v="42696.45517361111"/>
        <n v="41835.372685185182"/>
        <n v="41947.832858796297"/>
        <n v="41837.776643518519"/>
        <n v="42678.250787037039"/>
        <n v="42384.472592592589"/>
        <n v="42496.320972222216"/>
        <n v="42734.579652777778"/>
        <n v="42272.8824074074"/>
        <n v="41940.450312499997"/>
        <n v="41857.645856481475"/>
        <n v="42752.637118055551"/>
        <n v="42408.83189814815"/>
        <n v="40909.440868055557"/>
        <n v="41807.363506944443"/>
        <n v="40977.596967592588"/>
        <n v="42184.608206018514"/>
        <n v="40694.430127314808"/>
        <n v="42321.417962962958"/>
        <n v="41345.834340277775"/>
        <n v="41246.811909722222"/>
        <n v="40731.629131944443"/>
        <n v="41110.97755787037"/>
        <n v="40854.536932870367"/>
        <n v="40879.587349537032"/>
        <n v="41486.21598379629"/>
        <n v="41598.211712962962"/>
        <n v="42101.956249999996"/>
        <n v="41945.821134259255"/>
        <n v="41579.525925925926"/>
        <n v="41667.066979166666"/>
        <n v="41943.39576388889"/>
        <n v="41829.294317129628"/>
        <n v="42161.93844907407"/>
        <n v="41401.439884259256"/>
        <n v="41689.709629629629"/>
        <n v="40990.500983796293"/>
        <n v="41226.748877314814"/>
        <n v="41367.363946759258"/>
        <n v="41156.834594907406"/>
        <n v="41988.340497685182"/>
        <n v="41831.638495370367"/>
        <n v="42733.732986111114"/>
        <n v="41299.669814814813"/>
        <n v="40713.422164351847"/>
        <n v="42639.213159722225"/>
        <n v="42019.381840277776"/>
        <n v="41249.54075231481"/>
        <n v="41383.396724537037"/>
        <n v="40590.558553240735"/>
        <n v="41234.846226851849"/>
        <n v="40429.628101851849"/>
        <n v="41789.121979166666"/>
        <n v="42670.555706018517"/>
        <n v="41642.543124999997"/>
        <n v="42690.65011574074"/>
        <n v="41471.238518518519"/>
        <n v="42226.964826388888"/>
        <n v="41901.334305555552"/>
        <n v="42021.57503472222"/>
        <n v="42114.935300925928"/>
        <n v="41593.998726851853"/>
        <n v="41604.788124999999"/>
        <n v="41289.791307870364"/>
        <n v="42349.615763888891"/>
        <n v="40067.848599537036"/>
        <n v="42100.527604166666"/>
        <n v="41663.571967592587"/>
        <n v="40862.851793981477"/>
        <n v="42250.477372685178"/>
        <n v="41456.772881944438"/>
        <n v="41729.493981481479"/>
        <n v="40436.475752314815"/>
        <n v="40636.465567129628"/>
        <n v="41402.792523148142"/>
        <n v="41116.549791666665"/>
        <n v="40987.565381944441"/>
        <n v="41674.941192129627"/>
        <n v="41303.38559027778"/>
        <n v="40982.847615740735"/>
        <n v="41549.419282407405"/>
        <n v="41058.798472222217"/>
        <n v="41276.977777777771"/>
        <n v="41275.839571759258"/>
        <n v="41557.572291666664"/>
        <n v="41555.665312499994"/>
        <n v="41442.532916666663"/>
        <n v="40735.906678240739"/>
        <n v="40963.404699074068"/>
        <n v="41502.674594907403"/>
        <n v="40996.785740740735"/>
        <n v="41882.381793981483"/>
        <n v="40996.458865740737"/>
        <n v="41863.225162037037"/>
        <n v="40695.587037037032"/>
        <n v="41122.813935185179"/>
        <n v="40665.741643518515"/>
        <n v="40729.897291666661"/>
        <n v="40690.614722222221"/>
        <n v="40763.483090277776"/>
        <n v="42759.420266203706"/>
        <n v="41961.892199074071"/>
        <n v="41628.625347222223"/>
        <n v="41122.847939814812"/>
        <n v="41443.435208333329"/>
        <n v="41281.809629629628"/>
        <n v="41080.751909722218"/>
        <n v="40679.534733796296"/>
        <n v="41914.70952546296"/>
        <n v="41341.662534722222"/>
        <n v="40925.391331018516"/>
        <n v="41120.67454861111"/>
        <n v="41619.789976851847"/>
        <n v="41768.633587962962"/>
        <n v="42093.71371527778"/>
        <n v="41157.739004629628"/>
        <n v="42055.764490740738"/>
        <n v="40250.033773148149"/>
        <n v="41186.098194444443"/>
        <n v="40972.830208333333"/>
        <n v="40927.265127314815"/>
        <n v="41072.842384259253"/>
        <n v="42504.593055555553"/>
        <n v="41325.317418981482"/>
        <n v="40996.438587962963"/>
        <n v="40869.466840277775"/>
        <n v="41718.669849537036"/>
        <n v="41422.614490740736"/>
        <n v="41005.249513888884"/>
        <n v="41523.848587962959"/>
        <n v="41730.79006944444"/>
        <n v="40895.689641203702"/>
        <n v="41144.555046296293"/>
        <n v="42607.018368055556"/>
        <n v="41923.630358796298"/>
        <n v="41526.384062499994"/>
        <n v="42695.049537037034"/>
        <n v="41905.476296296292"/>
        <n v="42577.997638888883"/>
        <n v="41694.183506944442"/>
        <n v="42165.59"/>
        <n v="42078.583715277775"/>
        <n v="42050.94055555555"/>
        <n v="42452.619409722225"/>
        <n v="42522.671909722216"/>
        <n v="42656.59716435185"/>
        <n v="42021.62394675926"/>
        <n v="42702.004004629627"/>
        <n v="42544.916863425919"/>
        <n v="42609.103657407402"/>
        <n v="42291.373043981475"/>
        <n v="42079.537245370368"/>
        <n v="42128.611898148149"/>
        <n v="41570.274456018517"/>
        <n v="42599.756990740738"/>
        <n v="41559.346620370365"/>
        <n v="40920.909328703703"/>
        <n v="41540.898587962962"/>
        <n v="41230.564780092587"/>
        <n v="42025.429606481477"/>
        <n v="40087.897060185183"/>
        <n v="41615.819421296292"/>
        <n v="41342.637233796289"/>
        <n v="41487.813923611109"/>
        <n v="41577.352951388886"/>
        <n v="40567.617210648146"/>
        <n v="41183.958796296291"/>
        <n v="41368.375393518516"/>
        <n v="42248.515405092585"/>
        <n v="41276.288506944438"/>
        <n v="41597.580555555549"/>
        <n v="40505.024583333332"/>
        <n v="41037.621585648143"/>
        <n v="41179.112708333334"/>
        <n v="40877.042662037034"/>
        <n v="40759.652199074073"/>
        <n v="42371.727256944439"/>
        <n v="40981.594282407408"/>
        <n v="42713.732766203706"/>
        <n v="42603.662187499998"/>
        <n v="41026.75063657407"/>
        <n v="40751.544965277775"/>
        <n v="41887.575729166667"/>
        <n v="41569.490497685183"/>
        <n v="41841.823263888888"/>
        <n v="40303.991701388884"/>
        <n v="42065.689386574071"/>
        <n v="42496.773263888885"/>
        <n v="40430.919317129628"/>
        <n v="42218.66465277777"/>
        <n v="41211.480416666665"/>
        <n v="40878.549884259257"/>
        <n v="40645.890763888885"/>
        <n v="42429.641226851854"/>
        <n v="40291.603171296294"/>
        <n v="41829.757199074069"/>
        <n v="41149.587731481479"/>
        <n v="42341.87195601852"/>
        <n v="40507.031550925924"/>
        <n v="41680.981365740736"/>
        <n v="40766.9840625"/>
        <n v="40340.593229166661"/>
        <n v="41081.481944444444"/>
        <n v="42737.337025462963"/>
        <n v="41641.796817129631"/>
        <n v="41193.901006944441"/>
        <n v="41003.930775462963"/>
        <n v="41116.554942129624"/>
        <n v="40937.471226851849"/>
        <n v="40434.645069444443"/>
        <n v="41802.735300925924"/>
        <n v="41944.707881944443"/>
        <n v="41227.433391203704"/>
        <n v="41562.463217592587"/>
        <n v="40846.962685185186"/>
        <n v="41878.32167824074"/>
        <n v="41934.751423611109"/>
        <n v="41288.734594907401"/>
        <n v="41575.672581018516"/>
        <n v="40337.811689814815"/>
        <n v="41013.614525462959"/>
        <n v="41180.654085648144"/>
        <n v="40978.029733796291"/>
        <n v="40312.707245370366"/>
        <n v="41680.151643518519"/>
        <n v="41310.760937499996"/>
        <n v="41710.960752314808"/>
        <n v="41733.528749999998"/>
        <n v="42368.125335648147"/>
        <n v="40882.815844907404"/>
        <n v="41551.589780092589"/>
        <n v="41124.27138888889"/>
        <n v="41416.554837962962"/>
        <n v="42181.800069444442"/>
        <n v="42745.888252314813"/>
        <n v="42382.634953703702"/>
        <n v="42673.459548611114"/>
        <n v="42444.375578703701"/>
        <n v="42732.66465277777"/>
        <n v="42592.542222222219"/>
        <n v="42491.57298611111"/>
        <n v="42411.619953703703"/>
        <n v="42360.835370370369"/>
        <n v="42356.54237268518"/>
        <n v="42480.445277777777"/>
        <n v="42662.405231481483"/>
        <n v="41998.956006944441"/>
        <n v="42194.625451388885"/>
        <n v="42586.086805555555"/>
        <n v="42060.705543981479"/>
        <n v="42660.344131944446"/>
        <n v="42082.594479166662"/>
        <n v="41992.96603009259"/>
        <n v="42766.41846064815"/>
        <n v="42740.485358796293"/>
        <n v="42373.504085648143"/>
        <n v="42625.427303240744"/>
        <n v="42208.420358796291"/>
        <n v="42636.808402777773"/>
        <n v="42619.427453703705"/>
        <n v="42422.045995370368"/>
        <n v="41836.639282407406"/>
        <n v="42742.094988425924"/>
        <n v="42721.012187499997"/>
        <n v="42111.500694444439"/>
        <n v="41856.657384259255"/>
        <n v="42256.806631944441"/>
        <n v="42424.541157407402"/>
        <n v="42489.488252314812"/>
        <n v="42184.850659722222"/>
        <n v="42391.733761574076"/>
        <n v="42395.100706018515"/>
        <n v="42506.208657407406"/>
        <n v="41928.695856481478"/>
        <n v="41830.738680555551"/>
        <n v="42615.544976851852"/>
        <n v="42574.459317129622"/>
        <n v="42060.907499999994"/>
        <n v="42339.759375000001"/>
        <n v="42324.559027777774"/>
        <n v="41773.086226851847"/>
        <n v="42614.148437499993"/>
        <n v="42611.725636574069"/>
        <n v="41855.575972222221"/>
        <n v="42538.548472222225"/>
        <n v="42437.71665509259"/>
        <n v="42652.756574074076"/>
        <n v="41921.054745370369"/>
        <n v="41947.732407407406"/>
        <n v="41817.658101851848"/>
        <n v="41940.894641203704"/>
        <n v="42281.960659722223"/>
        <n v="41926.091319444444"/>
        <n v="42748.851388888885"/>
        <n v="42720.511724537035"/>
        <n v="42325.475856481477"/>
        <n v="42780.500706018516"/>
        <n v="42388.5003125"/>
        <n v="42276.41646990741"/>
        <n v="41976.83185185185"/>
        <n v="42676.3752662037"/>
        <n v="42702.600868055553"/>
        <n v="42510.396365740737"/>
        <n v="42561.621087962958"/>
        <n v="41946.689756944441"/>
        <n v="42714.232083333329"/>
        <n v="42339.625648148147"/>
        <n v="41954.79415509259"/>
        <n v="42303.670081018521"/>
        <n v="42421.898796296293"/>
        <n v="42289.466840277775"/>
        <n v="42535.283946759257"/>
        <n v="42009.765613425923"/>
        <n v="42126.861215277771"/>
        <n v="42271.043645833335"/>
        <n v="42111.438391203701"/>
        <n v="42145.711354166669"/>
        <n v="42370.372256944444"/>
        <n v="42049.625428240739"/>
        <n v="42426.199259259258"/>
        <n v="41904.825775462959"/>
        <n v="42755.419039351851"/>
        <n v="42044.503553240742"/>
        <n v="42611.274872685179"/>
        <n v="42324.555671296293"/>
        <n v="42514.458622685182"/>
        <n v="42688.52407407407"/>
        <n v="42554.958379629628"/>
        <n v="42016.43310185185"/>
        <n v="41249.240624999999"/>
        <n v="42119.61414351852"/>
        <n v="42418.023414351854"/>
        <n v="42691.900995370372"/>
        <n v="42579.500104166662"/>
        <n v="41830.851759259254"/>
        <n v="41851.487824074073"/>
        <n v="42114.044618055552"/>
        <n v="42011.717604166661"/>
        <n v="41844.666087962956"/>
        <n v="42319.643055555549"/>
        <n v="41918.610127314816"/>
        <n v="42597.844780092586"/>
        <n v="42382.222743055558"/>
        <n v="42231.588854166665"/>
        <n v="41849.805844907409"/>
        <n v="42483.589062499996"/>
        <n v="42774.964490740742"/>
        <n v="41831.643506944441"/>
        <n v="42406.784085648142"/>
        <n v="42058.511307870365"/>
        <n v="42678.662997685184"/>
        <n v="42047.692627314813"/>
        <n v="42046.581666666665"/>
        <n v="42079.704780092587"/>
        <n v="42432.068379629629"/>
        <n v="42556.598854166667"/>
        <n v="42582.822476851848"/>
        <n v="41417.019710648143"/>
        <n v="41661.172708333332"/>
        <n v="41445.754421296289"/>
        <n v="41599.647349537037"/>
        <n v="42440.162777777776"/>
        <n v="41572.021516203698"/>
        <n v="41162.803495370368"/>
        <n v="42295.545057870368"/>
        <n v="41645.623807870368"/>
        <n v="40802.756261574068"/>
        <n v="41612.964641203704"/>
        <n v="41005.695787037032"/>
        <n v="41838.169560185182"/>
        <n v="42352.958460648144"/>
        <n v="40700.987511574072"/>
        <n v="42479.358055555553"/>
        <n v="41739.929780092592"/>
        <n v="42002.718657407408"/>
        <n v="41101.697777777772"/>
        <n v="41793.451192129629"/>
        <n v="41829.703749999993"/>
        <n v="42413.462673611109"/>
        <n v="41845.658460648148"/>
        <n v="41775.505636574067"/>
        <n v="41723.591053240736"/>
        <n v="42150.981192129628"/>
        <n v="42122.977465277778"/>
        <n v="42440.611944444441"/>
        <n v="41249.817569444444"/>
        <n v="42396.765474537031"/>
        <n v="40795.505011574074"/>
        <n v="41486.328935185185"/>
        <n v="41885.309652777774"/>
        <n v="41660.584224537037"/>
        <n v="41712.554340277777"/>
        <n v="42107.628101851849"/>
        <n v="42383.902442129627"/>
        <n v="42538.564097222225"/>
        <n v="41576.837094907409"/>
        <n v="42479.013773148145"/>
        <n v="41771.201631944445"/>
        <n v="41691.927395833329"/>
        <n v="40973.532118055555"/>
        <n v="41813.653055555551"/>
        <n v="40952.42864583333"/>
        <n v="42662.543865740743"/>
        <n v="41220.72479166666"/>
        <n v="42346.995254629626"/>
        <n v="41963.551053240742"/>
        <n v="41835.768749999996"/>
        <n v="41526.13758101852"/>
        <n v="42429.487210648142"/>
        <n v="41009.638981481483"/>
        <n v="42333.390196759261"/>
        <n v="41703.958090277774"/>
        <n v="41722.584074074075"/>
        <n v="40799.664351851847"/>
        <n v="42412.72587962963"/>
        <n v="41410.495659722219"/>
        <n v="41718.315370370365"/>
        <n v="42094.458923611113"/>
        <n v="42212.415856481479"/>
        <n v="42535.119143518517"/>
        <n v="41926.645833333328"/>
        <n v="41828.441168981481"/>
        <n v="42496.056631944441"/>
        <n v="41908.788194444445"/>
        <n v="42332.699861111112"/>
        <n v="42705.907071759262"/>
        <n v="41821.198854166665"/>
        <n v="41958.07671296296"/>
        <n v="42558.781180555554"/>
        <n v="42327.46329861111"/>
        <n v="42453.611354166664"/>
        <n v="42736.698275462964"/>
        <n v="41975.139189814814"/>
        <n v="42192.253715277773"/>
        <n v="42164.491319444445"/>
        <n v="42021.797766203701"/>
        <n v="42324.985254629624"/>
        <n v="42092.973611111105"/>
        <n v="41854.539259259254"/>
        <n v="41723.745057870365"/>
        <n v="41871.763692129629"/>
        <n v="42674.962743055548"/>
        <n v="42507.501921296294"/>
        <n v="42317.74623842592"/>
        <n v="42223.894247685188"/>
        <n v="42109.501296296294"/>
        <n v="42143.505844907406"/>
        <n v="42222.900532407402"/>
        <n v="41835.555648148147"/>
        <n v="42028.862986111104"/>
        <n v="41918.419907407406"/>
        <n v="41951.883425925924"/>
        <n v="42154.518113425926"/>
        <n v="42060.946597222217"/>
        <n v="42122.421168981477"/>
        <n v="41876.475277777776"/>
        <n v="41830.515277777777"/>
        <n v="42509.51599537037"/>
        <n v="41792.00613425926"/>
        <n v="42150.277106481481"/>
        <n v="41863.526562499996"/>
        <n v="42604.845659722218"/>
        <n v="42027.145405092589"/>
        <n v="42124.684849537036"/>
        <n v="41938.596377314811"/>
        <n v="41841.473981481475"/>
        <n v="42183.97751157407"/>
        <n v="42468.633414351854"/>
        <n v="42170.520127314812"/>
        <n v="42745.811319444438"/>
        <n v="41897.452499999999"/>
        <n v="41837.69736111111"/>
        <n v="42275.511886574073"/>
        <n v="41781.598541666666"/>
        <n v="42034.131030092591"/>
        <n v="42728.619074074071"/>
        <n v="42656.653043981474"/>
        <n v="42741.391331018516"/>
        <n v="42130.656817129631"/>
        <n v="42123.655034722215"/>
        <n v="42109.686608796292"/>
        <n v="42711.492361111108"/>
        <n v="42529.770775462959"/>
        <n v="41852.457465277774"/>
        <n v="42419.395370370366"/>
        <n v="42747.298356481479"/>
        <n v="42409.567743055552"/>
        <n v="42072.27984953703"/>
        <n v="42298.139502314814"/>
        <n v="42326.610405092586"/>
        <n v="42503.456412037034"/>
        <n v="42333.410717592589"/>
        <n v="42161.562499999993"/>
        <n v="42089.269166666665"/>
        <n v="42536.398680555554"/>
        <n v="42152.08048611111"/>
        <n v="42125.4065625"/>
        <n v="42297.539733796293"/>
        <n v="42138.298043981478"/>
        <n v="42772.567743055552"/>
        <n v="42430.221909722219"/>
        <n v="42423.500740740739"/>
        <n v="42761.637789351851"/>
        <n v="42132.733472222222"/>
        <n v="42515.658113425925"/>
        <n v="42318.741840277777"/>
        <n v="42731.547453703701"/>
        <n v="42104.632002314807"/>
        <n v="41759.714768518512"/>
        <n v="42247.408067129632"/>
        <n v="42535.6011574074"/>
        <n v="42278.453703703701"/>
        <n v="42633.253622685188"/>
        <n v="42211.420277777775"/>
        <n v="42680.267222222225"/>
        <n v="42430.512118055551"/>
        <n v="42653.968854166662"/>
        <n v="41736.341458333329"/>
        <n v="41509.697662037033"/>
        <n v="41715.666446759256"/>
        <n v="41827.710833333331"/>
        <n v="40754.520925925921"/>
        <n v="40985.251469907402"/>
        <n v="40568.764236111107"/>
        <n v="42193.733425925922"/>
        <n v="41506.639699074069"/>
        <n v="40939.740439814814"/>
        <n v="42007.580347222225"/>
        <n v="41582.927071759259"/>
        <n v="41110.47180555555"/>
        <n v="41125.074826388889"/>
        <n v="40731.402037037034"/>
        <n v="40883.754247685181"/>
        <n v="41408.831678240742"/>
        <n v="41923.629398148143"/>
        <n v="40781.957199074073"/>
        <n v="40671.670960648145"/>
        <n v="41355.617164351854"/>
        <n v="41774.391597222224"/>
        <n v="40837.835057870368"/>
        <n v="41370.083969907406"/>
        <n v="41767.448530092588"/>
        <n v="41067.532534722217"/>
        <n v="41843.434386574074"/>
        <n v="40751.606099537035"/>
        <n v="41543.779733796291"/>
        <n v="41855.575312499997"/>
        <n v="40487.413032407407"/>
        <n v="41579.637175925927"/>
        <n v="40921.711006944439"/>
        <n v="40586.877199074072"/>
        <n v="41487.402916666666"/>
        <n v="41766.762314814812"/>
        <n v="41666.63449074074"/>
        <n v="41638.134571759256"/>
        <n v="41656.554305555554"/>
        <n v="41691.875810185185"/>
        <n v="41547.454664351848"/>
        <n v="40465.446932870364"/>
        <n v="41620.668344907404"/>
        <n v="41449.376828703702"/>
        <n v="41507.637118055551"/>
        <n v="42445.614722222221"/>
        <n v="40933.648634259254"/>
        <n v="41561.475219907406"/>
        <n v="40274.536793981482"/>
        <n v="41852.521886574068"/>
        <n v="41116.481770833328"/>
        <n v="41458.659571759257"/>
        <n v="40007.49591435185"/>
        <n v="41121.35355324074"/>
        <n v="41786.346828703703"/>
        <n v="41681.890856481477"/>
        <n v="40513.54923611111"/>
        <n v="41463.535138888888"/>
        <n v="41586.266840277771"/>
        <n v="41320.50913194444"/>
        <n v="42712.026412037034"/>
        <n v="42160.374710648146"/>
        <n v="42039.176238425927"/>
        <n v="42107.412685185183"/>
        <n v="42560.946331018517"/>
        <n v="42708.926446759258"/>
        <n v="42086.406608796293"/>
        <n v="42064.444340277776"/>
        <n v="42256.555879629632"/>
        <n v="42292.492719907408"/>
        <n v="42278.245335648149"/>
        <n v="42184.364548611113"/>
        <n v="42422.842280092591"/>
        <n v="42461.538865740738"/>
        <n v="42458.472592592589"/>
        <n v="42169.606006944443"/>
        <n v="42483.466874999998"/>
        <n v="42195.541412037033"/>
        <n v="42674.849664351852"/>
        <n v="42566.232870370368"/>
        <n v="42746.986168981479"/>
        <n v="42543.457268518519"/>
        <n v="41947.249236111107"/>
        <n v="42387.294895833336"/>
        <n v="42611.405231481483"/>
        <n v="42257.674398148149"/>
        <n v="42556.458912037029"/>
        <n v="42669.593969907401"/>
        <n v="42082.494467592587"/>
        <n v="42402.50131944444"/>
        <n v="42604.461342592585"/>
        <n v="42278.289907407401"/>
        <n v="42393.753576388888"/>
        <n v="42520.027152777773"/>
        <n v="41984.835324074076"/>
        <n v="41816.603761574072"/>
        <n v="42705.482013888883"/>
        <n v="42697.540937499994"/>
        <n v="42115.448206018518"/>
        <n v="42451.490115740737"/>
        <n v="42626.425370370365"/>
        <n v="42703.877719907403"/>
        <n v="41974.583657407406"/>
        <n v="42123.470312500001"/>
        <n v="42612.434421296297"/>
        <n v="41935.013252314813"/>
        <n v="42522.068391203698"/>
        <n v="42569.295763888884"/>
        <n v="42731.851944444446"/>
        <n v="41805.8984375"/>
        <n v="42410.565821759257"/>
        <n v="42313.728032407402"/>
        <n v="41955.655416666668"/>
        <n v="42767.368969907409"/>
        <n v="42188.595289351848"/>
        <n v="41936.438831018517"/>
        <n v="41836.387187499997"/>
        <n v="42612.415706018517"/>
        <n v="42172.608090277776"/>
        <n v="42542.318090277775"/>
        <n v="42522.581469907404"/>
        <n v="41799.606006944443"/>
        <n v="41421.867488425924"/>
        <n v="42040.429687499993"/>
        <n v="41963.297835648147"/>
        <n v="42317.124247685184"/>
        <n v="42333.804791666662"/>
        <n v="42382.531759259255"/>
        <n v="42200.369976851849"/>
        <n v="41308.909583333334"/>
        <n v="42502.599293981482"/>
        <n v="41213.046354166661"/>
        <n v="41429.830555555549"/>
        <n v="41304.753900462958"/>
        <n v="40689.362534722219"/>
        <n v="40668.606365740736"/>
        <n v="41095.692361111105"/>
        <n v="41781.508935185186"/>
        <n v="41464.726053240738"/>
        <n v="42396.635729166665"/>
        <n v="41951.487337962964"/>
        <n v="42049.524907407402"/>
        <n v="41924.787766203699"/>
        <n v="42291.794560185182"/>
        <n v="42145.982569444437"/>
        <n v="41710.385949074072"/>
        <n v="41547.795023148145"/>
        <n v="42101.550254629627"/>
        <n v="41072.53162037037"/>
        <n v="42704.743437499994"/>
        <n v="42423.953564814808"/>
        <n v="42719.857858796291"/>
        <n v="42677.460717592585"/>
        <n v="42747.01122685185"/>
        <n v="42568.551041666666"/>
        <n v="42130.283287037033"/>
        <n v="42141.554467592585"/>
        <n v="42703.006076388883"/>
        <n v="41370.591851851852"/>
        <n v="42706.866643518515"/>
        <n v="42160.526874999996"/>
        <n v="42433.480567129627"/>
        <n v="42184.438530092586"/>
        <n v="42126.712905092594"/>
        <n v="42634.406446759262"/>
        <n v="42565.272650462961"/>
        <n v="42087.594976851855"/>
        <n v="42193.442337962959"/>
        <n v="42400.946597222217"/>
        <n v="42553.473645833328"/>
        <n v="42751.936643518515"/>
        <n v="42719.700011574074"/>
        <n v="42018.790300925924"/>
        <n v="42640.709606481476"/>
        <n v="42526.665902777771"/>
        <n v="41888.795983796292"/>
        <n v="42498.132789351854"/>
        <n v="41399.787893518514"/>
        <n v="42064.845034722217"/>
        <n v="41450.854571759257"/>
        <n v="42032.30190972222"/>
        <n v="41941.472233796296"/>
        <n v="42297.224618055552"/>
        <n v="41838.32844907407"/>
        <n v="42291.663842592585"/>
        <n v="41944.925173611111"/>
        <n v="42479.110185185178"/>
        <n v="42012.850694444445"/>
        <n v="41946.855312499996"/>
        <n v="42360.228819444441"/>
        <n v="42708.044756944444"/>
        <n v="42192.467488425922"/>
        <n v="42299.717812499999"/>
        <n v="42231.941828703704"/>
        <n v="42395.248078703698"/>
        <n v="42622.24790509259"/>
        <n v="42524.459328703706"/>
        <n v="42013.707280092589"/>
        <n v="42604.031296296293"/>
        <n v="42340.151979166665"/>
        <n v="42676.509282407402"/>
        <n v="42092.923136574071"/>
        <n v="42180.181944444441"/>
        <n v="42601.643344907403"/>
        <n v="42432.171493055554"/>
        <n v="42073.852337962962"/>
        <n v="41961.605185185188"/>
        <n v="42304.002499999995"/>
        <n v="42175.572083333333"/>
        <n v="42673.417534722219"/>
        <n v="42142.558773148143"/>
        <n v="42258.57199074074"/>
        <n v="42391.141863425924"/>
        <n v="41796.32336805555"/>
        <n v="42457.663182870368"/>
        <n v="42040.621539351851"/>
        <n v="42486.540081018517"/>
        <n v="42198.557511574072"/>
        <n v="42485.437013888884"/>
        <n v="42707.71769675926"/>
        <n v="42199.665069444447"/>
        <n v="42139.333969907406"/>
        <n v="42461.239328703705"/>
        <n v="42529.52238425926"/>
        <n v="42115.728217592587"/>
        <n v="42086.603067129625"/>
        <n v="42389.962928240733"/>
        <n v="41931.75068287037"/>
        <n v="41818.494942129626"/>
        <n v="42795.487812499996"/>
        <n v="42463.658333333333"/>
        <n v="41832.46435185185"/>
        <n v="42708.460243055553"/>
        <n v="42289.688009259255"/>
        <n v="41831.49722222222"/>
        <n v="42311.996481481481"/>
        <n v="41915.688634259255"/>
        <n v="41899.436967592592"/>
        <n v="41344.454525462963"/>
        <n v="41326.702986111108"/>
        <n v="41291.453217592592"/>
        <n v="40959.526064814811"/>
        <n v="42339.963726851849"/>
        <n v="40933.593576388885"/>
        <n v="40645.806122685179"/>
        <n v="41290.390150462961"/>
        <n v="41250.618784722217"/>
        <n v="42073.749236111107"/>
        <n v="41533.33452546296"/>
        <n v="40939.771284722221"/>
        <n v="41500.519583333335"/>
        <n v="41960.514618055553"/>
        <n v="40765.833587962959"/>
        <n v="40840.407453703701"/>
        <n v="41394.663344907407"/>
        <n v="41754.536909722221"/>
        <n v="41464.725682870368"/>
        <n v="41550.714641203704"/>
        <n v="41136.649722222217"/>
        <n v="42547.984664351847"/>
        <n v="41052.992627314808"/>
        <n v="42130.587650462963"/>
        <n v="42031.960196759253"/>
        <n v="42554.709155092591"/>
        <n v="41614.354861111111"/>
        <n v="41198.403379629628"/>
        <n v="41520.352708333332"/>
        <n v="41991.505127314813"/>
        <n v="40682.676458333335"/>
        <n v="41411.658275462956"/>
        <n v="42067.514039351845"/>
        <n v="40752.581377314811"/>
        <n v="41838.266886574071"/>
        <n v="41444.434282407405"/>
        <n v="41840.775208333333"/>
        <n v="42526.798993055556"/>
        <n v="41365.69626157407"/>
        <n v="42163.3752662037"/>
        <n v="42426.33425925926"/>
        <n v="42606.13890046296"/>
        <n v="41772.44935185185"/>
        <n v="42414.234988425924"/>
        <n v="41814.577592592592"/>
        <n v="40254.242002314808"/>
        <n v="41786.406030092592"/>
        <n v="42751.325057870366"/>
        <n v="41809.176828703705"/>
        <n v="42296.375046296293"/>
        <n v="42741.476145833331"/>
        <n v="41806.42900462963"/>
        <n v="42234.389351851853"/>
        <n v="42415.04510416666"/>
        <n v="42619.258009259262"/>
        <n v="41948.358252314814"/>
        <n v="41760.611712962964"/>
        <n v="41782.533368055556"/>
        <n v="41955.649456018517"/>
        <n v="42492.959386574068"/>
        <n v="41899.621979166666"/>
        <n v="41964.543009259258"/>
        <n v="42756.292708333327"/>
        <n v="42570.494652777772"/>
        <n v="42339.067673611113"/>
        <n v="42780.392199074071"/>
        <n v="42736.524560185186"/>
        <n v="42052.420370370368"/>
        <n v="42275.558969907404"/>
        <n v="41941.594050925924"/>
        <n v="42391.266956018517"/>
        <n v="42442.793715277774"/>
        <n v="42221.465995370367"/>
        <n v="42484.620729166665"/>
        <n v="42213.593865740739"/>
        <n v="42552.106793981475"/>
        <n v="41981.57372685185"/>
        <n v="42705.710868055554"/>
        <n v="41938.798796296294"/>
        <n v="41974.503912037035"/>
        <n v="42170.788194444445"/>
        <n v="41935.301319444443"/>
        <n v="42052.842870370368"/>
        <n v="42031.676319444443"/>
        <n v="41839.004618055551"/>
        <n v="42782.218541666669"/>
        <n v="42286.673842592594"/>
        <n v="42280.927766203698"/>
        <n v="42472.24113425926"/>
        <n v="42121.616192129623"/>
        <n v="41892.480416666665"/>
        <n v="42219.074618055551"/>
        <n v="42188.043865740743"/>
        <n v="42241.405462962961"/>
        <n v="42524.944722222215"/>
        <n v="41871.444826388884"/>
        <n v="42185.189340277771"/>
        <n v="42107.844895833332"/>
        <n v="41935.812418981477"/>
        <n v="41554.833368055552"/>
        <n v="40079.357824074068"/>
        <n v="41652.534155092588"/>
        <n v="42121.158668981479"/>
        <n v="40672.521539351852"/>
        <n v="42549.708379629628"/>
        <n v="41671.728530092594"/>
        <n v="41961.853993055549"/>
        <n v="41389.471226851849"/>
        <n v="42438.605115740742"/>
        <n v="42144.56114583333"/>
        <n v="42403.824756944443"/>
        <n v="42785.791689814818"/>
        <n v="42017.719085648147"/>
        <n v="41799.315925925919"/>
        <n v="42140.670925925922"/>
        <n v="41054.639444444438"/>
        <n v="40398.857534722221"/>
        <n v="41481.788090277776"/>
        <n v="40989.841736111106"/>
        <n v="42325.240624999999"/>
        <n v="42246.581631944442"/>
        <n v="41877.696655092594"/>
        <n v="41779.440983796296"/>
        <n v="42707.687129629623"/>
        <n v="42068.896087962959"/>
        <n v="41956.742650462962"/>
        <n v="42005.041655092595"/>
        <n v="42256.776458333326"/>
        <n v="42240.648888888885"/>
        <n v="42433.517835648141"/>
        <n v="42045.86440972222"/>
        <n v="42033.63721064815"/>
        <n v="42445.504421296289"/>
        <n v="41779.84175925926"/>
        <n v="41941.221863425926"/>
        <n v="42603.145798611113"/>
        <n v="42151.459004629629"/>
        <n v="42438.330740740734"/>
        <n v="41790.848981481475"/>
        <n v="40637.884641203702"/>
        <n v="40788.089317129627"/>
        <n v="40875.961331018516"/>
        <n v="40945.636979166666"/>
        <n v="40746.804548611108"/>
        <n v="40535.903217592589"/>
        <n v="41053.600127314814"/>
        <n v="41607.622523148144"/>
        <n v="40795.792928240735"/>
        <n v="41228.716550925921"/>
        <n v="41408.792037037034"/>
        <n v="41246.666481481479"/>
        <n v="41081.861134259256"/>
        <n v="41794.772789351853"/>
        <n v="40844.842546296291"/>
        <n v="41194.507187499999"/>
        <n v="41546.455879629626"/>
        <n v="41301.446006944439"/>
        <n v="41875.977847222217"/>
        <n v="41321.131249999999"/>
        <n v="41003.398321759254"/>
        <n v="41950.086504629631"/>
        <n v="41453.480196759258"/>
        <n v="41243.158969907403"/>
        <n v="41135.491354166668"/>
        <n v="41579.639664351846"/>
        <n v="41205.498715277776"/>
        <n v="41774.528726851851"/>
        <n v="41645.658946759257"/>
        <n v="40939.629340277774"/>
        <n v="41164.65116898148"/>
        <n v="40750.132569444446"/>
        <n v="40896.675416666665"/>
        <n v="40657.981493055551"/>
        <n v="42502.660428240742"/>
        <n v="40662.878333333334"/>
        <n v="40122.543287037035"/>
        <n v="41288.478796296295"/>
        <n v="40941.444039351853"/>
        <n v="40379.022627314815"/>
        <n v="41962.388240740744"/>
        <n v="40687.816284722219"/>
        <n v="41146.615879629629"/>
        <n v="41174.851388888885"/>
        <n v="41521.40902777778"/>
        <n v="41833.241932870369"/>
        <n v="41039.201122685183"/>
        <n v="40592.496319444443"/>
        <n v="41737.476331018515"/>
        <n v="41526.227280092593"/>
        <n v="40625.692361111105"/>
        <n v="41572.284641203703"/>
        <n v="40626.626111111109"/>
        <n v="40987.682407407403"/>
        <n v="40974.583564814813"/>
        <n v="41226.720509259256"/>
        <n v="41023.573703703703"/>
        <n v="41223.013506944444"/>
        <n v="41596.705104166664"/>
        <n v="42459.485532407409"/>
        <n v="42343.789710648147"/>
        <n v="40847.99"/>
        <n v="42005.813738425924"/>
        <n v="40939.553449074076"/>
        <n v="40564.441122685181"/>
        <n v="41331.04482638889"/>
        <n v="41681.862245370365"/>
        <n v="40844.941423611112"/>
        <n v="42461.676805555551"/>
        <n v="40313.722210648142"/>
        <n v="42553.335810185185"/>
        <n v="41034.448263888888"/>
        <n v="42039.670046296298"/>
        <n v="42569.397060185183"/>
        <n v="40802.524768518517"/>
        <n v="40973.517905092587"/>
        <n v="42416.198796296296"/>
        <n v="41662.646655092591"/>
        <n v="40722.860474537032"/>
        <n v="41802.549386574072"/>
        <n v="42773.91300925926"/>
        <n v="42779.005324074074"/>
        <n v="42808.57335648148"/>
        <n v="42783.606956018521"/>
        <n v="42788.041932870365"/>
        <n v="42792.635636574072"/>
        <n v="42801.838483796295"/>
        <n v="42804.326319444437"/>
        <n v="42780.734143518515"/>
        <n v="42801.222708333335"/>
        <n v="42795.493148148147"/>
        <n v="42787.94290509259"/>
        <n v="42803.711944444447"/>
        <n v="42791.461504629631"/>
        <n v="42800.823078703703"/>
        <n v="42795.861238425925"/>
        <n v="42804.824629629627"/>
        <n v="42795.999537037038"/>
        <n v="42806.655613425923"/>
        <n v="42795.863310185181"/>
        <n v="41989.456076388888"/>
        <n v="42063.661458333336"/>
        <n v="42187.073344907403"/>
        <n v="42020.931400462963"/>
        <n v="42244.808402777773"/>
        <n v="42179.098055555551"/>
        <n v="42427.512673611105"/>
        <n v="42451.658634259256"/>
        <n v="41841.355486111112"/>
        <n v="42341.382962962962"/>
        <n v="41852.437893518516"/>
        <n v="42125.705474537033"/>
        <n v="41887.592731481483"/>
        <n v="42095.710196759253"/>
        <n v="42064.009085648147"/>
        <n v="42673.369201388887"/>
        <n v="42460.773587962962"/>
        <n v="42460.402187499996"/>
        <n v="41869.326284722221"/>
        <n v="41922.574895833335"/>
        <n v="42319.25304398148"/>
        <n v="42425.752650462957"/>
        <n v="42129.617071759254"/>
        <n v="41912.724097222221"/>
        <n v="41845.759826388887"/>
        <n v="41788.711388888885"/>
        <n v="42044.719641203701"/>
        <n v="42268.417523148142"/>
        <n v="42470.843819444439"/>
        <n v="42271.879432870366"/>
        <n v="42152.698518518511"/>
        <n v="42325.475474537037"/>
        <n v="42614.467291666668"/>
        <n v="42101.828194444439"/>
        <n v="42559.605844907404"/>
        <n v="42286.65315972222"/>
        <n v="42175.740648148145"/>
        <n v="41884.665995370371"/>
        <n v="42435.665879629632"/>
        <n v="42171.609050925923"/>
        <n v="42120.419803240737"/>
        <n v="42710.668634259258"/>
        <n v="42586.717303240737"/>
        <n v="42026.396724537037"/>
        <n v="42690.051365740735"/>
        <n v="42667.968368055554"/>
        <n v="42292.22719907407"/>
        <n v="42219.742395833331"/>
        <n v="42758.767604166664"/>
        <n v="42454.628518518519"/>
        <n v="42052.573182870365"/>
        <n v="42627.044930555552"/>
        <n v="42420.541296296295"/>
        <n v="42067.668437499997"/>
        <n v="42252.580567129626"/>
        <n v="42570.959131944437"/>
        <n v="42733.619016203702"/>
        <n v="42505.74759259259"/>
        <n v="42068.620706018519"/>
        <n v="42405.464270833334"/>
        <n v="42209.359490740739"/>
        <n v="42410.773668981477"/>
        <n v="42636.660185185181"/>
        <n v="41825.27753472222"/>
        <n v="41834.772129629629"/>
        <n v="41855.65148148148"/>
        <n v="41824.450046296297"/>
        <n v="41849.352361111109"/>
        <n v="41987.610636574071"/>
        <n v="41891.571689814817"/>
        <n v="41905.771296296291"/>
        <n v="41766.509675925925"/>
        <n v="41978.552060185182"/>
        <n v="41930.010324074072"/>
        <n v="41891.768055555549"/>
        <n v="41905.748506944445"/>
        <n v="42025.14876157407"/>
        <n v="42045.655034722215"/>
        <n v="42585.483564814807"/>
        <n v="42493.392476851848"/>
        <n v="42597.409085648142"/>
        <n v="42388.366770833331"/>
        <n v="42115.741643518515"/>
        <n v="42003.447222222218"/>
        <n v="41896.926562499997"/>
        <n v="41958.342326388891"/>
        <n v="42068.447187499994"/>
        <n v="41913.740069444444"/>
        <n v="41956.041701388887"/>
        <n v="42010.466180555552"/>
        <n v="41973.532002314816"/>
        <n v="42188.822708333326"/>
        <n v="41940.683333333327"/>
        <n v="42011.342847222222"/>
        <n v="42628.080335648141"/>
        <n v="42515.231087962959"/>
        <n v="42689.360983796294"/>
        <n v="42344.118437499994"/>
        <n v="41934.634351851848"/>
        <n v="42623.397800925923"/>
        <n v="42321.452175925922"/>
        <n v="42159.264236111114"/>
        <n v="42017.863217592589"/>
        <n v="42282.469953703701"/>
        <n v="42247.595578703702"/>
        <n v="41877.429965277777"/>
        <n v="41879.860104166662"/>
        <n v="42742.472569444442"/>
        <n v="42029.699525462966"/>
        <n v="41860.701689814814"/>
        <n v="41876.225347222222"/>
        <n v="42524.110370370363"/>
        <n v="41829.68069444444"/>
        <n v="42033.105740740742"/>
        <n v="42172.698344907403"/>
        <n v="42548.667858796289"/>
        <n v="42705.453784722216"/>
        <n v="42067.026041666664"/>
        <n v="41820.543935185182"/>
        <n v="42064.876041666663"/>
        <n v="40926.110729166663"/>
        <n v="41634.588680555556"/>
        <n v="41176.47657407407"/>
        <n v="41626.707951388882"/>
        <n v="41443.626192129625"/>
        <n v="41657.715474537035"/>
        <n v="40555.117604166662"/>
        <n v="41736.691319444442"/>
        <n v="40515.879293981481"/>
        <n v="41664.475775462961"/>
        <n v="41026.787766203699"/>
        <n v="40576.331331018519"/>
        <n v="41302.835682870369"/>
        <n v="41988.755729166667"/>
        <n v="42430.49387731481"/>
        <n v="41305.601030092592"/>
        <n v="40925.839525462965"/>
        <n v="40788.578206018516"/>
        <n v="42614.513680555552"/>
        <n v="41381.88784722222"/>
        <n v="41745.637094907404"/>
        <n v="42031.423391203702"/>
        <n v="40564.786504629628"/>
        <n v="40666.765208333331"/>
        <n v="42523.124976851854"/>
        <n v="41228.441863425927"/>
        <n v="42094.028148148143"/>
        <n v="40691.579722222217"/>
        <n v="41169.637256944443"/>
        <n v="41800.751157407409"/>
        <n v="41827.69835648148"/>
        <n v="42081.563101851854"/>
        <n v="41176.852048611108"/>
        <n v="41387.812928240739"/>
        <n v="41600.330324074072"/>
        <n v="41817.64666666666"/>
        <n v="41864.560335648144"/>
        <n v="40832.9921412037"/>
        <n v="40778.561678240738"/>
        <n v="41655.500972222224"/>
        <n v="42000.091909722221"/>
        <n v="42755.284421296295"/>
        <n v="41772.588946759257"/>
        <n v="41733.508101851847"/>
        <n v="42645.159108796295"/>
        <n v="42742.038159722222"/>
        <n v="42649.716574074067"/>
        <n v="42328.570891203701"/>
        <n v="42708.794548611106"/>
        <n v="42371.14739583333"/>
        <n v="41923.575243055551"/>
        <n v="42154.921319444438"/>
        <n v="42164.407523148147"/>
        <n v="42529.760798611103"/>
        <n v="42528.691064814811"/>
        <n v="41776.07644675926"/>
        <n v="42034.820891203701"/>
        <n v="41772.800405092588"/>
        <n v="42413.441307870373"/>
        <n v="42430.358564814807"/>
        <n v="42042.944317129623"/>
        <n v="41067.740879629629"/>
        <n v="40977.739675925921"/>
        <n v="41204.989988425921"/>
        <n v="41098.885532407403"/>
        <n v="41925.69835648148"/>
        <n v="42323.591805555552"/>
        <n v="40299.03162037037"/>
        <n v="41299.585023148145"/>
        <n v="41228.577870370369"/>
        <n v="40335.589745370366"/>
        <n v="40671.429178240738"/>
        <n v="40632.733622685184"/>
        <n v="40920.696562499994"/>
        <n v="42267.538449074076"/>
        <n v="40981.501909722218"/>
        <n v="41680.375069444439"/>
        <n v="42365.9846412037"/>
        <n v="42058.733402777776"/>
        <n v="41160.663553240738"/>
        <n v="42116.334826388884"/>
        <n v="42037.581562499996"/>
        <n v="42702.562395833331"/>
        <n v="42326.477094907408"/>
        <n v="41859.717523148145"/>
        <n v="42514.462766203702"/>
        <n v="41767.378761574073"/>
        <n v="42703.709490740737"/>
        <n v="41905.220821759256"/>
        <n v="42264.754826388882"/>
        <n v="41829.825624999998"/>
        <n v="42129.018055555549"/>
        <n v="41890.302986111106"/>
        <n v="41928.966122685182"/>
        <n v="41863.840532407405"/>
        <n v="42656.508969907409"/>
        <n v="42746.06172453703"/>
        <n v="41828.581608796296"/>
        <n v="42113.667233796295"/>
        <n v="42270.66737268518"/>
        <n v="41074.013229166667"/>
        <n v="41590.047534722216"/>
        <n v="40772.640416666662"/>
        <n v="41626.552719907406"/>
        <n v="41535.693148148144"/>
        <n v="40456.746018518512"/>
        <n v="40960.653229166666"/>
        <n v="41371.439745370364"/>
        <n v="40686.813263888886"/>
        <n v="41402.350486111107"/>
        <n v="41037.684131944443"/>
        <n v="40911.601539351854"/>
        <n v="41878.922534722216"/>
        <n v="40865.658807870372"/>
        <n v="41773.724201388883"/>
        <n v="40852.68136574074"/>
        <n v="41058.91065972222"/>
        <n v="41426.05128472222"/>
        <n v="41313.776712962957"/>
        <n v="40670.298993055556"/>
        <n v="41744.08253472222"/>
        <n v="40638.619675925926"/>
        <n v="42548.061527777776"/>
        <n v="41730.376041666663"/>
        <n v="42157.043495370366"/>
        <n v="41688.941678240742"/>
        <n v="40102.709722222222"/>
        <n v="42473.395937499998"/>
        <n v="41800.21471064815"/>
        <n v="40623.973067129627"/>
        <n v="42651.212233796294"/>
        <n v="41526.398321759254"/>
        <n v="40940.991493055553"/>
        <n v="42394.372407407405"/>
        <n v="41020.063437500001"/>
        <n v="42067.71533564815"/>
        <n v="41178.890196759261"/>
        <n v="41326.779641203699"/>
        <n v="41871.637268518512"/>
        <n v="41964.154409722221"/>
        <n v="41147.986307870371"/>
        <n v="41742.572175925925"/>
        <n v="41863.221458333333"/>
        <n v="42452.064490740733"/>
        <n v="40897.880902777775"/>
        <n v="41835.332152777773"/>
        <n v="41730.455196759256"/>
        <n v="42676.378645833327"/>
        <n v="42557.584120370368"/>
        <n v="41323.984965277778"/>
        <n v="41561.29237268518"/>
        <n v="41200.803749999999"/>
        <n v="42549.514629629623"/>
        <n v="41445.125798611109"/>
        <n v="41313.54688657407"/>
        <n v="41438.691261574073"/>
        <n v="42311.008564814816"/>
        <n v="41039.017268518517"/>
        <n v="42290.25168981481"/>
        <n v="42423.334050925921"/>
        <n v="41799.516956018517"/>
        <n v="42678.378321759257"/>
        <n v="42592.803449074076"/>
        <n v="41913.581956018512"/>
        <n v="42555.490405092591"/>
        <n v="42413.225497685184"/>
        <n v="42034.431435185186"/>
        <n v="42206.554884259262"/>
        <n v="42685.472314814811"/>
        <n v="42397.987638888888"/>
        <n v="42167.685023148144"/>
        <n v="42022.935081018521"/>
        <n v="42329.380057870367"/>
        <n v="42650.797939814809"/>
        <n v="42181.693703703706"/>
        <n v="41800.611238425925"/>
        <n v="41847.722361111111"/>
        <n v="41806.910162037035"/>
        <n v="41926.274398148147"/>
        <n v="42345.743206018517"/>
        <n v="42136.001342592594"/>
        <n v="42728.503969907404"/>
        <n v="40346.917268518519"/>
        <n v="41800.396562499998"/>
        <n v="41535.604374999995"/>
        <n v="41941.292187499996"/>
        <n v="40347.629467592589"/>
        <n v="40761.396087962959"/>
        <n v="42661.115081018514"/>
        <n v="42570.788090277776"/>
        <n v="42347.150150462963"/>
        <n v="42010.613900462959"/>
        <n v="42499.752476851849"/>
        <n v="41324.006238425922"/>
        <n v="40765.668553240735"/>
        <n v="41312.672442129631"/>
        <n v="40960.849016203698"/>
        <n v="42199.157511574071"/>
        <n v="42605.500243055554"/>
        <n v="41736.889166666668"/>
        <n v="41860.862233796295"/>
        <n v="42502.36078703704"/>
        <n v="42136.212418981479"/>
        <n v="41099.758611111109"/>
        <n v="42135.976226851846"/>
        <n v="41704.527604166666"/>
        <n v="42048.605543981474"/>
        <n v="40215.710717592592"/>
        <n v="41847.813437500001"/>
        <n v="41212.788148148145"/>
        <n v="41975.120983796289"/>
        <n v="42689.35733796296"/>
        <n v="41724.874050925922"/>
        <n v="42075.921678240738"/>
        <n v="42311.41674768518"/>
        <n v="41738.656469907401"/>
        <n v="41578.001770833333"/>
        <n v="41424.062743055554"/>
        <n v="42675.23061342592"/>
        <n v="41578.718784722216"/>
        <n v="42654.317442129628"/>
        <n v="42331.499699074069"/>
        <n v="42660.968483796292"/>
        <n v="42138.475856481477"/>
        <n v="41068.880173611113"/>
        <n v="41386.963472222218"/>
        <n v="42081.695254629631"/>
        <n v="41387.443182870367"/>
        <n v="41575.319016203699"/>
        <n v="42114.863171296289"/>
        <n v="41603.814085648148"/>
        <n v="42374.875613425924"/>
        <n v="42303.409155092588"/>
        <n v="41731.312615740739"/>
        <n v="41946.465775462959"/>
        <n v="41351.552569444444"/>
        <n v="42396.286249999997"/>
        <n v="42026.16238425926"/>
        <n v="42361.394143518519"/>
        <n v="41783.434606481482"/>
        <n v="42705.556180555555"/>
        <n v="42423.174745370365"/>
        <n v="42472.524317129624"/>
        <n v="41389.1565162037"/>
        <n v="41603.125335648147"/>
        <n v="41844.563460648147"/>
        <n v="42115.645555555551"/>
        <n v="42633.633275462962"/>
        <n v="42340.763784722221"/>
        <n v="42519.448182870365"/>
        <n v="42600.070416666662"/>
        <n v="42467.373055555552"/>
        <n v="42087.459699074076"/>
        <n v="42466.617847222216"/>
        <n v="41450.473240740735"/>
        <n v="41803.672326388885"/>
        <n v="42102.83421296296"/>
        <n v="42692.563159722216"/>
        <n v="42150.502233796295"/>
        <n v="42289.748842592591"/>
        <n v="41003.948553240734"/>
        <n v="40810.911990740737"/>
        <n v="41034.513831018514"/>
        <n v="41731.624791666662"/>
        <n v="41075.627164351848"/>
        <n v="40860.462175925924"/>
        <n v="40763.996041666665"/>
        <n v="40395.506388888891"/>
        <n v="41452.867986111109"/>
        <n v="41299.173090277771"/>
        <n v="40555.114328703705"/>
        <n v="40763.499212962961"/>
        <n v="41205.646203703705"/>
        <n v="40938.811689814815"/>
        <n v="40758.525150462963"/>
        <n v="41192.550173611111"/>
        <n v="40818.376562500001"/>
        <n v="40945.905497685184"/>
        <n v="42173.53800925926"/>
        <n v="41074.62663194444"/>
        <n v="40891.941134259258"/>
        <n v="40638.660277777773"/>
        <n v="41192.546608796292"/>
        <n v="41393.86613425926"/>
        <n v="41951.580474537033"/>
        <n v="41270.006643518514"/>
        <n v="41934.502233796295"/>
        <n v="41134.967361111107"/>
        <n v="42160.500196759262"/>
        <n v="41759.462604166663"/>
        <n v="40702.988715277774"/>
        <n v="41365.719826388886"/>
        <n v="41870.657129629624"/>
        <n v="40458.607291666667"/>
        <n v="40563.872696759259"/>
        <n v="41136.569479166668"/>
        <n v="42289.851261574069"/>
        <n v="40718.631203703699"/>
        <n v="41106.921817129631"/>
        <n v="41591.756203703699"/>
        <n v="42716.534120370365"/>
        <n v="42712.092233796291"/>
        <n v="40198.216516203705"/>
        <n v="40463.819849537038"/>
        <n v="42190.815196759257"/>
        <n v="41951.76489583333"/>
        <n v="42045.297025462962"/>
        <n v="41843.564456018517"/>
        <n v="42408.815972222219"/>
        <n v="41831.87804398148"/>
        <n v="42166.998738425922"/>
        <n v="41643.27884259259"/>
        <n v="40618.888877314814"/>
        <n v="41361.678136574068"/>
        <n v="41156.755011574074"/>
        <n v="41536.300763888888"/>
        <n v="41948.562835648147"/>
        <n v="41556.804849537039"/>
        <n v="42647.541759259257"/>
        <n v="41255.625277777777"/>
        <n v="41927.027303240735"/>
        <n v="42340.493171296293"/>
        <n v="40332.678379629629"/>
        <n v="41499.338425925926"/>
        <n v="41575.029097222221"/>
        <n v="42397.471180555549"/>
        <n v="41927.087361111109"/>
        <n v="42066.525254629632"/>
        <n v="40354.816620370366"/>
        <n v="42534.076377314814"/>
        <n v="42520.639050925922"/>
        <n v="41683.62394675926"/>
        <n v="41974.702754629623"/>
        <n v="41647.42392361111"/>
        <n v="42430.539178240739"/>
        <n v="41488.645902777775"/>
        <n v="42694.772951388884"/>
        <n v="41264.645532407405"/>
        <n v="40710.522847222222"/>
        <n v="41018.503530092588"/>
        <n v="42240.644201388888"/>
        <n v="41813.557766203703"/>
        <n v="42111.691203703704"/>
        <n v="42515.509421296294"/>
        <n v="42438.458738425928"/>
        <n v="41933.629837962959"/>
        <n v="41152.858067129629"/>
        <n v="42745.391909722217"/>
        <n v="42793.492488425924"/>
        <n v="42198.541921296295"/>
        <n v="42141.748784722215"/>
        <n v="42082.371759259258"/>
        <n v="41495.484293981477"/>
        <n v="42465.334571759253"/>
        <n v="42564.800763888888"/>
        <n v="42096.424872685187"/>
        <n v="42502.042442129627"/>
        <n v="42723.428206018514"/>
        <n v="42074.962870370371"/>
        <n v="42279.461435185185"/>
        <n v="42772.796909722216"/>
        <n v="41879.692418981482"/>
        <n v="42745.157141203701"/>
        <n v="42380.481956018521"/>
        <n v="41319.141655092586"/>
        <n v="42583.406747685185"/>
        <n v="42068.000763888886"/>
        <n v="42633.377789351849"/>
        <n v="42467.579861111109"/>
        <n v="42417.416712962957"/>
        <n v="42768.6253125"/>
        <n v="42691.642870370364"/>
        <n v="42664.197592592587"/>
        <n v="42425.54965277778"/>
        <n v="42197.563657407409"/>
        <n v="42675.278958333329"/>
        <n v="42033.37568287037"/>
        <n v="42292.305555555555"/>
        <n v="42262.208310185182"/>
        <n v="42163.417453703696"/>
        <n v="41276.638483796291"/>
        <n v="41184.640833333331"/>
        <n v="42241.651412037034"/>
        <n v="41312.103229166663"/>
        <n v="41031.613298611112"/>
        <n v="40997.048888888887"/>
        <n v="41563.985798611109"/>
        <n v="40946.673912037033"/>
        <n v="41732.27134259259"/>
        <n v="40955.857754629629"/>
        <n v="41716.576678240737"/>
        <n v="41548.539085648146"/>
        <n v="42109.617812499993"/>
        <n v="41646.58388888889"/>
        <n v="40958.508935185186"/>
        <n v="42194.543344907404"/>
        <n v="42299.568437499998"/>
        <n v="41127.603969907403"/>
        <n v="42205.510555555556"/>
        <n v="41451.852268518516"/>
        <n v="42452.458437499998"/>
        <n v="40906.579247685186"/>
        <n v="42152.432500000003"/>
        <n v="42644.459201388883"/>
        <n v="41873.583506944444"/>
        <n v="42381.590532407405"/>
        <n v="41561.599016203698"/>
        <n v="42202.069861111107"/>
        <n v="41484.455914351849"/>
        <n v="41724.672766203701"/>
        <n v="41423.702557870369"/>
        <n v="41806.585740740738"/>
        <n v="42331.170590277776"/>
        <n v="42710.616284722222"/>
        <n v="42061.813784722217"/>
        <n v="42371.408831018511"/>
        <n v="41914.794942129629"/>
        <n v="42774.41337962963"/>
        <n v="41572.750162037039"/>
        <n v="42452.617407407401"/>
        <n v="42766.619212962956"/>
        <n v="41569.367280092592"/>
        <n v="42800.542708333327"/>
        <n v="42647.610486111109"/>
        <n v="41660.500196759254"/>
        <n v="42221.583449074074"/>
        <n v="42200.457928240743"/>
        <n v="42688.667569444442"/>
        <n v="41336.49496527778"/>
        <n v="42676.7971412037"/>
        <n v="41846.137465277774"/>
        <n v="42573.119652777772"/>
        <n v="42296.422997685186"/>
        <n v="42752.439444444441"/>
        <n v="42467.743645833332"/>
        <n v="42682.243587962956"/>
        <n v="42505.728344907409"/>
        <n v="42136.542673611104"/>
        <n v="42702.59648148148"/>
        <n v="41694.808449074073"/>
        <n v="42759.516435185178"/>
        <n v="41926.376828703702"/>
        <n v="42014.623993055553"/>
        <n v="42496.374004629623"/>
        <n v="42689.644756944443"/>
        <n v="42469.666574074072"/>
        <n v="41968.621493055551"/>
        <n v="42775.874016203707"/>
        <n v="42776.496099537035"/>
        <n v="42725.661030092589"/>
        <n v="42683.791712962957"/>
        <n v="42315.491157407407"/>
        <n v="42781.340763888882"/>
        <n v="41663.292326388888"/>
        <n v="41965.408321759256"/>
        <n v="41614.443159722221"/>
        <n v="40936.470173611109"/>
        <n v="42338.500775462962"/>
        <n v="42020.598368055558"/>
        <n v="42234.416562499995"/>
        <n v="40687.077511574069"/>
        <n v="42322.966273148144"/>
        <n v="40977.916712962957"/>
        <n v="40585.588483796295"/>
        <n v="41058.977349537039"/>
        <n v="41494.755254629628"/>
        <n v="41792.459027777775"/>
        <n v="41067.619085648148"/>
        <n v="41571.790046296293"/>
        <n v="40070.045486111107"/>
        <n v="40987.768726851849"/>
        <n v="40987.489305555551"/>
        <n v="41151.499988425923"/>
        <n v="41264.514814814815"/>
        <n v="41270.746018518512"/>
        <n v="40927.52344907407"/>
        <n v="40947.83390046296"/>
        <n v="41694.632326388884"/>
        <n v="40564.824178240735"/>
        <n v="41074.518703703703"/>
        <n v="41415.938611111109"/>
        <n v="41605.660115740735"/>
        <n v="40849.902731481481"/>
        <n v="40502.607534722221"/>
        <n v="41834.486944444441"/>
        <n v="40947.959826388884"/>
        <n v="41004.594131944446"/>
        <n v="41851.754583333335"/>
        <n v="41307.779363425921"/>
        <n v="41324.585821759254"/>
        <n v="41735.796168981477"/>
        <n v="41716.424513888887"/>
        <n v="41002.750300925924"/>
        <n v="41037.343252314815"/>
        <n v="41004.517858796295"/>
        <n v="40079.516782407409"/>
        <n v="40192.33390046296"/>
        <n v="40050.435347222221"/>
        <n v="41592.873668981476"/>
        <n v="41696.608796296292"/>
        <n v="42799.052094907405"/>
        <n v="42804.6871412037"/>
        <n v="42807.546840277777"/>
        <n v="42790.67690972222"/>
        <n v="42793.814016203702"/>
        <n v="42803.825787037036"/>
        <n v="41842.708796296291"/>
        <n v="42139.573344907403"/>
        <n v="41807.416041666664"/>
        <n v="42332.691469907404"/>
        <n v="41838.797337962962"/>
        <n v="42011.419803240737"/>
        <n v="41767.442013888889"/>
        <n v="41918.461782407401"/>
        <n v="41771.363923611112"/>
        <n v="41666.716377314813"/>
        <n v="41786.432210648149"/>
        <n v="41789.688472222224"/>
        <n v="42692.591539351844"/>
        <n v="42643.434467592589"/>
        <n v="42167.605370370373"/>
        <n v="41897.49386574074"/>
        <n v="42327.616956018515"/>
        <n v="42515.519317129627"/>
        <n v="42059.79347222222"/>
        <n v="42615.590636574074"/>
        <n v="42577.39902777777"/>
        <n v="42360.723819444444"/>
        <n v="42198.567453703705"/>
        <n v="42708.633912037032"/>
        <n v="42093.892812500002"/>
        <n v="42101.425370370365"/>
        <n v="42103.467847222222"/>
        <n v="41954.51458333333"/>
        <n v="42096.709907407407"/>
        <n v="42130.575277777774"/>
        <n v="42264.411782407406"/>
        <n v="41978.722638888888"/>
        <n v="42159.441249999996"/>
        <n v="42377.498611111114"/>
        <n v="42466.650555555556"/>
        <n v="41954.47997685185"/>
        <n v="42321.803240740737"/>
        <n v="42248.726342592585"/>
        <n v="42346.528067129628"/>
        <n v="42268.323298611103"/>
        <n v="42425.761759259258"/>
        <n v="42063.513483796291"/>
        <n v="42380.60429398148"/>
        <n v="41960.980798611105"/>
        <n v="42150.569398148145"/>
        <n v="42087.860775462956"/>
        <n v="42215.453981481478"/>
        <n v="42017.634953703702"/>
        <n v="42592.627743055556"/>
        <n v="42318.717199074068"/>
        <n v="42669.661840277775"/>
        <n v="42212.804745370369"/>
        <n v="42236.808055555557"/>
        <n v="42248.584976851846"/>
        <n v="42074.727407407401"/>
        <n v="42194.979201388887"/>
        <n v="42026.848460648143"/>
        <n v="41926.859293981477"/>
        <n v="42191.493425925924"/>
        <n v="41954.629907407405"/>
        <n v="42528.418287037035"/>
        <n v="41989.645358796297"/>
        <n v="42179.445046296292"/>
        <n v="41968.053981481477"/>
        <n v="42064.586157407401"/>
        <n v="42275.912303240737"/>
        <n v="42194.440011574072"/>
        <n v="42031.15385416666"/>
        <n v="42716.913043981483"/>
        <n v="42262.640717592592"/>
        <n v="41976.676574074074"/>
        <n v="42157.708148148151"/>
        <n v="41956.644745370366"/>
        <n v="42444.059768518513"/>
        <n v="42374.614537037036"/>
        <n v="42107.47142361111"/>
        <n v="42399.67428240741"/>
        <n v="42341.831099537034"/>
        <n v="42595.377025462956"/>
        <n v="41982.902662037035"/>
        <n v="42082.367222222216"/>
        <n v="41918.93237268518"/>
        <n v="42204.667534722219"/>
        <n v="42224.199942129628"/>
        <n v="42211.524097222216"/>
        <n v="42655.528622685182"/>
        <n v="41759.901412037034"/>
        <n v="42198.486805555549"/>
        <n v="42536.654467592591"/>
        <n v="42019.529432870368"/>
        <n v="41831.675775462958"/>
        <n v="42027.648657407401"/>
        <n v="41993.529965277776"/>
        <n v="41892.820543981477"/>
        <n v="42026.479120370372"/>
        <n v="42044.516620370363"/>
        <n v="41974.496412037035"/>
        <n v="41909.684120370366"/>
        <n v="42502.705428240741"/>
        <n v="42163.961712962962"/>
        <n v="42412.110335648147"/>
        <n v="42045.575821759259"/>
        <n v="42734.670902777776"/>
        <n v="42381.922499999993"/>
        <n v="42488.891354166662"/>
        <n v="42041.010381944441"/>
        <n v="42397.691469907404"/>
        <n v="42179.977708333332"/>
        <n v="42252.069282407407"/>
        <n v="42338.407060185178"/>
        <n v="42031.756805555553"/>
        <n v="42285.706736111104"/>
        <n v="42265.610289351847"/>
        <n v="42383.691122685188"/>
        <n v="42186.917291666665"/>
        <n v="42052.458657407406"/>
        <n v="41836.416921296295"/>
        <n v="42485.54619212963"/>
        <n v="42242.981724537036"/>
        <n v="42670.394340277773"/>
        <n v="42654.26149305555"/>
        <n v="42607.107789351845"/>
        <n v="41942.934201388889"/>
        <n v="41901.864074074074"/>
        <n v="42779.700115740743"/>
        <n v="42338.635416666664"/>
        <n v="42738.483900462961"/>
        <n v="42769.993148148147"/>
        <n v="42452.573495370372"/>
        <n v="42761.752766203703"/>
        <n v="42423.394166666665"/>
        <n v="42495.663402777776"/>
        <n v="42407.429224537038"/>
        <n v="42703.978784722225"/>
        <n v="40783.804363425923"/>
        <n v="41088.977962962963"/>
        <n v="41340.903067129628"/>
        <n v="42248.692094907405"/>
        <n v="41145.510972222219"/>
        <n v="41372.894131944442"/>
        <n v="41025.665868055556"/>
        <n v="41173.945844907408"/>
        <n v="40557.221400462957"/>
        <n v="41022.866377314815"/>
        <n v="40893.784629629627"/>
        <n v="40353.907175925924"/>
        <n v="41193.540150462963"/>
        <n v="40416.80296296296"/>
        <n v="40310.079340277771"/>
        <n v="41913.120023148142"/>
        <n v="41088.483159722222"/>
        <n v="41257.742048611108"/>
        <n v="41107.518449074072"/>
        <n v="42227.727824074071"/>
        <n v="40999.437592592592"/>
        <n v="40711.573877314811"/>
        <n v="40970.541701388887"/>
        <n v="40771.708368055552"/>
        <n v="40793.790266203701"/>
        <n v="40991.499722222223"/>
        <n v="41025.874965277777"/>
        <n v="40833.424861111111"/>
        <n v="41373.481932870367"/>
        <n v="41023.01939814815"/>
        <n v="40542.630949074075"/>
        <n v="41024.777638888889"/>
        <n v="41347.959953703699"/>
        <n v="41022.436851851853"/>
        <n v="41036.738136574073"/>
        <n v="41327.788101851846"/>
        <n v="40730.670578703699"/>
        <n v="42017.759108796294"/>
        <n v="41226.440243055556"/>
        <n v="41053.564525462956"/>
        <n v="42244.568333333336"/>
        <n v="41858.617106481477"/>
        <n v="42498.691064814811"/>
        <n v="41927.807106481479"/>
        <n v="42046.847407407404"/>
        <n v="42258.088761574072"/>
        <n v="42104.864629629628"/>
        <n v="41835.743449074071"/>
        <n v="42058.601261574069"/>
        <n v="42078.789027777777"/>
        <n v="42371.238576388881"/>
        <n v="41971.668530092589"/>
        <n v="42731.798483796294"/>
        <n v="41854.181446759256"/>
        <n v="42027.63140046296"/>
        <n v="41942.445046296292"/>
        <n v="42052.594097222223"/>
        <n v="41926.472546296296"/>
        <n v="41808.946805555555"/>
        <n v="42612.392187500001"/>
        <n v="42269.75950231481"/>
        <n v="42460.365277777775"/>
        <n v="41930.767268518517"/>
        <n v="41961.599039351851"/>
        <n v="41058.636238425919"/>
        <n v="41952.882800925923"/>
        <n v="41546.542719907404"/>
        <n v="42217.626192129632"/>
        <n v="40947.872395833328"/>
        <n v="42081.656307870369"/>
        <n v="42208.471689814811"/>
        <n v="41107.640810185185"/>
        <n v="41304.542951388888"/>
        <n v="40127.492037037031"/>
        <n v="41943.582696759258"/>
        <n v="41463.89775462963"/>
        <n v="40696.440451388888"/>
        <n v="41298.301631944443"/>
        <n v="41977.693888888891"/>
        <n v="40785.466678240737"/>
        <n v="41483.240949074076"/>
        <n v="41509.218252314815"/>
        <n v="40513.899282407401"/>
        <n v="41068.3121412037"/>
        <n v="42026.929837962962"/>
        <n v="41524.650219907409"/>
        <n v="40973.564849537033"/>
        <n v="42618.417094907403"/>
        <n v="41390.549421296295"/>
        <n v="42228.425995370366"/>
        <n v="40961.043807870366"/>
        <n v="42769.601631944439"/>
        <n v="41112.990821759253"/>
        <n v="42124.869942129626"/>
        <n v="41026.44667824074"/>
        <n v="41222.783067129625"/>
        <n v="41744.536874999998"/>
        <n v="42093.651689814811"/>
        <n v="40829.665324074071"/>
        <n v="42039.742754629631"/>
        <n v="42260.320474537039"/>
        <n v="42594.316423611112"/>
        <n v="42154.931145833332"/>
        <n v="41821.83216435185"/>
        <n v="42440.442002314812"/>
        <n v="41842.772546296292"/>
        <n v="42087.670578703699"/>
        <n v="42584.45826388889"/>
        <n v="42233.897129629629"/>
        <n v="42744.694849537038"/>
        <n v="42449.133344907408"/>
        <n v="42076.911076388882"/>
        <n v="41829.383668981478"/>
        <n v="42487.617418981477"/>
        <n v="41985.900393518517"/>
        <n v="42059.801469907405"/>
        <n v="41830.612233796295"/>
        <n v="42237.814571759256"/>
        <n v="41837.621562499997"/>
        <n v="42110.118090277778"/>
        <n v="42294.420115740737"/>
        <n v="42642.780486111107"/>
        <n v="42019.561111111114"/>
        <n v="42139.964918981474"/>
        <n v="41795.754999999997"/>
        <n v="42333.121944444443"/>
        <n v="42338.467048611106"/>
        <n v="42042.467893518515"/>
        <n v="42422.327858796292"/>
        <n v="42388.380752314813"/>
        <n v="42382.698194444441"/>
        <n v="41887.592835648145"/>
        <n v="42089.636874999997"/>
        <n v="41828.759583333333"/>
        <n v="42760.035879629628"/>
        <n v="41828.45612268518"/>
        <n v="42510.133298611108"/>
        <n v="42240.631956018515"/>
        <n v="41809.545682870368"/>
        <n v="42394.692129629628"/>
        <n v="41150.693854166668"/>
        <n v="41915.538981481477"/>
        <n v="41617.704328703701"/>
        <n v="40997.842858796292"/>
        <n v="42508.33321759259"/>
        <n v="41726.504421296289"/>
        <n v="42184.666342592587"/>
        <n v="42767.593379629623"/>
        <n v="41075.02952546296"/>
        <n v="42564.672743055555"/>
        <n v="42704.127476851849"/>
        <n v="41981.934837962959"/>
        <n v="41143.609884259255"/>
        <n v="41730.500138888885"/>
        <n v="42453.288935185185"/>
        <n v="42211.786215277774"/>
        <n v="41902.666099537033"/>
        <n v="42279.584039351852"/>
        <n v="42273.67597222222"/>
        <n v="42250.958819444444"/>
        <n v="42115.539212962962"/>
        <n v="42689.534907407404"/>
        <n v="42692.048217592594"/>
        <n v="41144.213217592587"/>
        <n v="42658.601944444446"/>
        <n v="42128.41978009259"/>
        <n v="42304.621076388888"/>
        <n v="41953.757719907408"/>
        <n v="42108.330115740733"/>
        <n v="42523.897129629629"/>
        <n v="42217.960960648146"/>
        <n v="42493.853460648148"/>
        <n v="41667.614953703705"/>
        <n v="42612.448159722218"/>
        <n v="42037.742604166669"/>
        <n v="42636.406412037039"/>
        <n v="42639.341145833336"/>
        <n v="41989.70480324074"/>
        <n v="42024.656805555554"/>
        <n v="42102.952245370368"/>
        <n v="41880.618784722217"/>
        <n v="42536.03828703703"/>
        <n v="42689.374016203707"/>
        <n v="42774.583738425928"/>
        <n v="41921.634293981479"/>
        <n v="42226.10496527778"/>
        <n v="42200.053460648145"/>
        <n v="42408.506481481476"/>
        <n v="42341.788668981484"/>
        <n v="42695.416006944441"/>
        <n v="42327.597326388888"/>
        <n v="41952.950520833336"/>
        <n v="41771.443599537037"/>
        <n v="42055.392662037033"/>
        <n v="42381.657951388886"/>
        <n v="42767.480185185188"/>
        <n v="42551.720520833333"/>
        <n v="42551.675856481474"/>
        <n v="42081.861226851848"/>
        <n v="42272.504837962959"/>
        <n v="41542.750115740739"/>
        <n v="42207.538344907407"/>
        <n v="42222.41443287037"/>
        <n v="42312.817094907405"/>
        <n v="42083.687199074069"/>
        <n v="42235.55600694444"/>
        <n v="42380.717777777776"/>
        <n v="42275.380381944444"/>
        <n v="42318.827499999992"/>
        <n v="41820.812268518515"/>
        <n v="41962.54069444444"/>
        <n v="42344.675810185181"/>
        <n v="41912.333321759259"/>
        <n v="42529.424421296295"/>
        <n v="41923.649178240739"/>
        <n v="42482.416365740741"/>
        <n v="41792.821099537039"/>
        <n v="42241.589872685181"/>
        <n v="42032.792754629627"/>
        <n v="42436.003368055557"/>
        <n v="41805.686921296292"/>
        <n v="41932.663657407407"/>
        <n v="42034.546759259254"/>
        <n v="41820.706307870372"/>
        <n v="42061.487615740734"/>
        <n v="41892.766469907401"/>
        <n v="42154.431921296295"/>
        <n v="42027.910532407404"/>
        <n v="42551.75335648148"/>
        <n v="42112.89671296296"/>
        <n v="42089.515706018516"/>
        <n v="42058.125694444439"/>
        <n v="41833.930162037032"/>
        <n v="41877.932164351849"/>
        <n v="42047.973587962959"/>
        <n v="41964.636111111111"/>
        <n v="42187.731747685182"/>
        <n v="41787.689907407403"/>
        <n v="41829.688229166662"/>
        <n v="41870.666342592587"/>
        <n v="42801.566365740735"/>
        <n v="42800.593483796292"/>
        <n v="42756.481828703698"/>
        <n v="42787.654097222221"/>
        <n v="42773.70784722222"/>
        <n v="41899.086608796293"/>
        <n v="41391.574571759258"/>
        <n v="42512.489884259259"/>
        <n v="42611.941446759258"/>
        <n v="41828.021157407406"/>
        <n v="41780.536921296291"/>
        <n v="41431.853703703702"/>
        <n v="42322.445416666662"/>
        <n v="42629.446712962956"/>
        <n v="42387.190138888887"/>
        <n v="42255.124918981477"/>
        <n v="41934.706585648142"/>
        <n v="42465.388252314813"/>
        <n v="42417.822847222218"/>
        <n v="42655.257557870369"/>
        <n v="41493.335625"/>
        <n v="42704.64876157407"/>
        <n v="41944.630648148144"/>
        <n v="42199.118738425925"/>
        <n v="42745.53628472222"/>
        <n v="42452.371655092589"/>
        <n v="42198.468321759261"/>
        <n v="42333.391597222224"/>
        <n v="42095.032372685186"/>
        <n v="41351.333043981482"/>
        <n v="41872.317384259259"/>
        <n v="41389.599861111106"/>
        <n v="42044.064513888887"/>
        <n v="42626.460555555554"/>
        <n v="41315.912615740737"/>
        <n v="41722.458020833328"/>
        <n v="41611.709340277775"/>
        <n v="42619.935231481482"/>
        <n v="41719.679594907408"/>
        <n v="42044.823518518511"/>
        <n v="41911.449097222219"/>
        <n v="41030.511423611111"/>
        <n v="42632.120451388888"/>
        <n v="40937.854143518518"/>
        <n v="41044.779722222222"/>
        <n v="41850.57304398148"/>
        <n v="41044.439780092587"/>
        <n v="42585.502337962964"/>
        <n v="42068.59070601852"/>
        <n v="41078.691493055558"/>
        <n v="41747.678726851846"/>
        <n v="40855.556759259256"/>
        <n v="41117.692395833328"/>
        <n v="41863.427673611106"/>
        <n v="42072.582488425927"/>
        <n v="41620.692141203697"/>
        <n v="42573.448287037034"/>
        <n v="42639.23359953703"/>
        <n v="42524.158171296294"/>
        <n v="41415.252986111111"/>
        <n v="41246.85524305555"/>
        <n v="40926.828645833331"/>
        <n v="41373.371342592589"/>
        <n v="41030.083692129629"/>
        <n v="41194.370694444442"/>
        <n v="40736.459699074076"/>
        <n v="42172.750578703701"/>
        <n v="40967.4065162037"/>
        <n v="41745.617939814816"/>
        <n v="41686.496874999997"/>
        <n v="41257.323379629626"/>
        <n v="41537.660810185182"/>
        <n v="42474.656493055554"/>
        <n v="41310.918148148143"/>
        <n v="40862.805023148147"/>
        <n v="42136.088842592588"/>
        <n v="42172.460694444446"/>
        <n v="41846.769745370366"/>
        <n v="42300.377557870372"/>
        <n v="42774.239444444444"/>
        <n v="42018.733263888884"/>
        <n v="42026.716643518514"/>
        <n v="42103.326921296299"/>
        <n v="41920.579201388886"/>
        <n v="42557.981099537035"/>
        <n v="41815.360879629625"/>
        <n v="41807.990185185183"/>
        <n v="42550.49355324074"/>
        <n v="42055.804791666662"/>
        <n v="42016.730358796289"/>
        <n v="42591.691655092589"/>
        <n v="42183.022673611107"/>
        <n v="42176.210706018515"/>
        <n v="42416.48332175926"/>
        <n v="41780.317604166667"/>
        <n v="41795.319768518515"/>
        <n v="41798.731944444444"/>
        <n v="42201.466678240737"/>
        <n v="42507.05636574074"/>
        <n v="41948.344513888886"/>
        <n v="41900.034826388888"/>
        <n v="42192.438738425924"/>
        <n v="42157.857361111113"/>
        <n v="41881.245254629626"/>
        <n v="42213.2971412037"/>
        <n v="42185.058912037035"/>
        <n v="42154.664791666662"/>
        <n v="42208.638136574074"/>
        <n v="42451.288483796299"/>
        <n v="41758.931296296294"/>
        <n v="42028.288229166668"/>
        <n v="42054.535856481474"/>
        <n v="42693.534270833326"/>
        <n v="42103.191145833327"/>
        <n v="42559.568391203698"/>
        <n v="42188.259166666663"/>
        <n v="42023.42664351852"/>
        <n v="42250.389884259253"/>
        <n v="42139.317233796297"/>
        <n v="42401.402650462966"/>
        <n v="41875.714525462965"/>
        <n v="42060.475601851846"/>
        <n v="42066.803310185183"/>
        <n v="42136.0624537037"/>
        <n v="42312.584328703706"/>
        <n v="42170.826527777775"/>
        <n v="42494.475300925922"/>
        <n v="42254.056354166663"/>
        <n v="42495.225902777776"/>
        <n v="41758.631342592591"/>
        <n v="42171.616550925923"/>
        <n v="41938.501087962963"/>
        <n v="42267.919363425921"/>
        <n v="42019.751504629625"/>
        <n v="42313.495567129627"/>
        <n v="42746.053449074076"/>
        <n v="42307.700046296297"/>
        <n v="41842.399259259255"/>
        <n v="41853.031874999993"/>
        <n v="42059.827303240738"/>
        <n v="42291.531215277777"/>
        <n v="41784.744155092594"/>
        <n v="42492.529513888883"/>
        <n v="42709.337731481479"/>
        <n v="42102.808252314811"/>
        <n v="42108.483726851853"/>
        <n v="42453.597974537035"/>
        <n v="42123.440497685187"/>
        <n v="42453.219907407409"/>
        <n v="41857.798738425925"/>
        <n v="42389.794317129628"/>
        <n v="41780.836840277778"/>
        <n v="41835.98260416666"/>
        <n v="42111.508321759255"/>
        <n v="42369.799432870372"/>
        <n v="42164.829247685186"/>
        <n v="42726.711747685178"/>
        <n v="41954.336747685178"/>
        <n v="42233.153981481482"/>
        <n v="42480.592314814814"/>
        <n v="42257.3825"/>
        <n v="41784.581354166665"/>
        <n v="41831.46670138889"/>
        <n v="42172.405173611107"/>
        <n v="41949.905775462961"/>
        <n v="42627.746770833335"/>
        <n v="42530.986944444441"/>
        <n v="42618.618680555555"/>
        <n v="42540.385196759256"/>
        <n v="41745.981076388889"/>
        <n v="41974.530243055553"/>
        <n v="42114.907847222225"/>
        <n v="42002.609155092585"/>
        <n v="42722.636412037034"/>
        <n v="42464.920057870368"/>
        <n v="42171.535636574066"/>
        <n v="42672.746805555558"/>
        <n v="42128.407349537032"/>
        <n v="42359.516909722217"/>
        <n v="42192.69736111111"/>
        <n v="41916.389305555553"/>
        <n v="42461.387939814813"/>
        <n v="42370.694872685184"/>
        <n v="41948.518923611111"/>
        <n v="42046.868067129624"/>
        <n v="42261.424583333333"/>
        <n v="41985.219027777777"/>
        <n v="41922.326851851853"/>
        <n v="41850.654918981476"/>
        <n v="41831.534629629627"/>
        <n v="42415.675092592595"/>
        <n v="41869.505833333329"/>
        <n v="41953.564756944441"/>
        <n v="42037.777951388889"/>
        <n v="41811.347129629627"/>
        <n v="42701.700474537036"/>
        <n v="42258.438171296293"/>
        <n v="42278.456631944442"/>
        <n v="42514.869884259257"/>
        <n v="41830.025833333333"/>
        <n v="41982.696053240739"/>
        <n v="42210.231435185182"/>
        <n v="42195.95854166666"/>
        <n v="41940.759618055556"/>
        <n v="42605.848530092589"/>
        <n v="42199.440578703703"/>
        <n v="42444.669409722221"/>
        <n v="42499.523368055554"/>
        <n v="41929.057881944442"/>
        <n v="42107.632951388885"/>
        <n v="42142.560486111113"/>
        <n v="42353.923310185179"/>
        <n v="41828.714571759258"/>
        <n v="42017.699004629627"/>
        <n v="42415.189699074072"/>
        <n v="41755.268391203703"/>
        <n v="42245.026006944441"/>
        <n v="42278.421377314815"/>
        <n v="41826.411215277774"/>
        <n v="42058.584143518521"/>
        <n v="41877.678287037037"/>
        <n v="42097.665821759256"/>
        <n v="42012.944201388884"/>
        <n v="42103.348495370366"/>
        <n v="41863.375787037039"/>
        <n v="42044.557627314811"/>
        <n v="41806.460983796293"/>
        <n v="42403.789884259262"/>
        <n v="41754.355995370366"/>
        <n v="42101.375740740739"/>
        <n v="41872.082905092589"/>
        <n v="42024.956446759257"/>
        <n v="42495.748298611106"/>
        <n v="41775.427824074075"/>
        <n v="42553.375092592592"/>
        <n v="41912.442395833328"/>
        <n v="41803.248993055553"/>
        <n v="42004.495532407404"/>
        <n v="41845.60083333333"/>
        <n v="41982.565023148149"/>
        <n v="42034.751793981479"/>
        <n v="42334.595590277771"/>
        <n v="42076.921064814807"/>
        <n v="42132.705995370365"/>
        <n v="42117.931250000001"/>
        <n v="42567.322824074072"/>
        <n v="42649.353784722225"/>
        <n v="42097.440891203696"/>
        <n v="42297.61478009259"/>
        <n v="42362.156851851854"/>
        <n v="41872.594594907401"/>
        <n v="42628.481932870367"/>
        <n v="42255.583576388883"/>
        <n v="42790.375034722216"/>
        <n v="42141.532974537033"/>
        <n v="42464.750578703701"/>
        <n v="42030.80291666666"/>
        <n v="42438.570798611108"/>
        <n v="42497.800057870372"/>
        <n v="41863.54887731481"/>
        <n v="42061.004155092589"/>
        <n v="42036.035949074074"/>
        <n v="42157.26185185185"/>
        <n v="41827.701608796291"/>
        <n v="42162.521215277775"/>
        <n v="42233.530231481483"/>
        <n v="42041.989490740736"/>
        <n v="42585.315509259257"/>
        <n v="42097.578159722216"/>
        <n v="41808.461238425924"/>
        <n v="41852.449976851851"/>
        <n v="42693.90185185185"/>
        <n v="42341.610046296293"/>
        <n v="41879.852673611109"/>
        <n v="41941.475532407407"/>
        <n v="42425.522337962961"/>
        <n v="42026.672847222224"/>
        <n v="41922.432256944441"/>
        <n v="41993.616006944438"/>
        <n v="42219.70752314815"/>
        <n v="42225.351342592585"/>
        <n v="42381.478506944441"/>
        <n v="41894.424027777779"/>
        <n v="42576.070381944439"/>
        <n v="42654.765370370369"/>
        <n v="42431.29173611111"/>
        <n v="42627.098969907405"/>
        <n v="42511.153715277775"/>
        <n v="42336.812060185184"/>
        <n v="42341.365972222215"/>
        <n v="42740.628819444442"/>
        <n v="42622.559143518512"/>
        <n v="42390.63040509259"/>
        <n v="41885.270509259259"/>
        <n v="42724.456840277773"/>
        <n v="42090.704166666663"/>
        <n v="42775.525381944441"/>
        <n v="41777.985289351847"/>
        <n v="42780.531944444439"/>
        <n v="42752.61886574074"/>
        <n v="42534.687291666669"/>
        <n v="41239.627916666665"/>
        <n v="42398.640925925924"/>
        <n v="41928.672731481478"/>
        <n v="41888.466493055552"/>
        <n v="41957.54850694444"/>
        <n v="42098.007905092592"/>
        <n v="42360.003692129627"/>
        <n v="41939.361574074072"/>
        <n v="41996.624062499999"/>
        <n v="42334.260601851849"/>
        <n v="42024.494560185187"/>
        <n v="42146.627881944441"/>
        <n v="41919.915277777771"/>
        <n v="41785.518958333334"/>
        <n v="41778.339722222219"/>
        <n v="41841.641701388886"/>
        <n v="42163.09"/>
        <n v="41758.625231481477"/>
        <n v="42170.638113425921"/>
        <n v="42660.410520833328"/>
        <n v="42564.745474537034"/>
        <n v="42121.467430555553"/>
        <n v="41158.785590277774"/>
        <n v="41761.301076388889"/>
        <n v="42783.251064814809"/>
        <n v="42053.49596064815"/>
        <n v="42567.055844907409"/>
        <n v="41932.500543981478"/>
        <n v="42233.5390162037"/>
        <n v="42597.674155092587"/>
        <n v="42227.836331018516"/>
        <n v="42569.901909722219"/>
        <n v="42644.327025462961"/>
        <n v="41368.351956018516"/>
        <n v="41466.576898148145"/>
        <n v="40378.684872685182"/>
        <n v="42373.043946759259"/>
        <n v="41610.586087962962"/>
        <n v="42177.583576388883"/>
        <n v="42359.660277777781"/>
        <n v="42253.479710648149"/>
        <n v="42082.862256944441"/>
        <n v="42387.518495370365"/>
        <n v="41842.947395833333"/>
        <n v="41862.59474537037"/>
        <n v="42443.780717592592"/>
        <n v="41975.692847222221"/>
        <n v="42138.806192129625"/>
        <n v="42464.960185185184"/>
        <n v="42744.207696759258"/>
        <n v="42122.461736111109"/>
        <n v="41862.553391203699"/>
        <n v="42027.624467592592"/>
        <n v="41953.749884259254"/>
        <n v="41851.428055555552"/>
        <n v="42433.442256944443"/>
        <n v="42460.165972222218"/>
        <n v="41829.727384259255"/>
        <n v="42245.066365740735"/>
        <n v="41834.575787037036"/>
        <n v="42248.3274537037"/>
        <n v="42630.714560185188"/>
        <n v="42298.9218287037"/>
        <n v="41824.846898148149"/>
        <n v="42531.020104166666"/>
        <n v="42226.730081018519"/>
        <n v="42263.483240740738"/>
        <n v="41957.625393518516"/>
        <n v="42690.525104166663"/>
        <n v="42097.524085648147"/>
        <n v="42658.482199074067"/>
        <n v="42111.475694444445"/>
        <n v="42409.362951388888"/>
        <n v="42550.89398148148"/>
        <n v="42226.443553240737"/>
        <n v="42766.74858796296"/>
        <n v="42030.930497685178"/>
        <n v="42055.50503472222"/>
        <n v="41939.8199537037"/>
        <n v="42236.973275462959"/>
        <n v="42293.714652777773"/>
        <n v="41853.355069444442"/>
        <n v="42100.515405092585"/>
        <n v="42246.675451388888"/>
        <n v="42173.462488425925"/>
        <n v="42664.942013888889"/>
        <n v="41981.363969907405"/>
        <n v="42528.334293981483"/>
        <n v="42065.610474537032"/>
        <n v="42566.740081018514"/>
        <n v="42255.41101851852"/>
        <n v="41760.700706018521"/>
        <n v="42207.587453703702"/>
        <n v="42522.81689814815"/>
        <n v="42114.617199074077"/>
        <n v="42629.29515046296"/>
        <n v="42359.58390046296"/>
        <n v="42381.981377314813"/>
        <n v="41902.4140625"/>
        <n v="42171.175196759257"/>
        <n v="42555.132152777776"/>
        <n v="42106.94798611111"/>
        <n v="42006.70035879629"/>
        <n v="41876.510601851849"/>
        <n v="42241.220787037033"/>
        <n v="42128.605914351851"/>
        <n v="42062.47215277778"/>
        <n v="41843.916782407403"/>
        <n v="42744.823136574072"/>
        <n v="41885.386805555558"/>
        <n v="42614.913587962961"/>
        <n v="42081.522939814815"/>
        <n v="41843.42418981481"/>
        <n v="42496.238738425927"/>
        <n v="42081.30700231481"/>
        <n v="42509.166203703702"/>
        <n v="42534.441238425927"/>
        <n v="42059.837175925924"/>
        <n v="42435.733749999992"/>
        <n v="41848.471469907403"/>
        <n v="42678.723749999997"/>
        <n v="42530.784699074073"/>
        <n v="41977.571770833332"/>
        <n v="42345.998518518514"/>
        <n v="42426.809745370367"/>
        <n v="42034.648483796293"/>
        <n v="42780.617372685178"/>
        <n v="42803.634479166663"/>
        <n v="42808.431898148141"/>
        <n v="42803.370891203704"/>
        <n v="42786.141898148147"/>
        <n v="42788.356874999998"/>
        <n v="42800.511793981474"/>
        <n v="42806.943530092591"/>
        <n v="42789.25409722222"/>
        <n v="42807.676724537036"/>
        <n v="42809.437581018516"/>
        <n v="42785.062037037038"/>
        <n v="42802.510451388887"/>
        <n v="42800.544999999998"/>
        <n v="42783.304849537039"/>
        <n v="42808.149953703702"/>
        <n v="42796.329942129632"/>
        <n v="42761.832569444443"/>
        <n v="42796.474143518521"/>
        <n v="41909.761053240734"/>
        <n v="41891.456990740735"/>
        <n v="41225.809027777774"/>
        <n v="40478.055590277778"/>
        <n v="41862.631643518514"/>
        <n v="41550.659340277773"/>
        <n v="40632.946030092593"/>
        <n v="40970.667337962957"/>
        <n v="41233.290798611109"/>
        <n v="41026.744722222218"/>
        <n v="41829.579918981479"/>
        <n v="41447.631388888891"/>
        <n v="40883.858344907407"/>
        <n v="41841.056562499994"/>
        <n v="41897.327800925923"/>
        <n v="41799.47756944444"/>
        <n v="41775.545428240737"/>
        <n v="41766.597395833327"/>
        <n v="40643.950925925921"/>
        <n v="41940.483252314814"/>
        <n v="41838.967372685183"/>
        <n v="41771.897604166668"/>
        <n v="41591.529641203699"/>
        <n v="41788.872037037036"/>
        <n v="42466.399976851848"/>
        <n v="40923.521620370368"/>
        <n v="41878.670046296298"/>
        <n v="41862.656342592592"/>
        <n v="40531.678553240738"/>
        <n v="41477.722581018512"/>
        <n v="41781.458437499998"/>
        <n v="41806.396701388883"/>
        <n v="41375.49387731481"/>
        <n v="41780.204270833332"/>
        <n v="41779.101701388885"/>
        <n v="40883.740983796291"/>
        <n v="41491.586446759255"/>
        <n v="41791.785081018512"/>
        <n v="41829.768993055557"/>
        <n v="41868.715717592589"/>
        <n v="41835.458020833328"/>
        <n v="42144.207199074073"/>
        <n v="42118.138101851851"/>
        <n v="42682.942997685182"/>
        <n v="42538.547094907401"/>
        <n v="42018.732164351844"/>
        <n v="42010.759907407402"/>
        <n v="42181.854143518511"/>
        <n v="42017.385902777773"/>
        <n v="42157.389756944445"/>
        <n v="42009.28493055555"/>
        <n v="42013.216168981475"/>
        <n v="41858.553449074076"/>
        <n v="42460.112280092588"/>
        <n v="41861.558761574073"/>
        <n v="42293.645208333335"/>
        <n v="42242.780347222222"/>
        <n v="42172.477766203701"/>
        <n v="42095.166342592587"/>
        <n v="42236.067719907405"/>
        <n v="42057.069525462961"/>
        <n v="41827.396724537037"/>
        <n v="41778.42891203703"/>
        <n v="41013.728229166663"/>
        <n v="41834.378240740734"/>
        <n v="41829.587395833332"/>
        <n v="42171.555081018516"/>
        <n v="42337.584178240737"/>
        <n v="42219.456840277773"/>
        <n v="42165.254293981481"/>
        <n v="42648.337777777771"/>
        <n v="41970.793819444443"/>
        <n v="42050.77484953704"/>
        <n v="42772.625046296293"/>
        <n v="42155.488460648143"/>
        <n v="42270.373807870368"/>
        <n v="42206.627037037033"/>
        <n v="42697.642511574071"/>
        <n v="42503.351134259261"/>
        <n v="42277.375138888885"/>
        <n v="42722.674027777779"/>
        <n v="42323.500972222224"/>
        <n v="41933.083310185182"/>
        <n v="41897.959791666661"/>
        <n v="42446.735497685186"/>
        <n v="42463.605520833335"/>
        <n v="42766.596701388888"/>
        <n v="42734.581111111103"/>
        <n v="42522.139479166661"/>
        <n v="42702.708715277775"/>
        <n v="42252.266018518516"/>
        <n v="42156.302060185182"/>
        <n v="42277.880706018514"/>
        <n v="42754.485509259255"/>
        <n v="41893.116550925923"/>
        <n v="41871.547361111108"/>
        <n v="42261.888449074067"/>
        <n v="42675.485902777778"/>
        <n v="42135.391874999994"/>
        <n v="42230.263888888883"/>
        <n v="42167.22583333333"/>
        <n v="42068.68005787037"/>
        <n v="42145.538356481477"/>
        <n v="41918.533842592587"/>
        <n v="42146.52275462963"/>
        <n v="42590.264351851853"/>
        <n v="42602.368379629632"/>
        <n v="42058.877418981479"/>
        <n v="41889.559895833328"/>
        <n v="42144.365474537037"/>
        <n v="42758.351296296292"/>
        <n v="41982.678946759253"/>
        <n v="42614.552604166667"/>
        <n v="42303.464328703696"/>
        <n v="42171.517083333332"/>
        <n v="41964.107199074067"/>
        <n v="42284.30773148148"/>
        <n v="42016.591874999998"/>
        <n v="42311.503645833327"/>
        <n v="42136.327800925923"/>
        <n v="42172.549305555549"/>
        <n v="42590.695925925924"/>
        <n v="42137.187465277777"/>
        <n v="42167.324826388889"/>
        <n v="41915.22887731481"/>
        <n v="42284.291770833333"/>
        <n v="42611.5930787037"/>
        <n v="42400.496203703697"/>
        <n v="42017.672118055554"/>
        <n v="42426.741655092592"/>
        <n v="41931.474606481475"/>
        <n v="42124.640081018515"/>
        <n v="42430.894201388888"/>
        <n v="42121.548587962963"/>
        <n v="42218.811400462961"/>
        <n v="42444.985972222225"/>
        <n v="42379.535856481474"/>
        <n v="42380.676539351851"/>
        <n v="42762.734097222223"/>
        <n v="42567.631736111107"/>
        <n v="42311.541990740741"/>
        <n v="42505.566145833327"/>
        <n v="42758.159745370365"/>
        <n v="42775.306608796294"/>
        <n v="42232.494212962956"/>
        <n v="42282.561898148146"/>
        <n v="42768.217037037037"/>
        <n v="42141.33280092592"/>
        <n v="42609.234131944446"/>
        <n v="42309.54828703704"/>
        <n v="42193.563148148147"/>
        <n v="42239.749629629623"/>
        <n v="42261.709062499998"/>
        <n v="42102.535439814812"/>
        <n v="42538.527499999997"/>
        <n v="42681.143240740734"/>
        <n v="42056.443101851844"/>
        <n v="42696.41611111111"/>
        <n v="42186.647546296292"/>
        <n v="42493.010902777773"/>
        <n v="42474.848831018513"/>
        <n v="42452.668576388889"/>
        <n v="42628.441874999997"/>
        <n v="42253.720196759255"/>
        <n v="42264.083449074074"/>
        <n v="42664.601226851846"/>
        <n v="42382.036076388882"/>
        <n v="42105.059155092589"/>
        <n v="42466.09538194444"/>
        <n v="41826.662905092591"/>
        <n v="42498.831296296295"/>
        <n v="42431.093668981477"/>
        <n v="41990.377152777779"/>
        <n v="42512.837465277778"/>
        <n v="41913.891956018517"/>
        <n v="42520.802037037036"/>
        <n v="42608.157499999994"/>
        <n v="42512.374884259254"/>
        <n v="42064.577280092592"/>
        <n v="42041.505844907406"/>
        <n v="42468.166273148141"/>
        <n v="41822.366701388884"/>
        <n v="41837.114675925921"/>
        <n v="42065.679027777776"/>
        <n v="42248.48942129629"/>
        <n v="41809.651967592588"/>
        <n v="42148.468518518515"/>
        <n v="42185.312754629624"/>
        <n v="41827.465810185182"/>
        <n v="42437.190347222218"/>
        <n v="41901.073692129627"/>
        <n v="42769.366666666661"/>
        <n v="42549.457384259258"/>
        <n v="42685.765671296293"/>
        <n v="42510.590520833335"/>
        <n v="42062.088078703702"/>
        <n v="42452.708148148151"/>
        <n v="41850.991817129623"/>
        <n v="42052.897777777776"/>
        <n v="42053.816087962965"/>
        <n v="42484.343217592592"/>
        <n v="42466.350462962961"/>
        <n v="42512.902453703697"/>
        <n v="42302.493182870363"/>
        <n v="41806.187094907407"/>
        <n v="42495.784467592595"/>
        <n v="42479.223958333336"/>
        <n v="42270.518587962964"/>
        <n v="42489.411192129628"/>
        <n v="42536.607314814813"/>
        <n v="41822.209606481476"/>
        <n v="41932.102766203701"/>
        <n v="42745.848773148151"/>
        <n v="42696.874340277776"/>
        <n v="41865.817013888889"/>
        <n v="42055.883298611108"/>
        <n v="41851.563020833331"/>
        <n v="42422.769085648142"/>
        <n v="42320.893425925919"/>
        <n v="42106.859224537031"/>
        <n v="42192.725624999999"/>
        <n v="41968.991423611107"/>
        <n v="42689.833101851851"/>
        <n v="42690.125983796293"/>
        <n v="42312.666261574072"/>
        <n v="41855.339768518512"/>
        <n v="42179.646296296291"/>
        <n v="42275.523333333331"/>
        <n v="41765.402465277773"/>
        <n v="42059.492986111109"/>
        <n v="42053.524293981478"/>
        <n v="41858.147060185183"/>
        <n v="42225.305555555555"/>
        <n v="41937.745115740741"/>
        <n v="42043.976655092592"/>
        <n v="42559.222870370366"/>
        <n v="42524.574305555558"/>
        <n v="42291.879259259258"/>
        <n v="41953.659166666665"/>
        <n v="41946.436412037037"/>
        <n v="41947.554259259261"/>
        <n v="42143.252789351849"/>
        <n v="42494.355115740742"/>
        <n v="41815.566493055558"/>
        <n v="41830.337361111109"/>
        <n v="42446.63721064815"/>
        <n v="41923.713310185187"/>
        <n v="41817.387094907404"/>
        <n v="42140.503981481474"/>
        <n v="41764.238298611112"/>
        <n v="42378.270011574066"/>
        <n v="41941.543703703697"/>
        <n v="42026.712094907409"/>
        <n v="41834.745532407404"/>
        <n v="42193.5155787037"/>
        <n v="42290.410219907404"/>
        <n v="42150.253749999996"/>
        <n v="42152.295162037037"/>
        <n v="42409.808865740742"/>
        <n v="41791.284444444442"/>
        <n v="41796.21399305555"/>
        <n v="41808.78361111111"/>
        <n v="42544.605995370366"/>
        <n v="42499.83321759259"/>
        <n v="42264.814490740733"/>
        <n v="41879.750717592593"/>
        <n v="42053.524745370371"/>
        <n v="42675.624131944445"/>
        <n v="42466.935833333329"/>
        <n v="42089.204224537032"/>
        <n v="41894.705416666664"/>
        <n v="41752.626238425924"/>
        <n v="42448.613252314812"/>
        <n v="42404.881967592592"/>
        <n v="42037.582905092589"/>
        <n v="42323.353888888887"/>
        <n v="42088.703020833331"/>
        <n v="42018.468564814808"/>
        <n v="41884.40898148148"/>
        <n v="41883.848414351851"/>
        <n v="41792.436944444438"/>
        <n v="42038.512118055551"/>
        <n v="42661.813206018516"/>
        <n v="41820.737280092588"/>
        <n v="41839.522604166668"/>
        <n v="42380.372847222221"/>
        <n v="41775.854803240734"/>
        <n v="41800.172094907401"/>
        <n v="42572.408483796295"/>
        <n v="41851.333252314813"/>
        <n v="42205.502546296295"/>
        <n v="42100.719525462962"/>
        <n v="42374.702893518515"/>
        <n v="41808.914675925924"/>
        <n v="42294.221307870372"/>
        <n v="42124.632777777777"/>
        <n v="41861.316504629627"/>
        <n v="42521.08317129629"/>
        <n v="42272.322175925925"/>
        <n v="42016.624131944445"/>
        <n v="42402.680694444447"/>
        <n v="41959.910752314812"/>
        <n v="42531.844189814808"/>
        <n v="42036.496192129627"/>
        <n v="42088.515358796292"/>
        <n v="41820.430856481478"/>
        <n v="42535.770324074074"/>
        <n v="41821.490266203698"/>
        <n v="42626.541979166665"/>
        <n v="41820.997303240736"/>
        <n v="42016.498344907406"/>
        <n v="42010.994247685179"/>
        <n v="42480.271527777775"/>
        <n v="41852.318888888891"/>
        <n v="42643.424525462957"/>
        <n v="42179.690138888887"/>
        <n v="42612.710474537038"/>
        <n v="42574.921724537031"/>
        <n v="42200.417499999996"/>
        <n v="42419.810763888883"/>
        <n v="42053.463333333326"/>
        <n v="42605.55704861111"/>
        <n v="42458.433391203704"/>
        <n v="42528.813680555548"/>
        <n v="41841.61215277778"/>
        <n v="41927.962164351848"/>
        <n v="42062.626111111109"/>
        <n v="42541.293182870366"/>
        <n v="41918.672499999993"/>
        <n v="41921.071643518517"/>
        <n v="42128.528275462959"/>
        <n v="42053.708587962959"/>
        <n v="41781.64675925926"/>
        <n v="42171.109108796292"/>
        <n v="41989.039212962962"/>
        <n v="41796.563263888886"/>
        <n v="41793.460428240738"/>
        <n v="42506.552071759252"/>
        <n v="42372.484722222223"/>
        <n v="42126.666678240734"/>
        <n v="42149.732083333329"/>
        <n v="42087.55972222222"/>
        <n v="41753.427442129629"/>
        <n v="42443.594027777777"/>
        <n v="42121.041481481479"/>
        <n v="42267.800891203697"/>
        <n v="41848.657824074071"/>
        <n v="42689.006655092591"/>
        <n v="41915.554502314808"/>
        <n v="42584.638495370367"/>
        <n v="42511.53361111111"/>
        <n v="42458.950277777774"/>
        <n v="42131.827835648146"/>
        <n v="42419.711087962962"/>
        <n v="42233.555497685178"/>
        <n v="42430.631064814814"/>
        <n v="42545.27"/>
        <n v="42297.540405092594"/>
        <n v="41760.727372685185"/>
        <n v="41829.525925925926"/>
        <n v="42491.714548611104"/>
        <n v="42477.521446759252"/>
        <n v="41950.651226851849"/>
        <n v="41802.412569444445"/>
        <n v="41927.665451388886"/>
        <n v="42057.328611111108"/>
        <n v="41780.887870370367"/>
        <n v="42020.638333333329"/>
        <n v="42125.564479166664"/>
        <n v="41855.801736111105"/>
        <n v="41794.609189814808"/>
        <n v="41893.575219907405"/>
        <n v="42037.390624999993"/>
        <n v="42227.615879629629"/>
        <n v="41881.153009259258"/>
        <n v="42234.581550925919"/>
        <n v="42581.189212962963"/>
        <n v="41880.555243055554"/>
        <n v="42214.487337962964"/>
        <n v="42460.126979166664"/>
        <n v="42166.814872685187"/>
        <n v="42733.293032407404"/>
        <n v="42177.553449074076"/>
        <n v="42442.41501157407"/>
        <n v="42521.44599537037"/>
        <n v="41884.391516203701"/>
        <n v="42289.552858796298"/>
        <n v="42243.416932870365"/>
        <n v="42248.431828703702"/>
        <n v="42328.518807870372"/>
        <n v="41923.146018518521"/>
        <n v="42571.212268518517"/>
        <n v="42600.547708333332"/>
        <n v="42516.795034722221"/>
        <n v="42222.521701388883"/>
        <n v="41829.391458333332"/>
        <n v="42150.546979166662"/>
        <n v="42040.623344907406"/>
        <n v="42075.599062499998"/>
        <n v="42073.452361111107"/>
        <n v="42479.870381944442"/>
        <n v="42411.733958333331"/>
        <n v="42223.186030092591"/>
        <n v="42462.685162037036"/>
        <n v="41753.307523148142"/>
        <n v="41788.378749999996"/>
        <n v="42195.820370370369"/>
        <n v="42015.842118055552"/>
        <n v="42661.233726851853"/>
        <n v="41808.441249999996"/>
        <n v="41730.068414351852"/>
        <n v="42139.608506944445"/>
        <n v="42193.887824074067"/>
        <n v="42115.68131944444"/>
        <n v="42203.471967592595"/>
        <n v="42433.553553240738"/>
        <n v="42555.46361111111"/>
        <n v="42236.414918981478"/>
        <n v="41974.534814814811"/>
        <n v="41997.299571759257"/>
        <n v="42135.602361111109"/>
        <n v="41869.532337962963"/>
        <n v="41982.480277777773"/>
        <n v="41976.12364583333"/>
        <n v="41912.650613425925"/>
        <n v="42146.36206018518"/>
        <n v="41921.167199074072"/>
        <n v="41926.734351851854"/>
        <n v="42561.575543981475"/>
        <n v="42649.340902777774"/>
        <n v="42093.578506944446"/>
        <n v="42460.525196759256"/>
        <n v="42430.553888888891"/>
        <n v="42025.967847222222"/>
        <n v="41836.26284722222"/>
        <n v="42450.887523148143"/>
        <n v="42418.217650462961"/>
        <n v="42168.108148148145"/>
        <n v="41964.507986111108"/>
        <n v="42576.489236111105"/>
        <n v="42503.331643518519"/>
        <n v="42101.620486111111"/>
        <n v="42125.439201388886"/>
        <n v="41902.125393518516"/>
        <n v="42003.74009259259"/>
        <n v="41988.621608796289"/>
        <n v="41974.690266203703"/>
        <n v="42591.858587962961"/>
        <n v="42049.800034722219"/>
        <n v="41856.506736111107"/>
        <n v="42417.377199074072"/>
        <n v="41866.590532407405"/>
        <n v="42220.586539351854"/>
        <n v="42628.640787037039"/>
        <n v="41990.790300925924"/>
        <n v="42447.68609953703"/>
        <n v="42283.656018518515"/>
        <n v="42482.80736111111"/>
        <n v="42383.584791666661"/>
        <n v="42566.396493055552"/>
        <n v="42338.755578703705"/>
        <n v="42506.501041666663"/>
        <n v="42429.783391203702"/>
        <n v="42203.22379629629"/>
        <n v="42072.162048611113"/>
        <n v="41789.518645833326"/>
        <n v="41788.381643518514"/>
        <n v="42143.833518518521"/>
        <n v="42318.385370370372"/>
        <n v="42052.741481481477"/>
        <n v="42779.401956018519"/>
        <n v="42128.419560185182"/>
        <n v="42660.923912037033"/>
        <n v="42037.72987268518"/>
        <n v="42619.727361111109"/>
        <n v="41877.013553240737"/>
        <n v="41828.528587962959"/>
        <n v="42545.56585648148"/>
        <n v="42157.444178240738"/>
        <n v="41846.458993055552"/>
        <n v="42460.533414351848"/>
        <n v="42291.6249537037"/>
        <n v="42436.886157407404"/>
        <n v="41942.638773148145"/>
        <n v="41880.54510416666"/>
        <n v="41946.728576388887"/>
        <n v="42649.415127314809"/>
        <n v="42700.958032407405"/>
        <n v="42450.674490740734"/>
        <n v="42226.486446759256"/>
        <n v="41975.492303240739"/>
        <n v="42053.464490740742"/>
        <n v="42590.468819444439"/>
        <n v="42104.573263888888"/>
        <n v="41899.41873842592"/>
        <n v="42297.607951388891"/>
        <n v="42284.935636574075"/>
        <n v="42409.033414351848"/>
        <n v="42665.762013888881"/>
        <n v="42140.21298611111"/>
        <n v="42598.540821759256"/>
        <n v="41887.083854166667"/>
        <n v="41780.504560185182"/>
        <n v="42381.270648148151"/>
        <n v="41828.437986111108"/>
        <n v="42596.436365740738"/>
        <n v="42191.155173611107"/>
        <n v="42440.20817129629"/>
        <n v="42173.594884259255"/>
        <n v="42737.701805555553"/>
        <n v="42499.4215162037"/>
        <n v="41775.650231481479"/>
        <n v="42055.068865740737"/>
        <n v="41971.672743055555"/>
        <n v="42447.688333333332"/>
        <n v="42064.011736111112"/>
        <n v="42665.243402777771"/>
        <n v="42523.04038194444"/>
        <n v="42294.59979166666"/>
        <n v="41822.696550925924"/>
        <n v="42173.761793981474"/>
        <n v="42185.347824074073"/>
        <n v="42136.466863425921"/>
        <n v="42142.305682870363"/>
        <n v="41820.419756944444"/>
        <n v="41878.738240740735"/>
        <n v="41914.086770833332"/>
        <n v="42556.664687499993"/>
        <n v="42493.388680555552"/>
        <n v="41876.607453703698"/>
        <n v="41802.365949074076"/>
        <n v="42120.322893518511"/>
        <n v="41786.553020833329"/>
        <n v="42627.245763888888"/>
        <n v="42374.443171296291"/>
        <n v="41772.477060185185"/>
        <n v="42632.908518518518"/>
        <n v="42218.97206018518"/>
        <n v="41753.384942129625"/>
        <n v="42230.454398148147"/>
        <n v="41787.009895833333"/>
        <n v="41829.578749999993"/>
        <n v="42147.61850694444"/>
        <n v="41940.38984953703"/>
        <n v="42020.492233796293"/>
        <n v="41891.756701388884"/>
        <n v="42308.98297453703"/>
        <n v="42489.925543981481"/>
        <n v="41995.662152777775"/>
        <n v="41988.408749999995"/>
        <n v="42479.2575"/>
        <n v="42401.598229166666"/>
        <n v="41897.393703703703"/>
        <n v="41882.37731481481"/>
        <n v="42129.333252314813"/>
        <n v="42524.329675925925"/>
        <n v="42556.296157407407"/>
        <n v="42461.481412037036"/>
        <n v="41792.334652777776"/>
        <n v="41879.705428240741"/>
        <n v="42551.840023148143"/>
        <n v="41809.933865740742"/>
        <n v="41785.499374999999"/>
        <n v="42072.367916666662"/>
        <n v="41779.5158912037"/>
        <n v="42133.963738425919"/>
        <n v="42505.529699074068"/>
        <n v="42118.347997685181"/>
        <n v="42036.787256944437"/>
        <n v="42360.679502314808"/>
        <n v="42102.657974537033"/>
        <n v="42032.507812499993"/>
        <n v="42147.521597222221"/>
        <n v="42165.784791666665"/>
        <n v="41927.727824074071"/>
        <n v="42381.463506944441"/>
        <n v="41943.544699074067"/>
        <n v="42465.283101851848"/>
        <n v="42401.736886574072"/>
        <n v="42461.932534722218"/>
        <n v="42632.139976851853"/>
        <n v="42204.962685185186"/>
        <n v="42040.996666666666"/>
        <n v="42203.46943287037"/>
        <n v="41983.544513888883"/>
        <n v="41968.469131944446"/>
        <n v="42102.816064814811"/>
        <n v="42089.693240740737"/>
        <n v="42122.484826388885"/>
        <n v="42048.503391203696"/>
        <n v="42297.482673611106"/>
        <n v="41813.730381944442"/>
        <n v="42548.241527777776"/>
        <n v="41832.881423611107"/>
        <n v="42325.712384259255"/>
        <n v="41858.006296296291"/>
        <n v="41793.501898148148"/>
        <n v="41793.605925925927"/>
        <n v="41831.489606481475"/>
        <n v="42621.18100694444"/>
        <n v="42164.091388888883"/>
        <n v="42395.498101851852"/>
        <n v="42457.918842592589"/>
        <n v="42016.773240740738"/>
        <n v="42402.827233796292"/>
        <n v="42619.594155092585"/>
        <n v="42128.615740740737"/>
        <n v="41808.67288194444"/>
        <n v="42445.658645833326"/>
        <n v="41771.606458333328"/>
        <n v="41954.642534722218"/>
        <n v="41747.263171296298"/>
        <n v="42181.899918981479"/>
        <n v="41739.316967592589"/>
        <n v="42173.258530092593"/>
        <n v="42193.605196759258"/>
        <n v="42065.541967592588"/>
        <n v="42499.634629629632"/>
        <n v="41820.568078703705"/>
        <n v="41787.958854166667"/>
        <n v="42049.811307870368"/>
        <n v="41772.519560185181"/>
        <n v="42445.389803240738"/>
        <n v="42138.722337962965"/>
        <n v="42493.64875"/>
        <n v="42682.408634259256"/>
        <n v="42655.796840277777"/>
        <n v="42087.583969907406"/>
        <n v="42075.734293981477"/>
        <n v="41814.159467592588"/>
        <n v="41886.903020833335"/>
        <n v="41989.610879629625"/>
        <n v="42425.527083333327"/>
        <n v="42166.011400462965"/>
        <n v="41865.674594907403"/>
        <n v="42546.653900462959"/>
        <n v="42419.931944444441"/>
        <n v="42531.772361111107"/>
        <n v="42548.430196759255"/>
        <n v="42486.829571759255"/>
        <n v="42167.326458333329"/>
        <n v="42333.487488425926"/>
        <n v="42138.590486111112"/>
        <n v="42666.458599537036"/>
        <n v="41766.4837037037"/>
        <n v="42170.238680555551"/>
        <n v="41968.73065972222"/>
        <n v="42132.372152777774"/>
        <n v="42201.227893518517"/>
        <n v="42688.821250000001"/>
        <n v="42084.673206018517"/>
        <n v="41831.514444444438"/>
        <n v="42410.722719907404"/>
        <n v="41982.528738425921"/>
        <n v="41975.467777777776"/>
        <n v="42268.917893518512"/>
        <n v="42403.763518518514"/>
        <n v="42526.801203703704"/>
        <n v="41849.678703703699"/>
        <n v="41799.050706018512"/>
        <n v="42090.700682870367"/>
        <n v="42059.24559027778"/>
        <n v="41800.318368055552"/>
        <n v="42054.640717592592"/>
        <n v="42487.418668981474"/>
        <n v="42109.542916666665"/>
        <n v="42497.067372685182"/>
        <n v="42058.695740740739"/>
        <n v="42207.051585648143"/>
        <n v="41807.481747685182"/>
        <n v="42284.488611111105"/>
        <n v="42045.634050925924"/>
        <n v="42184.001203703701"/>
        <n v="42160.443483796298"/>
        <n v="42340.972303240742"/>
        <n v="42329.629826388882"/>
        <n v="42170.701898148145"/>
        <n v="42571.417858796289"/>
        <n v="42150.861273148148"/>
        <n v="42101.215208333328"/>
        <n v="42034.719918981478"/>
        <n v="41944.319293981483"/>
        <n v="42593.657071759262"/>
        <n v="42503.532534722217"/>
        <n v="41927.640567129631"/>
        <n v="42374.906655092585"/>
        <n v="41963.664027777777"/>
        <n v="42143.236886574072"/>
        <n v="42460.733888888884"/>
        <n v="42553.718194444438"/>
        <n v="42152.557384259257"/>
        <n v="42116.502418981479"/>
        <n v="42154.934305555558"/>
        <n v="42432.493391203701"/>
        <n v="41780.57739583333"/>
        <n v="41740.285324074073"/>
        <n v="41765.864166666666"/>
        <n v="41766.408958333333"/>
        <n v="42248.418680555558"/>
        <n v="41885.01321759259"/>
        <n v="42159.016099537032"/>
        <n v="42265.608668981477"/>
        <n v="42136.558842592589"/>
        <n v="41974.916006944441"/>
        <n v="42172.23123842592"/>
        <n v="42064.982361111113"/>
        <n v="41848.631689814814"/>
        <n v="42103.67659722222"/>
        <n v="42059.762395833335"/>
        <n v="42041.534756944442"/>
        <n v="41829.528819444444"/>
        <n v="42128.222731481474"/>
        <n v="41789.685266203705"/>
        <n v="41833.452662037038"/>
        <n v="41914.381678240738"/>
        <n v="42611.052731481475"/>
        <n v="42253.424826388888"/>
        <n v="42295.683495370373"/>
        <n v="41841.44326388889"/>
        <n v="42402.738668981481"/>
        <n v="42509.605775462966"/>
        <n v="41865.45144675926"/>
        <n v="42047.516111111108"/>
        <n v="41792.963865740741"/>
        <n v="42763.572337962956"/>
        <n v="42179.9374537037"/>
        <n v="42255.487673611111"/>
        <n v="42006.808124999996"/>
        <n v="42615.138483796291"/>
        <n v="42372.415833333333"/>
        <n v="42682.469351851854"/>
        <n v="42154.610486111109"/>
        <n v="41999.652731481481"/>
        <n v="41815.606712962959"/>
        <n v="42755.810173611106"/>
        <n v="42373.77511574074"/>
        <n v="41854.394317129627"/>
        <n v="42065.583240740736"/>
        <n v="42469.742951388886"/>
        <n v="41954.019699074073"/>
        <n v="42079.649641203701"/>
        <n v="42762.337476851848"/>
        <n v="41976.796643518515"/>
        <n v="42171.55027777778"/>
        <n v="42055.924120370364"/>
        <n v="41867.443946759253"/>
        <n v="41779.449537037035"/>
        <n v="42679.750138888885"/>
        <n v="42032.041875000003"/>
        <n v="41792.983541666668"/>
        <n v="41982.665312499994"/>
        <n v="42193.273958333331"/>
        <n v="41843.566678240742"/>
        <n v="42135.884155092594"/>
        <n v="42317.618043981478"/>
        <n v="42663.259745370371"/>
        <n v="42185.802835648145"/>
        <n v="42095.020833333336"/>
        <n v="42124.415543981479"/>
        <n v="42143.709409722222"/>
        <n v="41906.611180555556"/>
        <n v="41833.927037037036"/>
        <n v="41863.150949074072"/>
        <n v="42224.548576388886"/>
        <n v="41939.603900462964"/>
        <n v="42059.061689814807"/>
        <n v="42308.002881944441"/>
        <n v="42114.610601851855"/>
        <n v="42492.776724537034"/>
        <n v="42494.263333333329"/>
        <n v="41863.318993055553"/>
        <n v="41843.456284722219"/>
        <n v="42358.476539351854"/>
        <n v="42657.178935185184"/>
        <n v="41926.333969907406"/>
        <n v="42020.560300925928"/>
        <n v="42075.771655092591"/>
        <n v="41786.751412037032"/>
        <n v="41820.662488425922"/>
        <n v="41969.876712962963"/>
        <n v="41830.059074074074"/>
        <n v="42265.474849537037"/>
        <n v="42601.618807870364"/>
        <n v="42433.13041666666"/>
        <n v="42227.943368055552"/>
        <n v="42414.960231481477"/>
        <n v="42538.759976851848"/>
        <n v="42233.463414351849"/>
        <n v="42221.448449074072"/>
        <n v="42675.054629629631"/>
        <n v="42534.423148148147"/>
        <n v="42151.697384259256"/>
        <n v="41915.191886574074"/>
        <n v="41961.284155092588"/>
        <n v="41940.378900462958"/>
        <n v="42111.695763888885"/>
        <n v="42279.570231481477"/>
        <n v="42213.454571759255"/>
        <n v="42109.593379629623"/>
        <n v="42031.625254629624"/>
        <n v="42614.934537037036"/>
        <n v="41829.117164351854"/>
        <n v="42015.912280092591"/>
        <n v="42439.493981481479"/>
        <n v="42433.617384259262"/>
        <n v="42243.582060185181"/>
        <n v="42549.840115740742"/>
        <n v="41774.442870370367"/>
        <n v="42306.640520833331"/>
        <n v="42457.723692129628"/>
        <n v="42513.76798611111"/>
        <n v="41816.742037037031"/>
        <n v="41880.580509259256"/>
        <n v="42342.63722222222"/>
        <n v="41745.682986111111"/>
        <n v="42311.413124999999"/>
        <n v="42295.945798611108"/>
        <n v="42053.513726851852"/>
        <n v="42414.027546296296"/>
        <n v="41801.503217592588"/>
        <n v="42770.082256944443"/>
        <n v="42452.60732638889"/>
        <n v="42601.646365740737"/>
        <n v="42447.655219907407"/>
        <n v="41811.327847222223"/>
        <n v="41980.859189814808"/>
        <n v="42469.475810185184"/>
        <n v="42493.338518518511"/>
        <n v="42534.658541666664"/>
        <n v="41830.650011574071"/>
        <n v="42543.580231481479"/>
        <n v="41975.434641203705"/>
        <n v="42069.695104166669"/>
        <n v="41795.390590277777"/>
        <n v="42507.971631944441"/>
        <n v="42132.601620370369"/>
        <n v="41747.661527777775"/>
        <n v="41920.75513888889"/>
        <n v="42399.499074074069"/>
        <n v="42467.340208333328"/>
        <n v="41765.716319444444"/>
        <n v="42229.872835648144"/>
        <n v="42286.541446759256"/>
        <n v="42401.464039351849"/>
        <n v="42125.436134259253"/>
        <n v="42289.732164351844"/>
        <n v="42107.656388888885"/>
        <n v="41809.181597222218"/>
        <n v="42019.475428240738"/>
        <n v="41950.058611111112"/>
        <n v="42069.183113425919"/>
        <n v="42061.754930555551"/>
        <n v="41842.620347222219"/>
        <n v="42437.437013888884"/>
        <n v="42775.755879629629"/>
        <n v="41878.835196759253"/>
        <n v="42020.379016203697"/>
        <n v="41889.954363425924"/>
        <n v="41872.599363425921"/>
        <n v="42391.564664351848"/>
        <n v="41848.564594907402"/>
        <n v="42177.755868055552"/>
        <n v="41851.492592592593"/>
        <n v="41921.562106481477"/>
        <n v="42002.336550925924"/>
        <n v="42096.336215277777"/>
        <n v="42021.092858796292"/>
        <n v="42419.037835648145"/>
        <n v="42174.572488425925"/>
        <n v="41869.664351851847"/>
        <n v="41856.463819444441"/>
        <n v="42620.702638888884"/>
        <n v="42417.467546296299"/>
        <n v="42056.982627314814"/>
        <n v="41878.703217592592"/>
        <n v="41990.375775462962"/>
        <n v="42408.791238425925"/>
        <n v="42217.461770833332"/>
        <n v="42151.029351851852"/>
        <n v="42282.447210648148"/>
        <n v="42768.762511574074"/>
        <n v="41765.730324074073"/>
        <n v="42321.816782407404"/>
        <n v="42374.446747685179"/>
        <n v="41941.376898148148"/>
        <n v="42293.60087962963"/>
        <n v="42614.06046296296"/>
        <n v="42067.739004629628"/>
        <n v="41903.674618055556"/>
        <n v="41804.728750000002"/>
        <n v="42496.862442129626"/>
        <n v="41869.590393518512"/>
        <n v="42305.462581018517"/>
        <n v="42144.023194444446"/>
        <n v="42559.265671296293"/>
        <n v="41994.875740740739"/>
        <n v="41948.749131944445"/>
        <n v="42074.011365740742"/>
        <n v="41841.992928240739"/>
        <n v="41904.442245370366"/>
        <n v="41990.814155092587"/>
        <n v="42436.300775462958"/>
        <n v="42169.750173611108"/>
        <n v="41905.428136574068"/>
        <n v="41761.601817129624"/>
        <n v="41865.670324074068"/>
        <n v="41928.481805555552"/>
        <n v="42613.632928240739"/>
        <n v="41779.44017361111"/>
        <n v="42534.724988425922"/>
        <n v="42310.760185185187"/>
        <n v="42445.852361111109"/>
        <n v="41866.432314814811"/>
        <n v="41779.486759259256"/>
        <n v="42420.933136574073"/>
        <n v="42523.530879629623"/>
        <n v="41787.473194444443"/>
        <n v="42093.379930555551"/>
        <n v="41833.74318287037"/>
        <n v="42478.830879629626"/>
        <n v="42234.909143518518"/>
        <n v="42718.755266203698"/>
        <n v="42022.453194444439"/>
        <n v="42031.458564814813"/>
        <n v="42700.59642361111"/>
        <n v="41812.566099537034"/>
        <n v="42078.136874999997"/>
        <n v="42283.344618055555"/>
        <n v="41778.837604166663"/>
        <n v="41905.587372685179"/>
        <n v="42695.502245370364"/>
        <n v="42732.579189814809"/>
        <n v="42510.730567129627"/>
        <n v="42511.489768518521"/>
        <n v="42041.372974537029"/>
        <n v="42306.980937499997"/>
        <n v="42353.553425925922"/>
        <n v="42622.228078703702"/>
        <n v="42058.395543981482"/>
        <n v="42304.732627314814"/>
        <n v="42538.53456018518"/>
        <n v="41990.40421296296"/>
        <n v="42122.524166666662"/>
        <n v="42209.464548611104"/>
        <n v="41990.298043981478"/>
        <n v="42038.986655092587"/>
        <n v="42178.607557870368"/>
        <n v="41889.878472222219"/>
        <n v="42692.823495370372"/>
        <n v="42750.321979166663"/>
        <n v="42344.616168981483"/>
        <n v="42495.51385416666"/>
        <n v="42570.642048611109"/>
        <n v="41926.916550925926"/>
        <n v="42730.695393518516"/>
        <n v="42475.639733796292"/>
        <n v="42188.624606481484"/>
        <n v="42640.069837962961"/>
        <n v="42696.802187499998"/>
        <n v="42052.841041666667"/>
        <n v="41883.708344907405"/>
        <n v="42766.823344907403"/>
        <n v="42307.331064814811"/>
        <n v="42512.418414351851"/>
        <n v="42028.927546296291"/>
        <n v="42400.738263888888"/>
        <n v="42358.364849537036"/>
      </sharedItems>
    </cacheField>
    <cacheField name="End Date" numFmtId="0">
      <sharedItems containsSemiMixedTypes="0" containsString="0" containsNumber="1" minValue="40035.601388888885" maxValue="42858.591666666667"/>
    </cacheField>
  </cacheFields>
  <extLst>
    <ext xmlns:x14="http://schemas.microsoft.com/office/spreadsheetml/2009/9/main" uri="{725AE2AE-9491-48be-B2B4-4EB974FC3084}">
      <x14:pivotCacheDefinition pivotCacheId="125467386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Hackett" refreshedDate="43523.767483912037" createdVersion="6" refreshedVersion="6" minRefreshableVersion="3" recordCount="4115" xr:uid="{B7AC5817-156B-40AC-A50D-90B6191CE72A}">
  <cacheSource type="worksheet">
    <worksheetSource ref="A1:T1048576" sheet="mai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Met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s v="film &amp; video/television"/>
    <n v="137"/>
    <n v="63.92"/>
    <x v="0"/>
    <x v="0"/>
    <x v="0"/>
    <n v="42207.91666666666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x v="0"/>
    <s v="film &amp; video/television"/>
    <n v="143"/>
    <n v="185.48"/>
    <x v="0"/>
    <x v="0"/>
    <x v="1"/>
    <n v="42796.3921643518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s v="film &amp; video/television"/>
    <n v="105"/>
    <n v="15"/>
    <x v="0"/>
    <x v="0"/>
    <x v="2"/>
    <n v="42415.49401620370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s v="film &amp; video/television"/>
    <n v="104"/>
    <n v="69.27"/>
    <x v="0"/>
    <x v="0"/>
    <x v="3"/>
    <n v="41858.306793981479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s v="film &amp; video/television"/>
    <n v="123"/>
    <n v="190.55"/>
    <x v="0"/>
    <x v="0"/>
    <x v="4"/>
    <n v="42357.6259143518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s v="film &amp; video/television"/>
    <n v="110"/>
    <n v="93.4"/>
    <x v="0"/>
    <x v="0"/>
    <x v="5"/>
    <n v="42580.02430555555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s v="film &amp; video/television"/>
    <n v="106"/>
    <n v="146.88"/>
    <x v="0"/>
    <x v="0"/>
    <x v="6"/>
    <n v="41803.86400462962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s v="film &amp; video/television"/>
    <n v="101"/>
    <n v="159.82"/>
    <x v="0"/>
    <x v="0"/>
    <x v="7"/>
    <n v="42555.838738425919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x v="0"/>
    <s v="film &amp; video/television"/>
    <n v="100"/>
    <n v="291.79000000000002"/>
    <x v="0"/>
    <x v="0"/>
    <x v="8"/>
    <n v="42475.66666666666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s v="film &amp; video/television"/>
    <n v="126"/>
    <n v="31.5"/>
    <x v="0"/>
    <x v="0"/>
    <x v="9"/>
    <n v="42476.8951851851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s v="film &amp; video/television"/>
    <n v="101"/>
    <n v="158.68"/>
    <x v="0"/>
    <x v="0"/>
    <x v="10"/>
    <n v="41814.85971064814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s v="film &amp; video/television"/>
    <n v="121"/>
    <n v="80.33"/>
    <x v="0"/>
    <x v="0"/>
    <x v="11"/>
    <n v="42603.9166666666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s v="film &amp; video/television"/>
    <n v="165"/>
    <n v="59.96"/>
    <x v="0"/>
    <x v="0"/>
    <x v="12"/>
    <n v="41835.91666666666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s v="film &amp; video/television"/>
    <n v="160"/>
    <n v="109.78"/>
    <x v="0"/>
    <x v="0"/>
    <x v="13"/>
    <n v="42544.64374999999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x v="0"/>
    <s v="film &amp; video/television"/>
    <n v="101"/>
    <n v="147.71"/>
    <x v="0"/>
    <x v="0"/>
    <x v="14"/>
    <n v="41833.37430555555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s v="film &amp; video/television"/>
    <n v="107"/>
    <n v="21.76"/>
    <x v="0"/>
    <x v="0"/>
    <x v="15"/>
    <n v="42274.6347222222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s v="film &amp; video/television"/>
    <n v="100"/>
    <n v="171.84"/>
    <x v="0"/>
    <x v="0"/>
    <x v="16"/>
    <n v="41806.02083333332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s v="film &amp; video/television"/>
    <n v="101"/>
    <n v="41.94"/>
    <x v="0"/>
    <x v="0"/>
    <x v="17"/>
    <n v="41947.56506944444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s v="film &amp; video/television"/>
    <n v="106"/>
    <n v="93.26"/>
    <x v="0"/>
    <x v="0"/>
    <x v="18"/>
    <n v="41899.333981481475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s v="film &amp; video/television"/>
    <n v="145"/>
    <n v="56.14"/>
    <x v="0"/>
    <x v="0"/>
    <x v="19"/>
    <n v="42205.60803240740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s v="film &amp; video/television"/>
    <n v="100"/>
    <n v="80.16"/>
    <x v="0"/>
    <x v="0"/>
    <x v="20"/>
    <n v="42260.54990740740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s v="film &amp; video/television"/>
    <n v="109"/>
    <n v="199.9"/>
    <x v="0"/>
    <x v="0"/>
    <x v="21"/>
    <n v="41908.418854166666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s v="film &amp; video/television"/>
    <n v="117"/>
    <n v="51.25"/>
    <x v="0"/>
    <x v="0"/>
    <x v="22"/>
    <n v="42005.12430555555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s v="film &amp; video/television"/>
    <n v="119"/>
    <n v="103.04"/>
    <x v="0"/>
    <x v="0"/>
    <x v="23"/>
    <n v="42124.43055555555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s v="film &amp; video/television"/>
    <n v="109"/>
    <n v="66.349999999999994"/>
    <x v="0"/>
    <x v="0"/>
    <x v="24"/>
    <n v="42262.61041666666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s v="film &amp; video/television"/>
    <n v="133"/>
    <n v="57.14"/>
    <x v="0"/>
    <x v="0"/>
    <x v="25"/>
    <n v="42377.81667824074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s v="film &amp; video/television"/>
    <n v="155"/>
    <n v="102.11"/>
    <x v="0"/>
    <x v="0"/>
    <x v="26"/>
    <n v="41868.307222222218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0"/>
    <s v="film &amp; video/television"/>
    <n v="112"/>
    <n v="148.97"/>
    <x v="0"/>
    <x v="0"/>
    <x v="27"/>
    <n v="41958.99806712962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x v="0"/>
    <s v="film &amp; video/television"/>
    <n v="100"/>
    <n v="169.61"/>
    <x v="0"/>
    <x v="0"/>
    <x v="28"/>
    <n v="42354.75560185184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s v="film &amp; video/television"/>
    <n v="123"/>
    <n v="31.62"/>
    <x v="0"/>
    <x v="0"/>
    <x v="29"/>
    <n v="41842.46490740740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s v="film &amp; video/television"/>
    <n v="101"/>
    <n v="76.45"/>
    <x v="0"/>
    <x v="0"/>
    <x v="30"/>
    <n v="41872.08466435185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s v="film &amp; video/television"/>
    <n v="100"/>
    <n v="13"/>
    <x v="0"/>
    <x v="0"/>
    <x v="31"/>
    <n v="42394.58372685184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s v="film &amp; video/television"/>
    <n v="100"/>
    <n v="320.45"/>
    <x v="0"/>
    <x v="0"/>
    <x v="32"/>
    <n v="42502.957638888889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s v="film &amp; video/television"/>
    <n v="102"/>
    <n v="83.75"/>
    <x v="0"/>
    <x v="0"/>
    <x v="33"/>
    <n v="42316.4942245370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s v="film &amp; video/television"/>
    <n v="130"/>
    <n v="49.88"/>
    <x v="0"/>
    <x v="0"/>
    <x v="34"/>
    <n v="41856.113437499997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s v="film &amp; video/television"/>
    <n v="167"/>
    <n v="59.46"/>
    <x v="0"/>
    <x v="0"/>
    <x v="35"/>
    <n v="42121.79166666666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x v="0"/>
    <s v="film &amp; video/television"/>
    <n v="142"/>
    <n v="193.84"/>
    <x v="0"/>
    <x v="0"/>
    <x v="36"/>
    <n v="42098.0570023148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s v="film &amp; video/television"/>
    <n v="183"/>
    <n v="159.51"/>
    <x v="0"/>
    <x v="0"/>
    <x v="37"/>
    <n v="42062.48471064814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s v="film &amp; video/television"/>
    <n v="110"/>
    <n v="41.68"/>
    <x v="0"/>
    <x v="0"/>
    <x v="38"/>
    <n v="41404.84888888889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s v="film &amp; video/television"/>
    <n v="131"/>
    <n v="150.9"/>
    <x v="0"/>
    <x v="0"/>
    <x v="39"/>
    <n v="41784.74930555555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s v="film &amp; video/television"/>
    <n v="101"/>
    <n v="126.69"/>
    <x v="0"/>
    <x v="0"/>
    <x v="40"/>
    <n v="41808.95833333332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s v="film &amp; video/television"/>
    <n v="100"/>
    <n v="105.26"/>
    <x v="0"/>
    <x v="0"/>
    <x v="41"/>
    <n v="41917.36057870370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s v="film &amp; video/television"/>
    <n v="142"/>
    <n v="117.51"/>
    <x v="0"/>
    <x v="0"/>
    <x v="42"/>
    <n v="42001.43085648147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s v="film &amp; video/television"/>
    <n v="309"/>
    <n v="117.36"/>
    <x v="0"/>
    <x v="0"/>
    <x v="43"/>
    <n v="41832.79166666666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s v="film &amp; video/television"/>
    <n v="100"/>
    <n v="133.33000000000001"/>
    <x v="0"/>
    <x v="0"/>
    <x v="44"/>
    <n v="41918.89047453703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s v="film &amp; video/television"/>
    <n v="120"/>
    <n v="98.36"/>
    <x v="0"/>
    <x v="0"/>
    <x v="45"/>
    <n v="42487.415590277778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0"/>
    <s v="film &amp; video/television"/>
    <n v="104"/>
    <n v="194.44"/>
    <x v="0"/>
    <x v="0"/>
    <x v="46"/>
    <n v="42353.7566435185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s v="film &amp; video/television"/>
    <n v="108"/>
    <n v="76.87"/>
    <x v="0"/>
    <x v="0"/>
    <x v="47"/>
    <n v="41992.65285879628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s v="film &amp; video/television"/>
    <n v="108"/>
    <n v="56.82"/>
    <x v="0"/>
    <x v="0"/>
    <x v="48"/>
    <n v="42064.29166666666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x v="0"/>
    <s v="film &amp; video/television"/>
    <n v="100"/>
    <n v="137.93"/>
    <x v="0"/>
    <x v="0"/>
    <x v="49"/>
    <n v="42300.96811342592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s v="film &amp; video/television"/>
    <n v="100"/>
    <n v="27.27"/>
    <x v="0"/>
    <x v="0"/>
    <x v="50"/>
    <n v="42034.49999999999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s v="film &amp; video/television"/>
    <n v="128"/>
    <n v="118.34"/>
    <x v="0"/>
    <x v="0"/>
    <x v="51"/>
    <n v="42226.7203356481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s v="film &amp; video/television"/>
    <n v="116"/>
    <n v="223.48"/>
    <x v="0"/>
    <x v="0"/>
    <x v="52"/>
    <n v="41837.49358796296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x v="0"/>
    <s v="film &amp; video/television"/>
    <n v="110"/>
    <n v="28.11"/>
    <x v="0"/>
    <x v="0"/>
    <x v="53"/>
    <n v="41733.70833333332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s v="film &amp; video/television"/>
    <n v="101"/>
    <n v="194.23"/>
    <x v="0"/>
    <x v="0"/>
    <x v="54"/>
    <n v="42363.504872685182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s v="film &amp; video/television"/>
    <n v="129"/>
    <n v="128.94999999999999"/>
    <x v="0"/>
    <x v="0"/>
    <x v="55"/>
    <n v="42517.76060185184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s v="film &amp; video/television"/>
    <n v="107"/>
    <n v="49.32"/>
    <x v="0"/>
    <x v="0"/>
    <x v="56"/>
    <n v="42163.45833333333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s v="film &amp; video/television"/>
    <n v="102"/>
    <n v="221.52"/>
    <x v="0"/>
    <x v="0"/>
    <x v="57"/>
    <n v="42119.62456018518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s v="film &amp; video/television"/>
    <n v="103"/>
    <n v="137.21"/>
    <x v="0"/>
    <x v="0"/>
    <x v="58"/>
    <n v="41962.57837962962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s v="film &amp; video/television"/>
    <n v="100"/>
    <n v="606.82000000000005"/>
    <x v="0"/>
    <x v="0"/>
    <x v="59"/>
    <n v="42261.66666666666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s v="film &amp; video/shorts"/>
    <n v="103"/>
    <n v="43.04"/>
    <x v="0"/>
    <x v="1"/>
    <x v="60"/>
    <n v="41720.79166666666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s v="film &amp; video/shorts"/>
    <n v="148"/>
    <n v="322.39"/>
    <x v="0"/>
    <x v="1"/>
    <x v="61"/>
    <n v="41431.60598379628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s v="film &amp; video/shorts"/>
    <n v="155"/>
    <n v="96.71"/>
    <x v="0"/>
    <x v="1"/>
    <x v="62"/>
    <n v="41336.59118055555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s v="film &amp; video/shorts"/>
    <n v="114"/>
    <n v="35.47"/>
    <x v="0"/>
    <x v="1"/>
    <x v="63"/>
    <n v="41635.99930555555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s v="film &amp; video/shorts"/>
    <n v="173"/>
    <n v="86.67"/>
    <x v="0"/>
    <x v="1"/>
    <x v="64"/>
    <n v="41462.809965277775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0"/>
    <s v="film &amp; video/shorts"/>
    <n v="108"/>
    <n v="132.05000000000001"/>
    <x v="0"/>
    <x v="1"/>
    <x v="65"/>
    <n v="41862.040972222218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x v="0"/>
    <s v="film &amp; video/shorts"/>
    <n v="119"/>
    <n v="91.23"/>
    <x v="0"/>
    <x v="1"/>
    <x v="66"/>
    <n v="42569.641435185178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s v="film &amp; video/shorts"/>
    <n v="116"/>
    <n v="116.25"/>
    <x v="0"/>
    <x v="1"/>
    <x v="67"/>
    <n v="41105.37504629629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s v="film &amp; video/shorts"/>
    <n v="127"/>
    <n v="21.19"/>
    <x v="0"/>
    <x v="1"/>
    <x v="68"/>
    <n v="41693.3610069444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s v="film &amp; video/shorts"/>
    <n v="111"/>
    <n v="62.33"/>
    <x v="0"/>
    <x v="1"/>
    <x v="69"/>
    <n v="40818.08263888888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s v="film &amp; video/shorts"/>
    <n v="127"/>
    <n v="37.409999999999997"/>
    <x v="0"/>
    <x v="1"/>
    <x v="70"/>
    <n v="40790.68802083333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s v="film &amp; video/shorts"/>
    <n v="124"/>
    <n v="69.72"/>
    <x v="0"/>
    <x v="1"/>
    <x v="71"/>
    <n v="41057.06315972221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s v="film &amp; video/shorts"/>
    <n v="108"/>
    <n v="58.17"/>
    <x v="0"/>
    <x v="1"/>
    <x v="72"/>
    <n v="41227.7916666666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s v="film &amp; video/shorts"/>
    <n v="100"/>
    <n v="50"/>
    <x v="0"/>
    <x v="1"/>
    <x v="73"/>
    <n v="40665.95763888888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0"/>
    <s v="film &amp; video/shorts"/>
    <n v="113"/>
    <n v="19.47"/>
    <x v="0"/>
    <x v="1"/>
    <x v="74"/>
    <n v="42390.27887731481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s v="film &amp; video/shorts"/>
    <n v="115"/>
    <n v="85.96"/>
    <x v="0"/>
    <x v="1"/>
    <x v="75"/>
    <n v="41387.00083333333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s v="film &amp; video/shorts"/>
    <n v="153"/>
    <n v="30.67"/>
    <x v="0"/>
    <x v="1"/>
    <x v="76"/>
    <n v="40904.52497685184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s v="film &amp; video/shorts"/>
    <n v="393"/>
    <n v="60.38"/>
    <x v="0"/>
    <x v="1"/>
    <x v="77"/>
    <n v="41049.91597222221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0"/>
    <s v="film &amp; video/shorts"/>
    <n v="2702"/>
    <n v="38.6"/>
    <x v="0"/>
    <x v="1"/>
    <x v="78"/>
    <n v="42614.52223379629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s v="film &amp; video/shorts"/>
    <n v="127"/>
    <n v="40.270000000000003"/>
    <x v="0"/>
    <x v="1"/>
    <x v="79"/>
    <n v="41754.5682060185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s v="film &amp; video/shorts"/>
    <n v="107"/>
    <n v="273.83"/>
    <x v="0"/>
    <x v="1"/>
    <x v="80"/>
    <n v="41617.87564814814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s v="film &amp; video/shorts"/>
    <n v="198"/>
    <n v="53.04"/>
    <x v="0"/>
    <x v="1"/>
    <x v="81"/>
    <n v="41103.91805555555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s v="film &amp; video/shorts"/>
    <n v="100"/>
    <n v="40.01"/>
    <x v="0"/>
    <x v="1"/>
    <x v="82"/>
    <n v="40825.61181712962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s v="film &amp; video/shorts"/>
    <n v="103"/>
    <n v="15.77"/>
    <x v="0"/>
    <x v="1"/>
    <x v="83"/>
    <n v="42057.27083333333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s v="film &amp; video/shorts"/>
    <n v="100"/>
    <n v="71.430000000000007"/>
    <x v="0"/>
    <x v="1"/>
    <x v="84"/>
    <n v="40678.5496064814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s v="film &amp; video/shorts"/>
    <n v="126"/>
    <n v="71.709999999999994"/>
    <x v="0"/>
    <x v="1"/>
    <x v="85"/>
    <n v="40808.91709490740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0"/>
    <s v="film &amp; video/shorts"/>
    <n v="106"/>
    <n v="375.76"/>
    <x v="0"/>
    <x v="1"/>
    <x v="86"/>
    <n v="42365.3894097222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s v="film &amp; video/shorts"/>
    <n v="105"/>
    <n v="104.6"/>
    <x v="0"/>
    <x v="1"/>
    <x v="87"/>
    <n v="40331.86180555554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s v="film &amp; video/shorts"/>
    <n v="103"/>
    <n v="60"/>
    <x v="0"/>
    <x v="1"/>
    <x v="88"/>
    <n v="41812.45059027777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s v="film &amp; video/shorts"/>
    <n v="115"/>
    <n v="123.29"/>
    <x v="0"/>
    <x v="1"/>
    <x v="89"/>
    <n v="41427.54388888888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x v="0"/>
    <s v="film &amp; video/shorts"/>
    <n v="100"/>
    <n v="31.38"/>
    <x v="0"/>
    <x v="1"/>
    <x v="90"/>
    <n v="40736.08910879629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s v="film &amp; video/shorts"/>
    <n v="120"/>
    <n v="78.260000000000005"/>
    <x v="0"/>
    <x v="1"/>
    <x v="91"/>
    <n v="40680.19402777777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0"/>
    <s v="film &amp; video/shorts"/>
    <n v="105"/>
    <n v="122.33"/>
    <x v="0"/>
    <x v="1"/>
    <x v="92"/>
    <n v="42767.12499999999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s v="film &amp; video/shorts"/>
    <n v="111"/>
    <n v="73.73"/>
    <x v="0"/>
    <x v="1"/>
    <x v="93"/>
    <n v="41093.66666666666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s v="film &amp; video/shorts"/>
    <n v="104"/>
    <n v="21.67"/>
    <x v="0"/>
    <x v="1"/>
    <x v="94"/>
    <n v="41736.5095138888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s v="film &amp; video/shorts"/>
    <n v="131"/>
    <n v="21.9"/>
    <x v="0"/>
    <x v="1"/>
    <x v="95"/>
    <n v="40964.79677083333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s v="film &amp; video/shorts"/>
    <n v="115"/>
    <n v="50.59"/>
    <x v="0"/>
    <x v="1"/>
    <x v="96"/>
    <n v="40390.91666666666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s v="film &amp; video/shorts"/>
    <n v="106"/>
    <n v="53.13"/>
    <x v="0"/>
    <x v="1"/>
    <x v="97"/>
    <n v="40735.9268749999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s v="film &amp; video/shorts"/>
    <n v="106"/>
    <n v="56.67"/>
    <x v="0"/>
    <x v="1"/>
    <x v="98"/>
    <n v="41250.77083333332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s v="film &amp; video/shorts"/>
    <n v="106"/>
    <n v="40.78"/>
    <x v="0"/>
    <x v="1"/>
    <x v="99"/>
    <n v="41661.69443287036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s v="film &amp; video/shorts"/>
    <n v="100"/>
    <n v="192.31"/>
    <x v="0"/>
    <x v="1"/>
    <x v="100"/>
    <n v="41217.5866435185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s v="film &amp; video/shorts"/>
    <n v="100"/>
    <n v="100"/>
    <x v="0"/>
    <x v="1"/>
    <x v="101"/>
    <n v="41298.56840277777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s v="film &amp; video/shorts"/>
    <n v="128"/>
    <n v="117.92"/>
    <x v="0"/>
    <x v="1"/>
    <x v="102"/>
    <n v="40534.92283564814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s v="film &amp; video/shorts"/>
    <n v="105"/>
    <n v="27.9"/>
    <x v="0"/>
    <x v="1"/>
    <x v="103"/>
    <n v="41705.59756944444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x v="0"/>
    <s v="film &amp; video/shorts"/>
    <n v="120"/>
    <n v="60"/>
    <x v="0"/>
    <x v="1"/>
    <x v="104"/>
    <n v="40635.833333333328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s v="film &amp; video/shorts"/>
    <n v="107"/>
    <n v="39.380000000000003"/>
    <x v="0"/>
    <x v="1"/>
    <x v="105"/>
    <n v="42503.79166666666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x v="0"/>
    <s v="film &amp; video/shorts"/>
    <n v="101"/>
    <n v="186.11"/>
    <x v="0"/>
    <x v="1"/>
    <x v="106"/>
    <n v="41001.568298611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s v="film &amp; video/shorts"/>
    <n v="102"/>
    <n v="111.38"/>
    <x v="0"/>
    <x v="1"/>
    <x v="107"/>
    <n v="40657.77415509259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s v="film &amp; video/shorts"/>
    <n v="247"/>
    <n v="78.72"/>
    <x v="0"/>
    <x v="1"/>
    <x v="108"/>
    <n v="41425.40474537036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s v="film &amp; video/shorts"/>
    <n v="220"/>
    <n v="46.7"/>
    <x v="0"/>
    <x v="1"/>
    <x v="109"/>
    <n v="40599.81747685185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s v="film &amp; video/shorts"/>
    <n v="131"/>
    <n v="65.38"/>
    <x v="0"/>
    <x v="1"/>
    <x v="110"/>
    <n v="41592.04097222221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0"/>
    <s v="film &amp; video/shorts"/>
    <n v="155"/>
    <n v="102.08"/>
    <x v="0"/>
    <x v="1"/>
    <x v="111"/>
    <n v="42155.12484953703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s v="film &amp; video/shorts"/>
    <n v="104"/>
    <n v="64.2"/>
    <x v="0"/>
    <x v="1"/>
    <x v="112"/>
    <n v="41741.875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x v="0"/>
    <s v="film &amp; video/shorts"/>
    <n v="141"/>
    <n v="90.38"/>
    <x v="0"/>
    <x v="1"/>
    <x v="113"/>
    <n v="40761.41666666666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s v="film &amp; video/shorts"/>
    <n v="103"/>
    <n v="88.57"/>
    <x v="0"/>
    <x v="1"/>
    <x v="114"/>
    <n v="40921.06583333333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x v="0"/>
    <s v="film &amp; video/shorts"/>
    <n v="140"/>
    <n v="28.73"/>
    <x v="0"/>
    <x v="1"/>
    <x v="115"/>
    <n v="40943.53060185185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s v="film &amp; video/shorts"/>
    <n v="114"/>
    <n v="69.790000000000006"/>
    <x v="0"/>
    <x v="1"/>
    <x v="116"/>
    <n v="40641.24716435185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s v="film &amp; video/shorts"/>
    <n v="100"/>
    <n v="167.49"/>
    <x v="0"/>
    <x v="1"/>
    <x v="117"/>
    <n v="40338.583333333328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s v="film &amp; video/shorts"/>
    <n v="113"/>
    <n v="144.91"/>
    <x v="0"/>
    <x v="1"/>
    <x v="118"/>
    <n v="40752.84532407407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s v="film &amp; video/shorts"/>
    <n v="105"/>
    <n v="91.84"/>
    <x v="0"/>
    <x v="1"/>
    <x v="119"/>
    <n v="40768.7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"/>
    <s v="film &amp; video/science fiction"/>
    <n v="0"/>
    <n v="10"/>
    <x v="0"/>
    <x v="2"/>
    <x v="120"/>
    <n v="42645.841516203705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s v="film &amp; video/science fiction"/>
    <n v="0"/>
    <n v="1"/>
    <x v="0"/>
    <x v="2"/>
    <x v="121"/>
    <n v="42112.219444444439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s v="film &amp; video/science fiction"/>
    <n v="0"/>
    <e v="#DIV/0!"/>
    <x v="0"/>
    <x v="2"/>
    <x v="122"/>
    <n v="42653.22346064814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s v="film &amp; video/science fiction"/>
    <n v="0"/>
    <n v="25.17"/>
    <x v="0"/>
    <x v="2"/>
    <x v="123"/>
    <n v="41940.70833333332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s v="film &amp; video/science fiction"/>
    <n v="0"/>
    <e v="#DIV/0!"/>
    <x v="0"/>
    <x v="2"/>
    <x v="124"/>
    <n v="42139.72039351851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"/>
    <s v="film &amp; video/science fiction"/>
    <n v="14"/>
    <n v="11.67"/>
    <x v="0"/>
    <x v="2"/>
    <x v="125"/>
    <n v="42769.785648148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s v="film &amp; video/science fiction"/>
    <n v="6"/>
    <n v="106.69"/>
    <x v="0"/>
    <x v="2"/>
    <x v="126"/>
    <n v="42165.87499999999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s v="film &amp; video/science fiction"/>
    <n v="2"/>
    <n v="47.5"/>
    <x v="0"/>
    <x v="2"/>
    <x v="127"/>
    <n v="42097.37431712963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x v="1"/>
    <s v="film &amp; video/science fiction"/>
    <n v="2"/>
    <n v="311.17"/>
    <x v="0"/>
    <x v="2"/>
    <x v="128"/>
    <n v="42663.01959490740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s v="film &amp; video/science fiction"/>
    <n v="0"/>
    <e v="#DIV/0!"/>
    <x v="0"/>
    <x v="2"/>
    <x v="129"/>
    <n v="41942.72896990740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s v="film &amp; video/science fiction"/>
    <n v="0"/>
    <e v="#DIV/0!"/>
    <x v="0"/>
    <x v="2"/>
    <x v="130"/>
    <n v="41806.636111111111"/>
  </r>
  <r>
    <n v="131"/>
    <s v="I (Canceled)"/>
    <s v="I"/>
    <n v="1200"/>
    <n v="0"/>
    <x v="1"/>
    <x v="0"/>
    <s v="USD"/>
    <n v="1467763200"/>
    <n v="1466453161"/>
    <b v="0"/>
    <n v="0"/>
    <x v="1"/>
    <s v="film &amp; video/science fiction"/>
    <n v="0"/>
    <e v="#DIV/0!"/>
    <x v="0"/>
    <x v="2"/>
    <x v="131"/>
    <n v="42556.79166666666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s v="film &amp; video/science fiction"/>
    <n v="10"/>
    <n v="94.51"/>
    <x v="0"/>
    <x v="2"/>
    <x v="132"/>
    <n v="41950.6459143518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s v="film &amp; video/science fiction"/>
    <n v="0"/>
    <e v="#DIV/0!"/>
    <x v="0"/>
    <x v="2"/>
    <x v="133"/>
    <n v="42521.52152777777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x v="1"/>
    <s v="film &amp; video/science fiction"/>
    <n v="0"/>
    <e v="#DIV/0!"/>
    <x v="0"/>
    <x v="2"/>
    <x v="134"/>
    <n v="42251.49999999999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s v="film &amp; video/science fiction"/>
    <n v="13"/>
    <n v="80.599999999999994"/>
    <x v="0"/>
    <x v="2"/>
    <x v="135"/>
    <n v="41821.58333333332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s v="film &amp; video/science fiction"/>
    <n v="0"/>
    <e v="#DIV/0!"/>
    <x v="0"/>
    <x v="2"/>
    <x v="136"/>
    <n v="42140.21944444443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"/>
    <s v="film &amp; video/science fiction"/>
    <n v="0"/>
    <e v="#DIV/0!"/>
    <x v="0"/>
    <x v="2"/>
    <x v="137"/>
    <n v="42289.3656597222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s v="film &amp; video/science fiction"/>
    <n v="3"/>
    <n v="81.239999999999995"/>
    <x v="0"/>
    <x v="2"/>
    <x v="138"/>
    <n v="42216.99930555555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s v="film &amp; video/science fiction"/>
    <n v="100"/>
    <n v="500"/>
    <x v="0"/>
    <x v="2"/>
    <x v="139"/>
    <n v="42197.712638888886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s v="film &amp; video/science fiction"/>
    <n v="0"/>
    <e v="#DIV/0!"/>
    <x v="0"/>
    <x v="2"/>
    <x v="140"/>
    <n v="42082.94828703703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s v="film &amp; video/science fiction"/>
    <n v="11"/>
    <n v="46.18"/>
    <x v="0"/>
    <x v="2"/>
    <x v="141"/>
    <n v="42154.944710648146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s v="film &amp; video/science fiction"/>
    <n v="0"/>
    <n v="10"/>
    <x v="0"/>
    <x v="2"/>
    <x v="142"/>
    <n v="41959.72659722221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"/>
    <s v="film &amp; video/science fiction"/>
    <n v="0"/>
    <e v="#DIV/0!"/>
    <x v="0"/>
    <x v="2"/>
    <x v="143"/>
    <n v="42616.0381944444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"/>
    <s v="film &amp; video/science fiction"/>
    <n v="28"/>
    <n v="55.95"/>
    <x v="0"/>
    <x v="2"/>
    <x v="144"/>
    <n v="42107.51240740740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s v="film &amp; video/science fiction"/>
    <n v="8"/>
    <n v="37.56"/>
    <x v="0"/>
    <x v="2"/>
    <x v="145"/>
    <n v="42227.33393518518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s v="film &amp; video/science fiction"/>
    <n v="1"/>
    <n v="38.33"/>
    <x v="0"/>
    <x v="2"/>
    <x v="146"/>
    <n v="42752.807847222219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x v="1"/>
    <s v="film &amp; video/science fiction"/>
    <n v="0"/>
    <e v="#DIV/0!"/>
    <x v="0"/>
    <x v="2"/>
    <x v="147"/>
    <n v="42012.55416666666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s v="film &amp; video/science fiction"/>
    <n v="0"/>
    <n v="20"/>
    <x v="0"/>
    <x v="2"/>
    <x v="148"/>
    <n v="42427.07333333332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s v="film &amp; video/science fiction"/>
    <n v="1"/>
    <n v="15.33"/>
    <x v="0"/>
    <x v="2"/>
    <x v="149"/>
    <n v="41998.12499999999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s v="film &amp; video/science fiction"/>
    <n v="23"/>
    <n v="449.43"/>
    <x v="0"/>
    <x v="2"/>
    <x v="150"/>
    <n v="42149.95349537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"/>
    <s v="film &amp; video/science fiction"/>
    <n v="0"/>
    <n v="28"/>
    <x v="0"/>
    <x v="2"/>
    <x v="151"/>
    <n v="42173.3424884259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x v="1"/>
    <s v="film &amp; video/science fiction"/>
    <n v="0"/>
    <n v="15"/>
    <x v="0"/>
    <x v="2"/>
    <x v="152"/>
    <n v="41904.869212962956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s v="film &amp; video/science fiction"/>
    <n v="1"/>
    <n v="35.9"/>
    <x v="0"/>
    <x v="2"/>
    <x v="153"/>
    <n v="41975.41949074074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s v="film &amp; video/science fiction"/>
    <n v="3"/>
    <n v="13.33"/>
    <x v="0"/>
    <x v="2"/>
    <x v="154"/>
    <n v="42158.33906249999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s v="film &amp; video/science fiction"/>
    <n v="0"/>
    <n v="20.25"/>
    <x v="0"/>
    <x v="2"/>
    <x v="155"/>
    <n v="42208.35109953703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"/>
    <s v="film &amp; video/science fiction"/>
    <n v="5"/>
    <n v="119"/>
    <x v="0"/>
    <x v="2"/>
    <x v="156"/>
    <n v="41853.91662037037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s v="film &amp; video/science fiction"/>
    <n v="0"/>
    <n v="4"/>
    <x v="0"/>
    <x v="2"/>
    <x v="157"/>
    <n v="42426.70337962962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s v="film &amp; video/science fiction"/>
    <n v="0"/>
    <e v="#DIV/0!"/>
    <x v="0"/>
    <x v="2"/>
    <x v="158"/>
    <n v="41933.86837962962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"/>
    <s v="film &amp; video/science fiction"/>
    <n v="0"/>
    <n v="10"/>
    <x v="0"/>
    <x v="2"/>
    <x v="159"/>
    <n v="42554.22621527777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s v="film &amp; video/drama"/>
    <n v="0"/>
    <e v="#DIV/0!"/>
    <x v="0"/>
    <x v="3"/>
    <x v="160"/>
    <n v="42231.7047569444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s v="film &amp; video/drama"/>
    <n v="0"/>
    <n v="5"/>
    <x v="0"/>
    <x v="3"/>
    <x v="161"/>
    <n v="41822.47910879629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s v="film &amp; video/drama"/>
    <n v="16"/>
    <n v="43.5"/>
    <x v="0"/>
    <x v="3"/>
    <x v="162"/>
    <n v="41867.77916666666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"/>
    <s v="film &amp; video/drama"/>
    <n v="0"/>
    <e v="#DIV/0!"/>
    <x v="0"/>
    <x v="3"/>
    <x v="163"/>
    <n v="42277.79166666666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s v="film &amp; video/drama"/>
    <n v="1"/>
    <n v="91.43"/>
    <x v="0"/>
    <x v="3"/>
    <x v="164"/>
    <n v="41901.55440972222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x v="1"/>
    <s v="film &amp; video/drama"/>
    <n v="0"/>
    <e v="#DIV/0!"/>
    <x v="0"/>
    <x v="3"/>
    <x v="165"/>
    <n v="42381.45050925925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s v="film &amp; video/drama"/>
    <n v="60"/>
    <n v="3000"/>
    <x v="0"/>
    <x v="3"/>
    <x v="166"/>
    <n v="42750.867615740739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s v="film &amp; video/drama"/>
    <n v="0"/>
    <n v="5.5"/>
    <x v="0"/>
    <x v="3"/>
    <x v="167"/>
    <n v="42220.71915509258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s v="film &amp; video/drama"/>
    <n v="4"/>
    <n v="108.33"/>
    <x v="0"/>
    <x v="3"/>
    <x v="168"/>
    <n v="42082.58530092592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s v="film &amp; video/drama"/>
    <n v="22"/>
    <n v="56"/>
    <x v="0"/>
    <x v="3"/>
    <x v="169"/>
    <n v="41930.29697916666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s v="film &amp; video/drama"/>
    <n v="3"/>
    <n v="32.5"/>
    <x v="0"/>
    <x v="3"/>
    <x v="170"/>
    <n v="42246.01944444444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s v="film &amp; video/drama"/>
    <n v="0"/>
    <n v="1"/>
    <x v="0"/>
    <x v="3"/>
    <x v="171"/>
    <n v="42593.972384259258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s v="film &amp; video/drama"/>
    <n v="0"/>
    <e v="#DIV/0!"/>
    <x v="0"/>
    <x v="3"/>
    <x v="172"/>
    <n v="42082.144942129627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s v="film &amp; video/drama"/>
    <n v="0"/>
    <e v="#DIV/0!"/>
    <x v="0"/>
    <x v="3"/>
    <x v="173"/>
    <n v="42063.36467592592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"/>
    <s v="film &amp; video/drama"/>
    <n v="0"/>
    <e v="#DIV/0!"/>
    <x v="0"/>
    <x v="3"/>
    <x v="174"/>
    <n v="42132.550648148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s v="film &amp; video/drama"/>
    <n v="6"/>
    <n v="49.88"/>
    <x v="0"/>
    <x v="3"/>
    <x v="175"/>
    <n v="41880.56957175925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s v="film &amp; video/drama"/>
    <n v="0"/>
    <e v="#DIV/0!"/>
    <x v="0"/>
    <x v="3"/>
    <x v="176"/>
    <n v="42221.615729166668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x v="1"/>
    <s v="film &amp; video/drama"/>
    <n v="40"/>
    <n v="25.71"/>
    <x v="0"/>
    <x v="3"/>
    <x v="177"/>
    <n v="42086.797754629624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s v="film &amp; video/drama"/>
    <n v="0"/>
    <e v="#DIV/0!"/>
    <x v="0"/>
    <x v="3"/>
    <x v="178"/>
    <n v="42334.78871527777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x v="1"/>
    <s v="film &amp; video/drama"/>
    <n v="20"/>
    <n v="100"/>
    <x v="0"/>
    <x v="3"/>
    <x v="179"/>
    <n v="42432.87216435185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s v="film &amp; video/drama"/>
    <n v="33"/>
    <n v="30.85"/>
    <x v="0"/>
    <x v="3"/>
    <x v="180"/>
    <n v="42107.583333333336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s v="film &amp; video/drama"/>
    <n v="21"/>
    <n v="180.5"/>
    <x v="0"/>
    <x v="3"/>
    <x v="181"/>
    <n v="42177.53350694444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s v="film &amp; video/drama"/>
    <n v="0"/>
    <e v="#DIV/0!"/>
    <x v="0"/>
    <x v="3"/>
    <x v="182"/>
    <n v="42741.803611111107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x v="1"/>
    <s v="film &amp; video/drama"/>
    <n v="36"/>
    <n v="373.5"/>
    <x v="0"/>
    <x v="3"/>
    <x v="183"/>
    <n v="41969.643634259257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"/>
    <s v="film &amp; video/drama"/>
    <n v="3"/>
    <n v="25.5"/>
    <x v="0"/>
    <x v="3"/>
    <x v="184"/>
    <n v="41882.957638888889"/>
  </r>
  <r>
    <n v="185"/>
    <s v="BLANK Short Movie"/>
    <s v="Love has no boundaries!"/>
    <n v="40000"/>
    <n v="2200"/>
    <x v="2"/>
    <x v="10"/>
    <s v="NOK"/>
    <n v="1471557139"/>
    <n v="1468965139"/>
    <b v="0"/>
    <n v="10"/>
    <x v="1"/>
    <s v="film &amp; video/drama"/>
    <n v="6"/>
    <n v="220"/>
    <x v="0"/>
    <x v="3"/>
    <x v="185"/>
    <n v="42600.702997685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s v="film &amp; video/drama"/>
    <n v="0"/>
    <e v="#DIV/0!"/>
    <x v="0"/>
    <x v="3"/>
    <x v="186"/>
    <n v="42797.62499999999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s v="film &amp; video/drama"/>
    <n v="16"/>
    <n v="160"/>
    <x v="0"/>
    <x v="3"/>
    <x v="187"/>
    <n v="42206.08263888888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s v="film &amp; video/drama"/>
    <n v="0"/>
    <e v="#DIV/0!"/>
    <x v="0"/>
    <x v="3"/>
    <x v="188"/>
    <n v="41886.97471064814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s v="film &amp; video/drama"/>
    <n v="0"/>
    <n v="69"/>
    <x v="0"/>
    <x v="3"/>
    <x v="189"/>
    <n v="42616.48237268518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x v="1"/>
    <s v="film &amp; video/drama"/>
    <n v="0"/>
    <n v="50"/>
    <x v="0"/>
    <x v="3"/>
    <x v="190"/>
    <n v="42537.44266203703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"/>
    <s v="film &amp; video/drama"/>
    <n v="5"/>
    <n v="83.33"/>
    <x v="0"/>
    <x v="3"/>
    <x v="191"/>
    <n v="42279.23307870369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s v="film &amp; video/drama"/>
    <n v="0"/>
    <n v="5.67"/>
    <x v="0"/>
    <x v="3"/>
    <x v="192"/>
    <n v="41929.58370370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s v="film &amp; video/drama"/>
    <n v="0"/>
    <e v="#DIV/0!"/>
    <x v="0"/>
    <x v="3"/>
    <x v="193"/>
    <n v="41971.768124999995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s v="film &amp; video/drama"/>
    <n v="0"/>
    <n v="1"/>
    <x v="0"/>
    <x v="3"/>
    <x v="194"/>
    <n v="42435.78855324073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s v="film &amp; video/drama"/>
    <n v="0"/>
    <e v="#DIV/0!"/>
    <x v="0"/>
    <x v="3"/>
    <x v="195"/>
    <n v="42195.46217592592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s v="film &amp; video/drama"/>
    <n v="42"/>
    <n v="77.11"/>
    <x v="0"/>
    <x v="3"/>
    <x v="196"/>
    <n v="42287.66666666666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s v="film &amp; video/drama"/>
    <n v="10"/>
    <n v="32.75"/>
    <x v="0"/>
    <x v="3"/>
    <x v="197"/>
    <n v="42783.66666666666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s v="film &amp; video/drama"/>
    <n v="1"/>
    <n v="46.5"/>
    <x v="0"/>
    <x v="3"/>
    <x v="198"/>
    <n v="41917.17502314814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s v="film &amp; video/drama"/>
    <n v="0"/>
    <e v="#DIV/0!"/>
    <x v="0"/>
    <x v="3"/>
    <x v="199"/>
    <n v="42613.91553240740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s v="film &amp; video/drama"/>
    <n v="26"/>
    <n v="87.31"/>
    <x v="0"/>
    <x v="3"/>
    <x v="200"/>
    <n v="41896.87503472221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s v="film &amp; video/drama"/>
    <n v="58"/>
    <n v="54.29"/>
    <x v="0"/>
    <x v="3"/>
    <x v="201"/>
    <n v="42043.610289351847"/>
  </r>
  <r>
    <n v="202"/>
    <s v="Modern Gangsters"/>
    <s v="new web series created by jonney terry"/>
    <n v="6000"/>
    <n v="0"/>
    <x v="2"/>
    <x v="0"/>
    <s v="USD"/>
    <n v="1444337940"/>
    <n v="1441750564"/>
    <b v="0"/>
    <n v="0"/>
    <x v="1"/>
    <s v="film &amp; video/drama"/>
    <n v="0"/>
    <e v="#DIV/0!"/>
    <x v="0"/>
    <x v="3"/>
    <x v="202"/>
    <n v="42285.665972222218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s v="film &amp; video/drama"/>
    <n v="30"/>
    <n v="93.25"/>
    <x v="0"/>
    <x v="3"/>
    <x v="203"/>
    <n v="42033.63962962962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"/>
    <s v="film &amp; video/drama"/>
    <n v="51"/>
    <n v="117.68"/>
    <x v="0"/>
    <x v="3"/>
    <x v="204"/>
    <n v="42586.3750347222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s v="film &amp; video/drama"/>
    <n v="16"/>
    <n v="76.47"/>
    <x v="0"/>
    <x v="3"/>
    <x v="205"/>
    <n v="42283.42386574073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s v="film &amp; video/drama"/>
    <n v="0"/>
    <e v="#DIV/0!"/>
    <x v="0"/>
    <x v="3"/>
    <x v="206"/>
    <n v="42587.7960995370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"/>
    <s v="film &amp; video/drama"/>
    <n v="15"/>
    <n v="163.85"/>
    <x v="0"/>
    <x v="3"/>
    <x v="207"/>
    <n v="42007.98886574073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"/>
    <s v="film &amp; video/drama"/>
    <n v="0"/>
    <e v="#DIV/0!"/>
    <x v="0"/>
    <x v="3"/>
    <x v="208"/>
    <n v="41989.1616550925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s v="film &amp; video/drama"/>
    <n v="0"/>
    <e v="#DIV/0!"/>
    <x v="0"/>
    <x v="3"/>
    <x v="209"/>
    <n v="42195.71452546296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s v="film &amp; video/drama"/>
    <n v="25"/>
    <n v="91.82"/>
    <x v="0"/>
    <x v="3"/>
    <x v="210"/>
    <n v="42277.99999999999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s v="film &amp; video/drama"/>
    <n v="45"/>
    <n v="185.83"/>
    <x v="0"/>
    <x v="3"/>
    <x v="211"/>
    <n v="42265.95158564814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s v="film &amp; video/drama"/>
    <n v="0"/>
    <n v="1"/>
    <x v="0"/>
    <x v="3"/>
    <x v="212"/>
    <n v="42476.63101851852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s v="film &amp; video/drama"/>
    <n v="0"/>
    <n v="20"/>
    <x v="0"/>
    <x v="3"/>
    <x v="213"/>
    <n v="42232.37964120369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s v="film &amp; video/drama"/>
    <n v="0"/>
    <n v="1"/>
    <x v="0"/>
    <x v="3"/>
    <x v="214"/>
    <n v="42069.43228009259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s v="film &amp; video/drama"/>
    <n v="0"/>
    <n v="10"/>
    <x v="0"/>
    <x v="3"/>
    <x v="215"/>
    <n v="42417.79097222221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s v="film &amp; video/drama"/>
    <n v="56"/>
    <n v="331.54"/>
    <x v="0"/>
    <x v="3"/>
    <x v="216"/>
    <n v="42116.708761574067"/>
  </r>
  <r>
    <n v="217"/>
    <s v="Bitch"/>
    <s v="A roadmovie by paw"/>
    <n v="100000"/>
    <n v="11943"/>
    <x v="2"/>
    <x v="11"/>
    <s v="SEK"/>
    <n v="1419780149"/>
    <n v="1417101749"/>
    <b v="0"/>
    <n v="38"/>
    <x v="1"/>
    <s v="film &amp; video/drama"/>
    <n v="12"/>
    <n v="314.29000000000002"/>
    <x v="0"/>
    <x v="3"/>
    <x v="217"/>
    <n v="42001.43228009259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s v="film &amp; video/drama"/>
    <n v="2"/>
    <n v="100"/>
    <x v="0"/>
    <x v="3"/>
    <x v="218"/>
    <n v="42139.42001157407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s v="film &amp; video/drama"/>
    <n v="18"/>
    <n v="115.99"/>
    <x v="0"/>
    <x v="3"/>
    <x v="219"/>
    <n v="42461.08263888888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s v="film &amp; video/drama"/>
    <n v="1"/>
    <n v="120"/>
    <x v="0"/>
    <x v="3"/>
    <x v="220"/>
    <n v="42236.629166666666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x v="1"/>
    <s v="film &amp; video/drama"/>
    <n v="0"/>
    <e v="#DIV/0!"/>
    <x v="0"/>
    <x v="3"/>
    <x v="221"/>
    <n v="42091.58754629629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s v="film &amp; video/drama"/>
    <n v="13"/>
    <n v="65"/>
    <x v="0"/>
    <x v="3"/>
    <x v="222"/>
    <n v="42089.902083333327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s v="film &amp; video/drama"/>
    <n v="0"/>
    <e v="#DIV/0!"/>
    <x v="0"/>
    <x v="3"/>
    <x v="223"/>
    <n v="42511.83680555555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"/>
    <s v="film &amp; video/drama"/>
    <n v="0"/>
    <e v="#DIV/0!"/>
    <x v="0"/>
    <x v="3"/>
    <x v="224"/>
    <n v="42195.02692129629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s v="film &amp; video/drama"/>
    <n v="0"/>
    <e v="#DIV/0!"/>
    <x v="0"/>
    <x v="3"/>
    <x v="225"/>
    <n v="42468.711273148147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s v="film &amp; video/drama"/>
    <n v="1"/>
    <n v="125"/>
    <x v="0"/>
    <x v="3"/>
    <x v="226"/>
    <n v="42155.18680555555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s v="film &amp; video/drama"/>
    <n v="0"/>
    <e v="#DIV/0!"/>
    <x v="0"/>
    <x v="3"/>
    <x v="227"/>
    <n v="42194.6856597222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x v="1"/>
    <s v="film &amp; video/drama"/>
    <n v="0"/>
    <e v="#DIV/0!"/>
    <x v="0"/>
    <x v="3"/>
    <x v="228"/>
    <n v="42156.4780671296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"/>
    <s v="film &amp; video/drama"/>
    <n v="0"/>
    <e v="#DIV/0!"/>
    <x v="0"/>
    <x v="3"/>
    <x v="229"/>
    <n v="42413.72565972222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s v="film &amp; video/drama"/>
    <n v="0"/>
    <n v="30"/>
    <x v="0"/>
    <x v="3"/>
    <x v="230"/>
    <n v="42159.56887731481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s v="film &amp; video/drama"/>
    <n v="0"/>
    <e v="#DIV/0!"/>
    <x v="0"/>
    <x v="3"/>
    <x v="231"/>
    <n v="42371.75059027777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s v="film &amp; video/drama"/>
    <n v="3"/>
    <n v="15.71"/>
    <x v="0"/>
    <x v="3"/>
    <x v="232"/>
    <n v="42062.61743055555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s v="film &amp; video/drama"/>
    <n v="0"/>
    <e v="#DIV/0!"/>
    <x v="0"/>
    <x v="3"/>
    <x v="233"/>
    <n v="42642.70337962962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s v="film &amp; video/drama"/>
    <n v="40"/>
    <n v="80.2"/>
    <x v="0"/>
    <x v="3"/>
    <x v="234"/>
    <n v="42175.8270717592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s v="film &amp; video/drama"/>
    <n v="0"/>
    <e v="#DIV/0!"/>
    <x v="0"/>
    <x v="3"/>
    <x v="235"/>
    <n v="42194.70019675925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s v="film &amp; video/drama"/>
    <n v="0"/>
    <e v="#DIV/0!"/>
    <x v="0"/>
    <x v="3"/>
    <x v="236"/>
    <n v="42373.79166666666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x v="1"/>
    <s v="film &amp; video/drama"/>
    <n v="0"/>
    <n v="50"/>
    <x v="0"/>
    <x v="3"/>
    <x v="237"/>
    <n v="42437.36885416666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s v="film &amp; video/drama"/>
    <n v="0"/>
    <e v="#DIV/0!"/>
    <x v="0"/>
    <x v="3"/>
    <x v="238"/>
    <n v="42734.166666666664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1"/>
    <s v="film &amp; video/drama"/>
    <n v="25"/>
    <n v="50"/>
    <x v="0"/>
    <x v="3"/>
    <x v="239"/>
    <n v="42316.29166666666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s v="film &amp; video/documentary"/>
    <n v="108"/>
    <n v="117.85"/>
    <x v="0"/>
    <x v="4"/>
    <x v="240"/>
    <n v="41399.50012731481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s v="film &amp; video/documentary"/>
    <n v="113"/>
    <n v="109.04"/>
    <x v="0"/>
    <x v="4"/>
    <x v="241"/>
    <n v="41994.48962962962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s v="film &amp; video/documentary"/>
    <n v="113"/>
    <n v="73.02"/>
    <x v="0"/>
    <x v="4"/>
    <x v="242"/>
    <n v="40897.2846064814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s v="film &amp; video/documentary"/>
    <n v="103"/>
    <n v="78.2"/>
    <x v="0"/>
    <x v="4"/>
    <x v="243"/>
    <n v="41691.83916666666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s v="film &amp; video/documentary"/>
    <n v="114"/>
    <n v="47.4"/>
    <x v="0"/>
    <x v="4"/>
    <x v="244"/>
    <n v="40253.08750000000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s v="film &amp; video/documentary"/>
    <n v="104"/>
    <n v="54.02"/>
    <x v="0"/>
    <x v="4"/>
    <x v="245"/>
    <n v="41136.84473379629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s v="film &amp; video/documentary"/>
    <n v="305"/>
    <n v="68.489999999999995"/>
    <x v="0"/>
    <x v="4"/>
    <x v="246"/>
    <n v="40530.1968171296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s v="film &amp; video/documentary"/>
    <n v="134"/>
    <n v="108.15"/>
    <x v="0"/>
    <x v="4"/>
    <x v="247"/>
    <n v="40466.94374999999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s v="film &amp; video/documentary"/>
    <n v="101"/>
    <n v="589.95000000000005"/>
    <x v="0"/>
    <x v="4"/>
    <x v="248"/>
    <n v="40915.56607638888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s v="film &amp; video/documentary"/>
    <n v="113"/>
    <n v="48.05"/>
    <x v="0"/>
    <x v="4"/>
    <x v="249"/>
    <n v="40412.52777777777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s v="film &amp; video/documentary"/>
    <n v="106"/>
    <n v="72.48"/>
    <x v="0"/>
    <x v="4"/>
    <x v="250"/>
    <n v="41431.35753472222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s v="film &amp; video/documentary"/>
    <n v="126"/>
    <n v="57.08"/>
    <x v="0"/>
    <x v="4"/>
    <x v="251"/>
    <n v="41045.58333333332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s v="film &amp; video/documentary"/>
    <n v="185"/>
    <n v="85.44"/>
    <x v="0"/>
    <x v="4"/>
    <x v="252"/>
    <n v="40329.95763888888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s v="film &amp; video/documentary"/>
    <n v="101"/>
    <n v="215.86"/>
    <x v="0"/>
    <x v="4"/>
    <x v="253"/>
    <n v="40954.4425347222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s v="film &amp; video/documentary"/>
    <n v="117"/>
    <n v="89.39"/>
    <x v="0"/>
    <x v="4"/>
    <x v="254"/>
    <n v="42293.874999999993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x v="0"/>
    <s v="film &amp; video/documentary"/>
    <n v="107"/>
    <n v="45.42"/>
    <x v="0"/>
    <x v="4"/>
    <x v="255"/>
    <n v="40618.27641203703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s v="film &amp; video/documentary"/>
    <n v="139"/>
    <n v="65.760000000000005"/>
    <x v="0"/>
    <x v="4"/>
    <x v="256"/>
    <n v="41349.56096064814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s v="film &amp; video/documentary"/>
    <n v="107"/>
    <n v="66.7"/>
    <x v="0"/>
    <x v="4"/>
    <x v="257"/>
    <n v="42509.41854166666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s v="film &amp; video/documentary"/>
    <n v="191"/>
    <n v="83.35"/>
    <x v="0"/>
    <x v="4"/>
    <x v="258"/>
    <n v="40711.84335648147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s v="film &amp; video/documentary"/>
    <n v="132"/>
    <n v="105.05"/>
    <x v="0"/>
    <x v="4"/>
    <x v="259"/>
    <n v="42102.52973379629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s v="film &amp; video/documentary"/>
    <n v="106"/>
    <n v="120.91"/>
    <x v="0"/>
    <x v="4"/>
    <x v="260"/>
    <n v="40376.20763888888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s v="film &amp; video/documentary"/>
    <n v="107"/>
    <n v="97.64"/>
    <x v="0"/>
    <x v="4"/>
    <x v="261"/>
    <n v="41067.41319444444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s v="film &amp; video/documentary"/>
    <n v="240"/>
    <n v="41.38"/>
    <x v="0"/>
    <x v="4"/>
    <x v="262"/>
    <n v="40600.0396759259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s v="film &amp; video/documentary"/>
    <n v="118"/>
    <n v="30.65"/>
    <x v="0"/>
    <x v="4"/>
    <x v="263"/>
    <n v="41179.74645833332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s v="film &amp; video/documentary"/>
    <n v="118"/>
    <n v="64.95"/>
    <x v="0"/>
    <x v="4"/>
    <x v="264"/>
    <n v="41040.411979166667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s v="film &amp; video/documentary"/>
    <n v="111"/>
    <n v="95.78"/>
    <x v="0"/>
    <x v="4"/>
    <x v="265"/>
    <n v="40308.63611111111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s v="film &amp; video/documentary"/>
    <n v="146"/>
    <n v="40.42"/>
    <x v="0"/>
    <x v="4"/>
    <x v="266"/>
    <n v="40290.95208333333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s v="film &amp; video/documentary"/>
    <n v="132"/>
    <n v="78.58"/>
    <x v="0"/>
    <x v="4"/>
    <x v="267"/>
    <n v="41815.24420138888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s v="film &amp; video/documentary"/>
    <n v="111"/>
    <n v="50.18"/>
    <x v="0"/>
    <x v="4"/>
    <x v="268"/>
    <n v="40853.98585648147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0"/>
    <s v="film &amp; video/documentary"/>
    <n v="147"/>
    <n v="92.25"/>
    <x v="0"/>
    <x v="4"/>
    <x v="269"/>
    <n v="42787.98868055555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s v="film &amp; video/documentary"/>
    <n v="153"/>
    <n v="57.54"/>
    <x v="0"/>
    <x v="4"/>
    <x v="270"/>
    <n v="40687.958333333328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s v="film &amp; video/documentary"/>
    <n v="105"/>
    <n v="109.42"/>
    <x v="0"/>
    <x v="4"/>
    <x v="271"/>
    <n v="41641.12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s v="film &amp; video/documentary"/>
    <n v="177"/>
    <n v="81.89"/>
    <x v="0"/>
    <x v="4"/>
    <x v="272"/>
    <n v="40296.57569444444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s v="film &amp; video/documentary"/>
    <n v="108"/>
    <n v="45.67"/>
    <x v="0"/>
    <x v="4"/>
    <x v="273"/>
    <n v="40727.2901157407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s v="film &amp; video/documentary"/>
    <n v="156"/>
    <n v="55.22"/>
    <x v="0"/>
    <x v="4"/>
    <x v="274"/>
    <n v="41004.08263888888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s v="film &amp; video/documentary"/>
    <n v="108"/>
    <n v="65.3"/>
    <x v="0"/>
    <x v="4"/>
    <x v="275"/>
    <n v="41222.86534722222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s v="film &amp; video/documentary"/>
    <n v="148"/>
    <n v="95.23"/>
    <x v="0"/>
    <x v="4"/>
    <x v="276"/>
    <n v="41026.83187499999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s v="film &amp; video/documentary"/>
    <n v="110"/>
    <n v="75.44"/>
    <x v="0"/>
    <x v="4"/>
    <x v="277"/>
    <n v="42147.6830902777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s v="film &amp; video/documentary"/>
    <n v="150"/>
    <n v="97.82"/>
    <x v="0"/>
    <x v="4"/>
    <x v="278"/>
    <n v="41193.8326273148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s v="film &amp; video/documentary"/>
    <n v="157"/>
    <n v="87.69"/>
    <x v="0"/>
    <x v="4"/>
    <x v="279"/>
    <n v="42792.87569444443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s v="film &amp; video/documentary"/>
    <n v="156"/>
    <n v="54.75"/>
    <x v="0"/>
    <x v="4"/>
    <x v="280"/>
    <n v="41789.3823495370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s v="film &amp; video/documentary"/>
    <n v="121"/>
    <n v="83.95"/>
    <x v="0"/>
    <x v="4"/>
    <x v="281"/>
    <n v="40035.60138888888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s v="film &amp; video/documentary"/>
    <n v="101"/>
    <n v="254.39"/>
    <x v="0"/>
    <x v="4"/>
    <x v="282"/>
    <n v="40231.70833333332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x v="0"/>
    <s v="film &amp; video/documentary"/>
    <n v="114"/>
    <n v="101.83"/>
    <x v="0"/>
    <x v="4"/>
    <x v="283"/>
    <n v="40694.99930555555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s v="film &amp; video/documentary"/>
    <n v="105"/>
    <n v="55.07"/>
    <x v="0"/>
    <x v="4"/>
    <x v="284"/>
    <n v="40929.5298611111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s v="film &amp; video/documentary"/>
    <n v="229"/>
    <n v="56.9"/>
    <x v="0"/>
    <x v="4"/>
    <x v="285"/>
    <n v="41536.54777777777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s v="film &amp; video/documentary"/>
    <n v="109"/>
    <n v="121.28"/>
    <x v="0"/>
    <x v="4"/>
    <x v="286"/>
    <n v="41358.56624999999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x v="0"/>
    <s v="film &amp; video/documentary"/>
    <n v="176"/>
    <n v="91.19"/>
    <x v="0"/>
    <x v="4"/>
    <x v="287"/>
    <n v="41214.9583333333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s v="film &amp; video/documentary"/>
    <n v="103"/>
    <n v="115.45"/>
    <x v="0"/>
    <x v="4"/>
    <x v="288"/>
    <n v="41085.9605671296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s v="film &amp; video/documentary"/>
    <n v="105"/>
    <n v="67.77"/>
    <x v="0"/>
    <x v="4"/>
    <x v="289"/>
    <n v="41580.248078703698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s v="film &amp; video/documentary"/>
    <n v="107"/>
    <n v="28.58"/>
    <x v="0"/>
    <x v="4"/>
    <x v="290"/>
    <n v="40576.12430555555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s v="film &amp; video/documentary"/>
    <n v="120"/>
    <n v="46.88"/>
    <x v="0"/>
    <x v="4"/>
    <x v="291"/>
    <n v="41394.79236111111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s v="film &amp; video/documentary"/>
    <n v="102"/>
    <n v="154.41999999999999"/>
    <x v="0"/>
    <x v="4"/>
    <x v="292"/>
    <n v="40844.95763888888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s v="film &amp; video/documentary"/>
    <n v="101"/>
    <n v="201.22"/>
    <x v="0"/>
    <x v="4"/>
    <x v="293"/>
    <n v="41749.45965277777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s v="film &amp; video/documentary"/>
    <n v="100"/>
    <n v="100"/>
    <x v="0"/>
    <x v="4"/>
    <x v="294"/>
    <n v="40378.45833333332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s v="film &amp; video/documentary"/>
    <n v="133"/>
    <n v="100.08"/>
    <x v="0"/>
    <x v="4"/>
    <x v="295"/>
    <n v="41578.79166666666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s v="film &amp; video/documentary"/>
    <n v="119"/>
    <n v="230.09"/>
    <x v="0"/>
    <x v="4"/>
    <x v="296"/>
    <n v="41159.267164351848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s v="film &amp; video/documentary"/>
    <n v="101"/>
    <n v="141.75"/>
    <x v="0"/>
    <x v="4"/>
    <x v="297"/>
    <n v="42124.957638888889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x v="0"/>
    <s v="film &amp; video/documentary"/>
    <n v="109"/>
    <n v="56.34"/>
    <x v="0"/>
    <x v="4"/>
    <x v="298"/>
    <n v="41768.66666666666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s v="film &amp; video/documentary"/>
    <n v="179"/>
    <n v="73.34"/>
    <x v="0"/>
    <x v="4"/>
    <x v="299"/>
    <n v="40499.05856481481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s v="film &amp; video/documentary"/>
    <n v="102"/>
    <n v="85.34"/>
    <x v="0"/>
    <x v="4"/>
    <x v="300"/>
    <n v="40657.75159722221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s v="film &amp; video/documentary"/>
    <n v="119"/>
    <n v="61.5"/>
    <x v="0"/>
    <x v="4"/>
    <x v="301"/>
    <n v="41352.4876736111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s v="film &amp; video/documentary"/>
    <n v="100"/>
    <n v="93.02"/>
    <x v="0"/>
    <x v="4"/>
    <x v="302"/>
    <n v="40963.64858796296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s v="film &amp; video/documentary"/>
    <n v="137"/>
    <n v="50.29"/>
    <x v="0"/>
    <x v="4"/>
    <x v="303"/>
    <n v="41061.86280092591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s v="film &amp; video/documentary"/>
    <n v="232"/>
    <n v="106.43"/>
    <x v="0"/>
    <x v="4"/>
    <x v="304"/>
    <n v="41152.87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s v="film &amp; video/documentary"/>
    <n v="130"/>
    <n v="51.72"/>
    <x v="0"/>
    <x v="4"/>
    <x v="305"/>
    <n v="40978.421863425923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x v="0"/>
    <s v="film &amp; video/documentary"/>
    <n v="293"/>
    <n v="36.61"/>
    <x v="0"/>
    <x v="4"/>
    <x v="306"/>
    <n v="41353.587187499994"/>
  </r>
  <r>
    <n v="307"/>
    <s v="Grammar Revolution"/>
    <s v="Why is grammar important?"/>
    <n v="22000"/>
    <n v="24490"/>
    <x v="0"/>
    <x v="0"/>
    <s v="USD"/>
    <n v="1360276801"/>
    <n v="1357684801"/>
    <b v="1"/>
    <n v="576"/>
    <x v="0"/>
    <s v="film &amp; video/documentary"/>
    <n v="111"/>
    <n v="42.52"/>
    <x v="0"/>
    <x v="4"/>
    <x v="307"/>
    <n v="41312.73612268518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s v="film &amp; video/documentary"/>
    <n v="106"/>
    <n v="62.71"/>
    <x v="0"/>
    <x v="4"/>
    <x v="308"/>
    <n v="40612.48622685184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s v="film &amp; video/documentary"/>
    <n v="119"/>
    <n v="89.96"/>
    <x v="0"/>
    <x v="4"/>
    <x v="309"/>
    <n v="41155.54321759258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s v="film &amp; video/documentary"/>
    <n v="104"/>
    <n v="28.92"/>
    <x v="0"/>
    <x v="4"/>
    <x v="310"/>
    <n v="40835.87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s v="film &amp; video/documentary"/>
    <n v="104"/>
    <n v="138.80000000000001"/>
    <x v="0"/>
    <x v="4"/>
    <x v="311"/>
    <n v="40909.12430555555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s v="film &amp; video/documentary"/>
    <n v="112"/>
    <n v="61.3"/>
    <x v="0"/>
    <x v="4"/>
    <x v="312"/>
    <n v="41378.66935185185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s v="film &amp; video/documentary"/>
    <n v="105"/>
    <n v="80.2"/>
    <x v="0"/>
    <x v="4"/>
    <x v="313"/>
    <n v="40401.45763888888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s v="film &amp; video/documentary"/>
    <n v="385"/>
    <n v="32.1"/>
    <x v="0"/>
    <x v="4"/>
    <x v="314"/>
    <n v="41334.62486111110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s v="film &amp; video/documentary"/>
    <n v="101"/>
    <n v="200.89"/>
    <x v="0"/>
    <x v="4"/>
    <x v="315"/>
    <n v="41143.56405092592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x v="0"/>
    <s v="film &amp; video/documentary"/>
    <n v="114"/>
    <n v="108.01"/>
    <x v="0"/>
    <x v="4"/>
    <x v="316"/>
    <n v="41983.99930555555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s v="film &amp; video/documentary"/>
    <n v="101"/>
    <n v="95.7"/>
    <x v="0"/>
    <x v="4"/>
    <x v="317"/>
    <n v="41619.468553240738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s v="film &amp; video/documentary"/>
    <n v="283"/>
    <n v="49.88"/>
    <x v="0"/>
    <x v="4"/>
    <x v="318"/>
    <n v="41359.78878472222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s v="film &amp; video/documentary"/>
    <n v="113"/>
    <n v="110.47"/>
    <x v="0"/>
    <x v="4"/>
    <x v="319"/>
    <n v="40211.12430555555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s v="film &amp; video/documentary"/>
    <n v="107"/>
    <n v="134.91"/>
    <x v="0"/>
    <x v="4"/>
    <x v="320"/>
    <n v="42360.74999999999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0"/>
    <s v="film &amp; video/documentary"/>
    <n v="103"/>
    <n v="106.62"/>
    <x v="0"/>
    <x v="4"/>
    <x v="321"/>
    <n v="42682.27993055555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s v="film &amp; video/documentary"/>
    <n v="108"/>
    <n v="145.04"/>
    <x v="0"/>
    <x v="4"/>
    <x v="322"/>
    <n v="42503.36166666666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s v="film &amp; video/documentary"/>
    <n v="123"/>
    <n v="114.59"/>
    <x v="0"/>
    <x v="4"/>
    <x v="323"/>
    <n v="42725.12430555555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s v="film &amp; video/documentary"/>
    <n v="102"/>
    <n v="105.32"/>
    <x v="0"/>
    <x v="4"/>
    <x v="324"/>
    <n v="42217.41791666666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s v="film &amp; video/documentary"/>
    <n v="104"/>
    <n v="70.92"/>
    <x v="0"/>
    <x v="4"/>
    <x v="325"/>
    <n v="42723.97954861110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s v="film &amp; video/documentary"/>
    <n v="113"/>
    <n v="147.16999999999999"/>
    <x v="0"/>
    <x v="4"/>
    <x v="326"/>
    <n v="42808.74791666666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s v="film &amp; video/documentary"/>
    <n v="136"/>
    <n v="160.47"/>
    <x v="0"/>
    <x v="4"/>
    <x v="327"/>
    <n v="42085.12499999999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s v="film &amp; video/documentary"/>
    <n v="104"/>
    <n v="156.05000000000001"/>
    <x v="0"/>
    <x v="4"/>
    <x v="328"/>
    <n v="42308.95833333333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s v="film &amp; video/documentary"/>
    <n v="106"/>
    <n v="63.17"/>
    <x v="0"/>
    <x v="4"/>
    <x v="329"/>
    <n v="42314.95833333333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s v="film &amp; video/documentary"/>
    <n v="102"/>
    <n v="104.82"/>
    <x v="0"/>
    <x v="4"/>
    <x v="330"/>
    <n v="41410.957638888889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s v="film &amp; video/documentary"/>
    <n v="107"/>
    <n v="97.36"/>
    <x v="0"/>
    <x v="4"/>
    <x v="331"/>
    <n v="42538.37307870369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s v="film &amp; video/documentary"/>
    <n v="113"/>
    <n v="203.63"/>
    <x v="0"/>
    <x v="4"/>
    <x v="332"/>
    <n v="42305.12499999999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s v="film &amp; video/documentary"/>
    <n v="125"/>
    <n v="188.31"/>
    <x v="0"/>
    <x v="4"/>
    <x v="333"/>
    <n v="42467.38646990740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s v="film &amp; video/documentary"/>
    <n v="101"/>
    <n v="146.65"/>
    <x v="0"/>
    <x v="4"/>
    <x v="334"/>
    <n v="42139.58333333333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s v="film &amp; video/documentary"/>
    <n v="103"/>
    <n v="109.19"/>
    <x v="0"/>
    <x v="4"/>
    <x v="335"/>
    <n v="42132.70833333333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s v="film &amp; video/documentary"/>
    <n v="117"/>
    <n v="59.25"/>
    <x v="0"/>
    <x v="4"/>
    <x v="336"/>
    <n v="42321.42960648147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s v="film &amp; video/documentary"/>
    <n v="101"/>
    <n v="97.9"/>
    <x v="0"/>
    <x v="4"/>
    <x v="337"/>
    <n v="42076.87856481481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s v="film &amp; video/documentary"/>
    <n v="110"/>
    <n v="70"/>
    <x v="0"/>
    <x v="4"/>
    <x v="338"/>
    <n v="42615.83333333333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s v="film &amp; video/documentary"/>
    <n v="108"/>
    <n v="72.87"/>
    <x v="0"/>
    <x v="4"/>
    <x v="339"/>
    <n v="42123.55171296295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s v="film &amp; video/documentary"/>
    <n v="125"/>
    <n v="146.35"/>
    <x v="0"/>
    <x v="4"/>
    <x v="340"/>
    <n v="42802.6666666666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s v="film &amp; video/documentary"/>
    <n v="107"/>
    <n v="67.91"/>
    <x v="0"/>
    <x v="4"/>
    <x v="341"/>
    <n v="41912.957638888889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x v="0"/>
    <s v="film &amp; video/documentary"/>
    <n v="100"/>
    <n v="169.85"/>
    <x v="0"/>
    <x v="4"/>
    <x v="342"/>
    <n v="42489.57251157407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s v="film &amp; video/documentary"/>
    <n v="102"/>
    <n v="58.41"/>
    <x v="0"/>
    <x v="4"/>
    <x v="343"/>
    <n v="41956.91666666666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s v="film &amp; video/documentary"/>
    <n v="102"/>
    <n v="119.99"/>
    <x v="0"/>
    <x v="4"/>
    <x v="344"/>
    <n v="42155.88888888888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s v="film &amp; video/documentary"/>
    <n v="123"/>
    <n v="99.86"/>
    <x v="0"/>
    <x v="4"/>
    <x v="345"/>
    <n v="42144.7359953703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s v="film &amp; video/documentary"/>
    <n v="170"/>
    <n v="90.58"/>
    <x v="0"/>
    <x v="4"/>
    <x v="346"/>
    <n v="42291.29190972221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s v="film &amp; video/documentary"/>
    <n v="112"/>
    <n v="117.77"/>
    <x v="0"/>
    <x v="4"/>
    <x v="347"/>
    <n v="42322.3288078703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s v="film &amp; video/documentary"/>
    <n v="103"/>
    <n v="86.55"/>
    <x v="0"/>
    <x v="4"/>
    <x v="348"/>
    <n v="42237.37865740740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s v="film &amp; video/documentary"/>
    <n v="107"/>
    <n v="71.900000000000006"/>
    <x v="0"/>
    <x v="4"/>
    <x v="349"/>
    <n v="42790.29060185184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s v="film &amp; video/documentary"/>
    <n v="115"/>
    <n v="129.82"/>
    <x v="0"/>
    <x v="4"/>
    <x v="350"/>
    <n v="42623.95763888888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s v="film &amp; video/documentary"/>
    <n v="127"/>
    <n v="44.91"/>
    <x v="0"/>
    <x v="4"/>
    <x v="351"/>
    <n v="42467.71474537037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s v="film &amp; video/documentary"/>
    <n v="117"/>
    <n v="40.76"/>
    <x v="0"/>
    <x v="4"/>
    <x v="352"/>
    <n v="41919.95912037036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s v="film &amp; video/documentary"/>
    <n v="109"/>
    <n v="103.52"/>
    <x v="0"/>
    <x v="4"/>
    <x v="353"/>
    <n v="42327.6252199074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s v="film &amp; video/documentary"/>
    <n v="104"/>
    <n v="125.45"/>
    <x v="0"/>
    <x v="4"/>
    <x v="354"/>
    <n v="42468.57778935184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s v="film &amp; video/documentary"/>
    <n v="116"/>
    <n v="246.61"/>
    <x v="0"/>
    <x v="4"/>
    <x v="355"/>
    <n v="41974.12724537036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s v="film &amp; video/documentary"/>
    <n v="103"/>
    <n v="79.400000000000006"/>
    <x v="0"/>
    <x v="4"/>
    <x v="356"/>
    <n v="42445.55315972222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s v="film &amp; video/documentary"/>
    <n v="174"/>
    <n v="86.14"/>
    <x v="0"/>
    <x v="4"/>
    <x v="357"/>
    <n v="42118.0138541666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s v="film &amp; video/documentary"/>
    <n v="103"/>
    <n v="193.05"/>
    <x v="0"/>
    <x v="4"/>
    <x v="358"/>
    <n v="42536.41666666666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s v="film &amp; video/documentary"/>
    <n v="105"/>
    <n v="84.02"/>
    <x v="0"/>
    <x v="4"/>
    <x v="359"/>
    <n v="41957.00833333333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s v="film &amp; video/documentary"/>
    <n v="101"/>
    <n v="139.83000000000001"/>
    <x v="0"/>
    <x v="4"/>
    <x v="360"/>
    <n v="42207.92430555554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s v="film &amp; video/documentary"/>
    <n v="111"/>
    <n v="109.82"/>
    <x v="0"/>
    <x v="4"/>
    <x v="361"/>
    <n v="41965.83456018518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s v="film &amp; video/documentary"/>
    <n v="124"/>
    <n v="139.53"/>
    <x v="0"/>
    <x v="4"/>
    <x v="362"/>
    <n v="41858.79166666666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s v="film &amp; video/documentary"/>
    <n v="101"/>
    <n v="347.85"/>
    <x v="0"/>
    <x v="4"/>
    <x v="363"/>
    <n v="40300.59861111110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s v="film &amp; video/documentary"/>
    <n v="110"/>
    <n v="68.239999999999995"/>
    <x v="0"/>
    <x v="4"/>
    <x v="364"/>
    <n v="41810.95763888888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s v="film &amp; video/documentary"/>
    <n v="104"/>
    <n v="239.94"/>
    <x v="0"/>
    <x v="4"/>
    <x v="365"/>
    <n v="41698.39813657406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s v="film &amp; video/documentary"/>
    <n v="101"/>
    <n v="287.31"/>
    <x v="0"/>
    <x v="4"/>
    <x v="366"/>
    <n v="41049.58469907407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s v="film &amp; video/documentary"/>
    <n v="103"/>
    <n v="86.85"/>
    <x v="0"/>
    <x v="4"/>
    <x v="367"/>
    <n v="41394.99930555555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s v="film &amp; video/documentary"/>
    <n v="104"/>
    <n v="81.849999999999994"/>
    <x v="0"/>
    <x v="4"/>
    <x v="368"/>
    <n v="42078.355578703697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s v="film &amp; video/documentary"/>
    <n v="110"/>
    <n v="42.87"/>
    <x v="0"/>
    <x v="4"/>
    <x v="369"/>
    <n v="40923.343391203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s v="film &amp; video/documentary"/>
    <n v="122"/>
    <n v="709.42"/>
    <x v="0"/>
    <x v="4"/>
    <x v="370"/>
    <n v="42741.58680555555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s v="film &amp; video/documentary"/>
    <n v="114"/>
    <n v="161.26"/>
    <x v="0"/>
    <x v="4"/>
    <x v="371"/>
    <n v="41306.55947916666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x v="0"/>
    <s v="film &amp; video/documentary"/>
    <n v="125"/>
    <n v="41.78"/>
    <x v="0"/>
    <x v="4"/>
    <x v="372"/>
    <n v="42465.45833333333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s v="film &amp; video/documentary"/>
    <n v="107"/>
    <n v="89.89"/>
    <x v="0"/>
    <x v="4"/>
    <x v="373"/>
    <n v="41108.70368055555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s v="film &amp; video/documentary"/>
    <n v="131"/>
    <n v="45.05"/>
    <x v="0"/>
    <x v="4"/>
    <x v="374"/>
    <n v="40802.68091435184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s v="film &amp; video/documentary"/>
    <n v="120"/>
    <n v="42.86"/>
    <x v="0"/>
    <x v="4"/>
    <x v="375"/>
    <n v="41699.51249999999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s v="film &amp; video/documentary"/>
    <n v="106"/>
    <n v="54.08"/>
    <x v="0"/>
    <x v="4"/>
    <x v="376"/>
    <n v="42607.24439814814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s v="film &amp; video/documentary"/>
    <n v="114"/>
    <n v="103.22"/>
    <x v="0"/>
    <x v="4"/>
    <x v="377"/>
    <n v="42322.08402777777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0"/>
    <s v="film &amp; video/documentary"/>
    <n v="112"/>
    <n v="40.4"/>
    <x v="0"/>
    <x v="4"/>
    <x v="378"/>
    <n v="42394.78611111110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s v="film &amp; video/documentary"/>
    <n v="116"/>
    <n v="116.86"/>
    <x v="0"/>
    <x v="4"/>
    <x v="379"/>
    <n v="41032.47999999999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s v="film &amp; video/documentary"/>
    <n v="142"/>
    <n v="115.51"/>
    <x v="0"/>
    <x v="4"/>
    <x v="380"/>
    <n v="42392.51148148148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s v="film &amp; video/documentary"/>
    <n v="105"/>
    <n v="104.31"/>
    <x v="0"/>
    <x v="4"/>
    <x v="381"/>
    <n v="4112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s v="film &amp; video/documentary"/>
    <n v="256"/>
    <n v="69.77"/>
    <x v="0"/>
    <x v="4"/>
    <x v="382"/>
    <n v="41158.50115740740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s v="film &amp; video/documentary"/>
    <n v="207"/>
    <n v="43.02"/>
    <x v="0"/>
    <x v="4"/>
    <x v="383"/>
    <n v="41777.9092476851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s v="film &amp; video/documentary"/>
    <n v="112"/>
    <n v="58.54"/>
    <x v="0"/>
    <x v="4"/>
    <x v="384"/>
    <n v="42010.57346064814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s v="film &amp; video/documentary"/>
    <n v="106"/>
    <n v="111.8"/>
    <x v="0"/>
    <x v="4"/>
    <x v="385"/>
    <n v="41964.4178356481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s v="film &amp; video/documentary"/>
    <n v="100"/>
    <n v="46.23"/>
    <x v="0"/>
    <x v="4"/>
    <x v="386"/>
    <n v="42226.7429513888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s v="film &amp; video/documentary"/>
    <n v="214"/>
    <n v="144.69"/>
    <x v="0"/>
    <x v="4"/>
    <x v="387"/>
    <n v="42231.04166666666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s v="film &amp; video/documentary"/>
    <n v="126"/>
    <n v="88.85"/>
    <x v="0"/>
    <x v="4"/>
    <x v="388"/>
    <n v="42578.86782407407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s v="film &amp; video/documentary"/>
    <n v="182"/>
    <n v="81.75"/>
    <x v="0"/>
    <x v="4"/>
    <x v="389"/>
    <n v="41705.74930555555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s v="film &amp; video/documentary"/>
    <n v="100"/>
    <n v="71.430000000000007"/>
    <x v="0"/>
    <x v="4"/>
    <x v="390"/>
    <n v="42131.82837962962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s v="film &amp; video/documentary"/>
    <n v="101"/>
    <n v="104.26"/>
    <x v="0"/>
    <x v="4"/>
    <x v="391"/>
    <n v="40894.83263888888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s v="film &amp; video/documentary"/>
    <n v="101"/>
    <n v="90.62"/>
    <x v="0"/>
    <x v="4"/>
    <x v="392"/>
    <n v="40793.91666666666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s v="film &amp; video/documentary"/>
    <n v="110"/>
    <n v="157.33000000000001"/>
    <x v="0"/>
    <x v="4"/>
    <x v="393"/>
    <n v="41557.5006018518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s v="film &amp; video/documentary"/>
    <n v="112"/>
    <n v="105.18"/>
    <x v="0"/>
    <x v="4"/>
    <x v="394"/>
    <n v="42477.56807870370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s v="film &amp; video/documentary"/>
    <n v="108"/>
    <n v="58.72"/>
    <x v="0"/>
    <x v="4"/>
    <x v="395"/>
    <n v="41026.68888888888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s v="film &amp; video/documentary"/>
    <n v="107"/>
    <n v="81.63"/>
    <x v="0"/>
    <x v="4"/>
    <x v="396"/>
    <n v="41097.35655092592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s v="film &amp; video/documentary"/>
    <n v="104"/>
    <n v="56.46"/>
    <x v="0"/>
    <x v="4"/>
    <x v="397"/>
    <n v="40421.9472222222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s v="film &amp; video/documentary"/>
    <n v="125"/>
    <n v="140.1"/>
    <x v="0"/>
    <x v="4"/>
    <x v="398"/>
    <n v="42123.58479166666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s v="film &amp; video/documentary"/>
    <n v="107"/>
    <n v="224.85"/>
    <x v="0"/>
    <x v="4"/>
    <x v="399"/>
    <n v="42718.29166666666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s v="film &amp; video/documentary"/>
    <n v="112"/>
    <n v="181.13"/>
    <x v="0"/>
    <x v="4"/>
    <x v="400"/>
    <n v="41775.937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s v="film &amp; video/documentary"/>
    <n v="104"/>
    <n v="711.04"/>
    <x v="0"/>
    <x v="4"/>
    <x v="401"/>
    <n v="40762.6339120370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s v="film &amp; video/documentary"/>
    <n v="142"/>
    <n v="65.88"/>
    <x v="0"/>
    <x v="4"/>
    <x v="402"/>
    <n v="42313.37288194444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s v="film &amp; video/documentary"/>
    <n v="105"/>
    <n v="75.19"/>
    <x v="0"/>
    <x v="4"/>
    <x v="403"/>
    <n v="40765.088888888888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s v="film &amp; video/documentary"/>
    <n v="103"/>
    <n v="133.13999999999999"/>
    <x v="0"/>
    <x v="4"/>
    <x v="404"/>
    <n v="41675.7527777777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s v="film &amp; video/documentary"/>
    <n v="108"/>
    <n v="55.2"/>
    <x v="0"/>
    <x v="4"/>
    <x v="405"/>
    <n v="41703.87660879629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s v="film &amp; video/documentary"/>
    <n v="108"/>
    <n v="86.16"/>
    <x v="0"/>
    <x v="4"/>
    <x v="406"/>
    <n v="40672.040972222218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s v="film &amp; video/documentary"/>
    <n v="102"/>
    <n v="92.32"/>
    <x v="0"/>
    <x v="4"/>
    <x v="407"/>
    <n v="40866.704282407409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s v="film &amp; video/documentary"/>
    <n v="101"/>
    <n v="160.16"/>
    <x v="0"/>
    <x v="4"/>
    <x v="408"/>
    <n v="41583.56932870369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s v="film &amp; video/documentary"/>
    <n v="137"/>
    <n v="45.6"/>
    <x v="0"/>
    <x v="4"/>
    <x v="409"/>
    <n v="42573.65444444443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0"/>
    <s v="film &amp; video/documentary"/>
    <n v="128"/>
    <n v="183.29"/>
    <x v="0"/>
    <x v="4"/>
    <x v="410"/>
    <n v="42173.77311342592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s v="film &amp; video/documentary"/>
    <n v="101"/>
    <n v="125.79"/>
    <x v="0"/>
    <x v="4"/>
    <x v="411"/>
    <n v="4163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s v="film &amp; video/documentary"/>
    <n v="127"/>
    <n v="57.65"/>
    <x v="0"/>
    <x v="4"/>
    <x v="412"/>
    <n v="41115.53446759258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s v="film &amp; video/documentary"/>
    <n v="105"/>
    <n v="78.66"/>
    <x v="0"/>
    <x v="4"/>
    <x v="413"/>
    <n v="41109.669108796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s v="film &amp; video/documentary"/>
    <n v="103"/>
    <n v="91.48"/>
    <x v="0"/>
    <x v="4"/>
    <x v="414"/>
    <n v="41558.854918981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0"/>
    <s v="film &amp; video/documentary"/>
    <n v="102"/>
    <n v="68.099999999999994"/>
    <x v="0"/>
    <x v="4"/>
    <x v="415"/>
    <n v="41929.29166666666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s v="film &amp; video/documentary"/>
    <n v="120"/>
    <n v="48.09"/>
    <x v="0"/>
    <x v="4"/>
    <x v="416"/>
    <n v="41678.18785879629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s v="film &amp; video/documentary"/>
    <n v="100"/>
    <n v="202.42"/>
    <x v="0"/>
    <x v="4"/>
    <x v="417"/>
    <n v="41371.98124999999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s v="film &amp; video/documentary"/>
    <n v="101"/>
    <n v="216.75"/>
    <x v="0"/>
    <x v="4"/>
    <x v="418"/>
    <n v="42208.0740393518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s v="film &amp; video/documentary"/>
    <n v="100"/>
    <n v="110.07"/>
    <x v="0"/>
    <x v="4"/>
    <x v="419"/>
    <n v="41454.63410879629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s v="film &amp; video/animation"/>
    <n v="0"/>
    <n v="4.83"/>
    <x v="0"/>
    <x v="5"/>
    <x v="420"/>
    <n v="41711.98646990740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s v="film &amp; video/animation"/>
    <n v="2"/>
    <n v="50.17"/>
    <x v="0"/>
    <x v="5"/>
    <x v="421"/>
    <n v="42237.28305555554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s v="film &amp; video/animation"/>
    <n v="1"/>
    <n v="35.83"/>
    <x v="0"/>
    <x v="5"/>
    <x v="422"/>
    <n v="41893.05204861111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s v="film &amp; video/animation"/>
    <n v="1"/>
    <n v="11.77"/>
    <x v="0"/>
    <x v="5"/>
    <x v="423"/>
    <n v="41430.7179398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s v="film &amp; video/animation"/>
    <n v="7"/>
    <n v="40.78"/>
    <x v="0"/>
    <x v="5"/>
    <x v="424"/>
    <n v="40994.12614583333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s v="film &amp; video/animation"/>
    <n v="0"/>
    <n v="3"/>
    <x v="0"/>
    <x v="5"/>
    <x v="425"/>
    <n v="42335.69449074073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s v="film &amp; video/animation"/>
    <n v="1"/>
    <n v="16.63"/>
    <x v="0"/>
    <x v="5"/>
    <x v="426"/>
    <n v="42430.50363425925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s v="film &amp; video/animation"/>
    <n v="0"/>
    <e v="#DIV/0!"/>
    <x v="0"/>
    <x v="5"/>
    <x v="427"/>
    <n v="42299.58263888888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x v="1"/>
    <s v="film &amp; video/animation"/>
    <n v="6"/>
    <n v="52"/>
    <x v="0"/>
    <x v="5"/>
    <x v="428"/>
    <n v="41806.7083333333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s v="film &amp; video/animation"/>
    <n v="0"/>
    <e v="#DIV/0!"/>
    <x v="0"/>
    <x v="5"/>
    <x v="429"/>
    <n v="40143.9993055555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s v="film &amp; video/animation"/>
    <n v="2"/>
    <n v="4.8"/>
    <x v="0"/>
    <x v="5"/>
    <x v="430"/>
    <n v="41527.89892361110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s v="film &amp; video/animation"/>
    <n v="14"/>
    <n v="51.88"/>
    <x v="0"/>
    <x v="5"/>
    <x v="431"/>
    <n v="42556.662997685184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s v="film &amp; video/animation"/>
    <n v="10"/>
    <n v="71.25"/>
    <x v="0"/>
    <x v="5"/>
    <x v="432"/>
    <n v="42298.5182986111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"/>
    <s v="film &amp; video/animation"/>
    <n v="0"/>
    <e v="#DIV/0!"/>
    <x v="0"/>
    <x v="5"/>
    <x v="433"/>
    <n v="42288.4215509259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s v="film &amp; video/animation"/>
    <n v="5"/>
    <n v="62.5"/>
    <x v="0"/>
    <x v="5"/>
    <x v="434"/>
    <n v="41609.6678472222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s v="film &amp; video/animation"/>
    <n v="0"/>
    <n v="1"/>
    <x v="0"/>
    <x v="5"/>
    <x v="435"/>
    <n v="41530.539120370369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s v="film &amp; video/animation"/>
    <n v="0"/>
    <e v="#DIV/0!"/>
    <x v="0"/>
    <x v="5"/>
    <x v="436"/>
    <n v="41486.15408564814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"/>
    <s v="film &amp; video/animation"/>
    <n v="0"/>
    <e v="#DIV/0!"/>
    <x v="0"/>
    <x v="5"/>
    <x v="437"/>
    <n v="42651.110254629624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s v="film &amp; video/animation"/>
    <n v="9"/>
    <n v="170.55"/>
    <x v="0"/>
    <x v="5"/>
    <x v="438"/>
    <n v="42326.09442129629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s v="film &amp; video/animation"/>
    <n v="0"/>
    <e v="#DIV/0!"/>
    <x v="0"/>
    <x v="5"/>
    <x v="439"/>
    <n v="41929.553449074076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s v="film &amp; video/animation"/>
    <n v="0"/>
    <n v="5"/>
    <x v="0"/>
    <x v="5"/>
    <x v="440"/>
    <n v="42453.73556712963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s v="film &amp; video/animation"/>
    <n v="0"/>
    <e v="#DIV/0!"/>
    <x v="0"/>
    <x v="5"/>
    <x v="441"/>
    <n v="41580.585601851846"/>
  </r>
  <r>
    <n v="442"/>
    <s v="The Paranormal Idiot"/>
    <s v="Doomsday is here"/>
    <n v="17000"/>
    <n v="6691"/>
    <x v="2"/>
    <x v="0"/>
    <s v="USD"/>
    <n v="1424380783"/>
    <n v="1421788783"/>
    <b v="0"/>
    <n v="17"/>
    <x v="1"/>
    <s v="film &amp; video/animation"/>
    <n v="39"/>
    <n v="393.59"/>
    <x v="0"/>
    <x v="5"/>
    <x v="442"/>
    <n v="42054.68035879629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"/>
    <s v="film &amp; video/animation"/>
    <n v="0"/>
    <n v="5"/>
    <x v="0"/>
    <x v="5"/>
    <x v="443"/>
    <n v="41679.80672453703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s v="film &amp; video/animation"/>
    <n v="5"/>
    <n v="50"/>
    <x v="0"/>
    <x v="5"/>
    <x v="444"/>
    <n v="40954.6986226851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s v="film &amp; video/animation"/>
    <n v="0"/>
    <n v="1"/>
    <x v="0"/>
    <x v="5"/>
    <x v="445"/>
    <n v="42145.12702546295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s v="film &amp; video/animation"/>
    <n v="7"/>
    <n v="47.88"/>
    <x v="0"/>
    <x v="5"/>
    <x v="446"/>
    <n v="42066.87523148147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s v="film &amp; video/animation"/>
    <n v="0"/>
    <n v="5"/>
    <x v="0"/>
    <x v="5"/>
    <x v="447"/>
    <n v="41356.30512731480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s v="film &amp; video/animation"/>
    <n v="3"/>
    <n v="20.5"/>
    <x v="0"/>
    <x v="5"/>
    <x v="448"/>
    <n v="41773.549710648142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s v="film &amp; video/animation"/>
    <n v="2"/>
    <n v="9"/>
    <x v="0"/>
    <x v="5"/>
    <x v="449"/>
    <n v="41564.35978009259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s v="film &amp; video/animation"/>
    <n v="1"/>
    <n v="56.57"/>
    <x v="0"/>
    <x v="5"/>
    <x v="450"/>
    <n v="41684.73842592592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s v="film &amp; video/animation"/>
    <n v="0"/>
    <e v="#DIV/0!"/>
    <x v="0"/>
    <x v="5"/>
    <x v="451"/>
    <n v="41664.50684027777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s v="film &amp; video/animation"/>
    <n v="64"/>
    <n v="40"/>
    <x v="0"/>
    <x v="5"/>
    <x v="452"/>
    <n v="42137.4955439814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s v="film &amp; video/animation"/>
    <n v="0"/>
    <n v="13"/>
    <x v="0"/>
    <x v="5"/>
    <x v="453"/>
    <n v="42054.61665509259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s v="film &amp; video/animation"/>
    <n v="1"/>
    <n v="16.399999999999999"/>
    <x v="0"/>
    <x v="5"/>
    <x v="454"/>
    <n v="41969.34305555555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s v="film &amp; video/animation"/>
    <n v="0"/>
    <n v="22.5"/>
    <x v="0"/>
    <x v="5"/>
    <x v="455"/>
    <n v="41015.81319444443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s v="film &amp; video/animation"/>
    <n v="1"/>
    <n v="20.329999999999998"/>
    <x v="0"/>
    <x v="5"/>
    <x v="456"/>
    <n v="41568.957638888889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"/>
    <s v="film &amp; video/animation"/>
    <n v="0"/>
    <e v="#DIV/0!"/>
    <x v="0"/>
    <x v="5"/>
    <x v="457"/>
    <n v="41867.55916666666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s v="film &amp; video/animation"/>
    <n v="8"/>
    <n v="16.760000000000002"/>
    <x v="0"/>
    <x v="5"/>
    <x v="458"/>
    <n v="41408.49143518518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s v="film &amp; video/animation"/>
    <n v="0"/>
    <n v="25"/>
    <x v="0"/>
    <x v="5"/>
    <x v="459"/>
    <n v="40860.47369212962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x v="1"/>
    <s v="film &amp; video/animation"/>
    <n v="0"/>
    <n v="12.5"/>
    <x v="0"/>
    <x v="5"/>
    <x v="460"/>
    <n v="41790.958333333328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s v="film &amp; video/animation"/>
    <n v="0"/>
    <e v="#DIV/0!"/>
    <x v="0"/>
    <x v="5"/>
    <x v="461"/>
    <n v="41427.63850694444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s v="film &amp; video/animation"/>
    <n v="0"/>
    <e v="#DIV/0!"/>
    <x v="0"/>
    <x v="5"/>
    <x v="462"/>
    <n v="40764.91829861110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s v="film &amp; video/animation"/>
    <n v="2"/>
    <n v="113.64"/>
    <x v="0"/>
    <x v="5"/>
    <x v="463"/>
    <n v="40810.5017708333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x v="1"/>
    <s v="film &amp; video/animation"/>
    <n v="0"/>
    <n v="1"/>
    <x v="0"/>
    <x v="5"/>
    <x v="464"/>
    <n v="42508.64045138888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x v="1"/>
    <s v="film &amp; video/animation"/>
    <n v="27"/>
    <n v="17.25"/>
    <x v="0"/>
    <x v="5"/>
    <x v="465"/>
    <n v="41816.91173611110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s v="film &amp; video/animation"/>
    <n v="1"/>
    <n v="15.2"/>
    <x v="0"/>
    <x v="5"/>
    <x v="466"/>
    <n v="41159.7345370370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s v="film &amp; video/animation"/>
    <n v="22"/>
    <n v="110.64"/>
    <x v="0"/>
    <x v="5"/>
    <x v="467"/>
    <n v="41180.47145833333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s v="film &amp; video/animation"/>
    <n v="0"/>
    <e v="#DIV/0!"/>
    <x v="0"/>
    <x v="5"/>
    <x v="468"/>
    <n v="41100.952141203699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x v="1"/>
    <s v="film &amp; video/animation"/>
    <n v="0"/>
    <e v="#DIV/0!"/>
    <x v="0"/>
    <x v="5"/>
    <x v="469"/>
    <n v="41887.78152777777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s v="film &amp; video/animation"/>
    <n v="1"/>
    <n v="25.5"/>
    <x v="0"/>
    <x v="5"/>
    <x v="470"/>
    <n v="41654.958333333328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1"/>
    <s v="film &amp; video/animation"/>
    <n v="12"/>
    <n v="38.479999999999997"/>
    <x v="0"/>
    <x v="5"/>
    <x v="471"/>
    <n v="41748.47197916666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s v="film &amp; video/animation"/>
    <n v="18"/>
    <n v="28.2"/>
    <x v="0"/>
    <x v="5"/>
    <x v="472"/>
    <n v="41874.71432870370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s v="film &amp; video/animation"/>
    <n v="3"/>
    <n v="61.5"/>
    <x v="0"/>
    <x v="5"/>
    <x v="473"/>
    <n v="41899.48980324073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s v="film &amp; video/animation"/>
    <n v="0"/>
    <n v="1"/>
    <x v="0"/>
    <x v="5"/>
    <x v="474"/>
    <n v="42783.1207060185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s v="film &amp; video/animation"/>
    <n v="0"/>
    <e v="#DIV/0!"/>
    <x v="0"/>
    <x v="5"/>
    <x v="475"/>
    <n v="42129.8778125000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x v="1"/>
    <s v="film &amp; video/animation"/>
    <n v="2"/>
    <n v="39.57"/>
    <x v="0"/>
    <x v="5"/>
    <x v="476"/>
    <n v="41792.957638888889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s v="film &amp; video/animation"/>
    <n v="0"/>
    <e v="#DIV/0!"/>
    <x v="0"/>
    <x v="5"/>
    <x v="477"/>
    <n v="41047.62655092592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s v="film &amp; video/animation"/>
    <n v="0"/>
    <e v="#DIV/0!"/>
    <x v="0"/>
    <x v="5"/>
    <x v="478"/>
    <n v="42095.66098379629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s v="film &amp; video/animation"/>
    <n v="33"/>
    <n v="88.8"/>
    <x v="0"/>
    <x v="5"/>
    <x v="479"/>
    <n v="41964.2411458333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s v="film &amp; video/animation"/>
    <n v="19"/>
    <n v="55.46"/>
    <x v="0"/>
    <x v="5"/>
    <x v="480"/>
    <n v="41495.2918402777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s v="film &amp; video/animation"/>
    <n v="6"/>
    <n v="87.14"/>
    <x v="0"/>
    <x v="5"/>
    <x v="481"/>
    <n v="41192.4639930555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s v="film &amp; video/animation"/>
    <n v="0"/>
    <n v="10"/>
    <x v="0"/>
    <x v="5"/>
    <x v="482"/>
    <n v="42474.39861111110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s v="film &amp; video/animation"/>
    <n v="50"/>
    <n v="51.22"/>
    <x v="0"/>
    <x v="5"/>
    <x v="483"/>
    <n v="41302.98925925925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s v="film &amp; video/animation"/>
    <n v="0"/>
    <n v="13.55"/>
    <x v="0"/>
    <x v="5"/>
    <x v="484"/>
    <n v="42313.77282407407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s v="film &amp; video/animation"/>
    <n v="22"/>
    <n v="66.52"/>
    <x v="0"/>
    <x v="5"/>
    <x v="485"/>
    <n v="41411.29744212963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1"/>
    <s v="film &amp; video/animation"/>
    <n v="0"/>
    <n v="50"/>
    <x v="0"/>
    <x v="5"/>
    <x v="486"/>
    <n v="41791.73424768518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"/>
    <s v="film &amp; video/animation"/>
    <n v="0"/>
    <e v="#DIV/0!"/>
    <x v="0"/>
    <x v="5"/>
    <x v="487"/>
    <n v="42729.42817129629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s v="film &amp; video/animation"/>
    <n v="0"/>
    <e v="#DIV/0!"/>
    <x v="0"/>
    <x v="5"/>
    <x v="488"/>
    <n v="42743.8460648148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s v="film &amp; video/animation"/>
    <n v="0"/>
    <n v="71.67"/>
    <x v="0"/>
    <x v="5"/>
    <x v="489"/>
    <n v="40913.272916666661"/>
  </r>
  <r>
    <n v="490"/>
    <s v="PROJECT IS CANCELLED"/>
    <s v="Cancelled"/>
    <n v="1000"/>
    <n v="0"/>
    <x v="2"/>
    <x v="0"/>
    <s v="USD"/>
    <n v="1345677285"/>
    <n v="1343085285"/>
    <b v="0"/>
    <n v="0"/>
    <x v="1"/>
    <s v="film &amp; video/animation"/>
    <n v="0"/>
    <e v="#DIV/0!"/>
    <x v="0"/>
    <x v="5"/>
    <x v="490"/>
    <n v="41143.76024305554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s v="film &amp; video/animation"/>
    <n v="0"/>
    <e v="#DIV/0!"/>
    <x v="0"/>
    <x v="5"/>
    <x v="491"/>
    <n v="42396.77429398147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"/>
    <s v="film &amp; video/animation"/>
    <n v="0"/>
    <e v="#DIV/0!"/>
    <x v="0"/>
    <x v="5"/>
    <x v="492"/>
    <n v="42655.826736111114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s v="film &amp; video/animation"/>
    <n v="0"/>
    <e v="#DIV/0!"/>
    <x v="0"/>
    <x v="5"/>
    <x v="493"/>
    <n v="42144.51780092592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s v="film &amp; video/animation"/>
    <n v="0"/>
    <n v="10.33"/>
    <x v="0"/>
    <x v="5"/>
    <x v="494"/>
    <n v="41822.91666666666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s v="film &amp; video/animation"/>
    <n v="0"/>
    <e v="#DIV/0!"/>
    <x v="0"/>
    <x v="5"/>
    <x v="495"/>
    <n v="42201.61927083333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x v="1"/>
    <s v="film &amp; video/animation"/>
    <n v="0"/>
    <n v="1"/>
    <x v="0"/>
    <x v="5"/>
    <x v="496"/>
    <n v="41680.723078703704"/>
  </r>
  <r>
    <n v="497"/>
    <s v="Galaxy Probe Kids"/>
    <s v="live-action/animated series pilot."/>
    <n v="4480"/>
    <n v="30"/>
    <x v="2"/>
    <x v="0"/>
    <s v="USD"/>
    <n v="1419483600"/>
    <n v="1414889665"/>
    <b v="0"/>
    <n v="3"/>
    <x v="1"/>
    <s v="film &amp; video/animation"/>
    <n v="1"/>
    <n v="10"/>
    <x v="0"/>
    <x v="5"/>
    <x v="497"/>
    <n v="41997.9999999999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s v="film &amp; video/animation"/>
    <n v="5"/>
    <n v="136.09"/>
    <x v="0"/>
    <x v="5"/>
    <x v="498"/>
    <n v="40900.55380787036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1"/>
    <s v="film &amp; video/animation"/>
    <n v="10"/>
    <n v="73.459999999999994"/>
    <x v="0"/>
    <x v="5"/>
    <x v="499"/>
    <n v="40098.66597222221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s v="film &amp; video/animation"/>
    <n v="3"/>
    <n v="53.75"/>
    <x v="0"/>
    <x v="5"/>
    <x v="500"/>
    <n v="40306.71944444443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s v="film &amp; video/animation"/>
    <n v="0"/>
    <e v="#DIV/0!"/>
    <x v="0"/>
    <x v="5"/>
    <x v="501"/>
    <n v="40733.02605324074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s v="film &amp; video/animation"/>
    <n v="1"/>
    <n v="57.5"/>
    <x v="0"/>
    <x v="5"/>
    <x v="502"/>
    <n v="40986.30353009259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s v="film &amp; video/animation"/>
    <n v="2"/>
    <n v="12.67"/>
    <x v="0"/>
    <x v="5"/>
    <x v="503"/>
    <n v="42021.3183217592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s v="film &amp; video/animation"/>
    <n v="1"/>
    <n v="67"/>
    <x v="0"/>
    <x v="5"/>
    <x v="504"/>
    <n v="41009.7336458333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s v="film &amp; video/animation"/>
    <n v="0"/>
    <n v="3.71"/>
    <x v="0"/>
    <x v="5"/>
    <x v="505"/>
    <n v="42362.88988425925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s v="film &amp; video/animation"/>
    <n v="0"/>
    <n v="250"/>
    <x v="0"/>
    <x v="5"/>
    <x v="506"/>
    <n v="41496.34398148147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s v="film &amp; video/animation"/>
    <n v="3"/>
    <n v="64"/>
    <x v="0"/>
    <x v="5"/>
    <x v="507"/>
    <n v="41201.75065972221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s v="film &amp; video/animation"/>
    <n v="1"/>
    <n v="133.33000000000001"/>
    <x v="0"/>
    <x v="5"/>
    <x v="508"/>
    <n v="41054.38472222221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s v="film &amp; video/animation"/>
    <n v="0"/>
    <n v="10"/>
    <x v="0"/>
    <x v="5"/>
    <x v="509"/>
    <n v="42183.42326388888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s v="film &amp; video/animation"/>
    <n v="0"/>
    <e v="#DIV/0!"/>
    <x v="0"/>
    <x v="5"/>
    <x v="510"/>
    <n v="42429.968043981477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s v="film &amp; video/animation"/>
    <n v="3"/>
    <n v="30"/>
    <x v="0"/>
    <x v="5"/>
    <x v="511"/>
    <n v="41370.053032407406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s v="film &amp; video/animation"/>
    <n v="0"/>
    <n v="5.5"/>
    <x v="0"/>
    <x v="5"/>
    <x v="512"/>
    <n v="42694.57554398147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s v="film &amp; video/animation"/>
    <n v="14"/>
    <n v="102.38"/>
    <x v="0"/>
    <x v="5"/>
    <x v="513"/>
    <n v="42597.08333333333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1"/>
    <s v="film &amp; video/animation"/>
    <n v="3"/>
    <n v="16.670000000000002"/>
    <x v="0"/>
    <x v="5"/>
    <x v="514"/>
    <n v="41860.40563657406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s v="film &amp; video/animation"/>
    <n v="25"/>
    <n v="725.03"/>
    <x v="0"/>
    <x v="5"/>
    <x v="515"/>
    <n v="42367.282418981478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x v="1"/>
    <s v="film &amp; video/animation"/>
    <n v="0"/>
    <e v="#DIV/0!"/>
    <x v="0"/>
    <x v="5"/>
    <x v="516"/>
    <n v="42151.57037037036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s v="film &amp; video/animation"/>
    <n v="1"/>
    <n v="68.33"/>
    <x v="0"/>
    <x v="5"/>
    <x v="517"/>
    <n v="42768.40695601851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s v="film &amp; video/animation"/>
    <n v="0"/>
    <e v="#DIV/0!"/>
    <x v="0"/>
    <x v="5"/>
    <x v="518"/>
    <n v="42253.40694444443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s v="film &amp; video/animation"/>
    <n v="23"/>
    <n v="39.229999999999997"/>
    <x v="0"/>
    <x v="5"/>
    <x v="519"/>
    <n v="41248.1831134259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s v="theater/plays"/>
    <n v="102"/>
    <n v="150.15"/>
    <x v="1"/>
    <x v="6"/>
    <x v="520"/>
    <n v="42348.49376157407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s v="theater/plays"/>
    <n v="105"/>
    <n v="93.43"/>
    <x v="1"/>
    <x v="6"/>
    <x v="521"/>
    <n v="42674.99930555555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s v="theater/plays"/>
    <n v="115"/>
    <n v="110.97"/>
    <x v="1"/>
    <x v="6"/>
    <x v="522"/>
    <n v="42449.79079861110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s v="theater/plays"/>
    <n v="121"/>
    <n v="71.790000000000006"/>
    <x v="1"/>
    <x v="6"/>
    <x v="523"/>
    <n v="42267.92449074073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s v="theater/plays"/>
    <n v="109"/>
    <n v="29.26"/>
    <x v="1"/>
    <x v="6"/>
    <x v="524"/>
    <n v="42522.50890046296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s v="theater/plays"/>
    <n v="100"/>
    <n v="1000"/>
    <x v="1"/>
    <x v="6"/>
    <x v="525"/>
    <n v="41895.19260416666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s v="theater/plays"/>
    <n v="114"/>
    <n v="74.349999999999994"/>
    <x v="1"/>
    <x v="6"/>
    <x v="526"/>
    <n v="42223.49999999999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s v="theater/plays"/>
    <n v="101"/>
    <n v="63.83"/>
    <x v="1"/>
    <x v="6"/>
    <x v="527"/>
    <n v="42783.461805555555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x v="0"/>
    <s v="theater/plays"/>
    <n v="116"/>
    <n v="44.33"/>
    <x v="1"/>
    <x v="6"/>
    <x v="528"/>
    <n v="42176.68055555555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0"/>
    <s v="theater/plays"/>
    <n v="130"/>
    <n v="86.94"/>
    <x v="1"/>
    <x v="6"/>
    <x v="529"/>
    <n v="42745.99999999999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s v="theater/plays"/>
    <n v="108"/>
    <n v="126.55"/>
    <x v="1"/>
    <x v="6"/>
    <x v="530"/>
    <n v="42178.87499999999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s v="theater/plays"/>
    <n v="100"/>
    <n v="129.03"/>
    <x v="1"/>
    <x v="6"/>
    <x v="531"/>
    <n v="42721.08263888888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s v="theater/plays"/>
    <n v="123"/>
    <n v="71.239999999999995"/>
    <x v="1"/>
    <x v="6"/>
    <x v="532"/>
    <n v="42502.79870370370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s v="theater/plays"/>
    <n v="100"/>
    <n v="117.88"/>
    <x v="1"/>
    <x v="6"/>
    <x v="533"/>
    <n v="42506.22644675925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0"/>
    <s v="theater/plays"/>
    <n v="105"/>
    <n v="327.08"/>
    <x v="1"/>
    <x v="6"/>
    <x v="534"/>
    <n v="42309.74999999999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s v="theater/plays"/>
    <n v="103"/>
    <n v="34.75"/>
    <x v="1"/>
    <x v="6"/>
    <x v="535"/>
    <n v="42741.33686342592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s v="theater/plays"/>
    <n v="118"/>
    <n v="100.06"/>
    <x v="1"/>
    <x v="6"/>
    <x v="536"/>
    <n v="42219.54166666666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s v="theater/plays"/>
    <n v="121"/>
    <n v="40.85"/>
    <x v="1"/>
    <x v="6"/>
    <x v="537"/>
    <n v="42312.60174768517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s v="theater/plays"/>
    <n v="302"/>
    <n v="252.02"/>
    <x v="1"/>
    <x v="6"/>
    <x v="538"/>
    <n v="42503.58637731480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s v="theater/plays"/>
    <n v="101"/>
    <n v="25.16"/>
    <x v="1"/>
    <x v="6"/>
    <x v="539"/>
    <n v="42555.84151620370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"/>
    <s v="technology/web"/>
    <n v="0"/>
    <n v="1"/>
    <x v="2"/>
    <x v="7"/>
    <x v="540"/>
    <n v="42039.60886574073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s v="technology/web"/>
    <n v="1"/>
    <n v="25"/>
    <x v="2"/>
    <x v="7"/>
    <x v="541"/>
    <n v="42305.83835648147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s v="technology/web"/>
    <n v="0"/>
    <n v="1"/>
    <x v="2"/>
    <x v="7"/>
    <x v="542"/>
    <n v="42493.48745370370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1"/>
    <s v="technology/web"/>
    <n v="0"/>
    <n v="35"/>
    <x v="2"/>
    <x v="7"/>
    <x v="543"/>
    <n v="41943.8838194444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s v="technology/web"/>
    <n v="1"/>
    <n v="3"/>
    <x v="2"/>
    <x v="7"/>
    <x v="544"/>
    <n v="42555.44861111111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1"/>
    <s v="technology/web"/>
    <n v="27"/>
    <n v="402.71"/>
    <x v="2"/>
    <x v="7"/>
    <x v="545"/>
    <n v="42323.4257986111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s v="technology/web"/>
    <n v="0"/>
    <n v="26"/>
    <x v="2"/>
    <x v="7"/>
    <x v="546"/>
    <n v="42294.45966435185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s v="technology/web"/>
    <n v="0"/>
    <e v="#DIV/0!"/>
    <x v="2"/>
    <x v="7"/>
    <x v="547"/>
    <n v="42410.48800925925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s v="technology/web"/>
    <n v="0"/>
    <n v="9"/>
    <x v="2"/>
    <x v="7"/>
    <x v="548"/>
    <n v="42306.69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s v="technology/web"/>
    <n v="3"/>
    <n v="8.5"/>
    <x v="2"/>
    <x v="7"/>
    <x v="549"/>
    <n v="42193.42849537036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1"/>
    <s v="technology/web"/>
    <n v="1"/>
    <n v="8.75"/>
    <x v="2"/>
    <x v="7"/>
    <x v="550"/>
    <n v="42765.99999999999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s v="technology/web"/>
    <n v="5"/>
    <n v="135.04"/>
    <x v="2"/>
    <x v="7"/>
    <x v="551"/>
    <n v="42217.53680555555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"/>
    <s v="technology/web"/>
    <n v="0"/>
    <e v="#DIV/0!"/>
    <x v="2"/>
    <x v="7"/>
    <x v="552"/>
    <n v="42378.40851851851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s v="technology/web"/>
    <n v="0"/>
    <n v="20.5"/>
    <x v="2"/>
    <x v="7"/>
    <x v="553"/>
    <n v="41957.55313657406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s v="technology/web"/>
    <n v="37"/>
    <n v="64.36"/>
    <x v="2"/>
    <x v="7"/>
    <x v="554"/>
    <n v="41931.47652777777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s v="technology/web"/>
    <n v="0"/>
    <e v="#DIV/0!"/>
    <x v="2"/>
    <x v="7"/>
    <x v="555"/>
    <n v="42533.14517361111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x v="1"/>
    <s v="technology/web"/>
    <n v="3"/>
    <n v="200"/>
    <x v="2"/>
    <x v="7"/>
    <x v="556"/>
    <n v="42375.6518171296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1"/>
    <s v="technology/web"/>
    <n v="1"/>
    <n v="68.3"/>
    <x v="2"/>
    <x v="7"/>
    <x v="557"/>
    <n v="42706.77549768517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s v="technology/web"/>
    <n v="0"/>
    <e v="#DIV/0!"/>
    <x v="2"/>
    <x v="7"/>
    <x v="558"/>
    <n v="42087.6331597222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s v="technology/web"/>
    <n v="0"/>
    <n v="50"/>
    <x v="2"/>
    <x v="7"/>
    <x v="559"/>
    <n v="42351.07476851851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"/>
    <s v="technology/web"/>
    <n v="0"/>
    <n v="4"/>
    <x v="2"/>
    <x v="7"/>
    <x v="560"/>
    <n v="41990.56302083333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s v="technology/web"/>
    <n v="0"/>
    <n v="27.5"/>
    <x v="2"/>
    <x v="7"/>
    <x v="561"/>
    <n v="42303.45038194444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"/>
    <s v="technology/web"/>
    <n v="0"/>
    <e v="#DIV/0!"/>
    <x v="2"/>
    <x v="7"/>
    <x v="562"/>
    <n v="42722.18072916666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1"/>
    <s v="technology/web"/>
    <n v="0"/>
    <n v="34"/>
    <x v="2"/>
    <x v="7"/>
    <x v="563"/>
    <n v="42051.86165509258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"/>
    <s v="technology/web"/>
    <n v="0"/>
    <n v="1"/>
    <x v="2"/>
    <x v="7"/>
    <x v="564"/>
    <n v="42441.73466435184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s v="technology/web"/>
    <n v="0"/>
    <e v="#DIV/0!"/>
    <x v="2"/>
    <x v="7"/>
    <x v="565"/>
    <n v="42195.57695601851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s v="technology/web"/>
    <n v="0"/>
    <n v="1"/>
    <x v="2"/>
    <x v="7"/>
    <x v="566"/>
    <n v="42565.47607638888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s v="technology/web"/>
    <n v="0"/>
    <e v="#DIV/0!"/>
    <x v="2"/>
    <x v="7"/>
    <x v="567"/>
    <n v="42005.63418981481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1"/>
    <s v="technology/web"/>
    <n v="1"/>
    <n v="49"/>
    <x v="2"/>
    <x v="7"/>
    <x v="568"/>
    <n v="42385.24999999999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"/>
    <s v="technology/web"/>
    <n v="1"/>
    <n v="20"/>
    <x v="2"/>
    <x v="7"/>
    <x v="569"/>
    <n v="42370.63902777777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x v="1"/>
    <s v="technology/web"/>
    <n v="0"/>
    <n v="142"/>
    <x v="2"/>
    <x v="7"/>
    <x v="570"/>
    <n v="42418.58991898147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s v="technology/web"/>
    <n v="0"/>
    <n v="53"/>
    <x v="2"/>
    <x v="7"/>
    <x v="571"/>
    <n v="42211.95763888888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s v="technology/web"/>
    <n v="0"/>
    <e v="#DIV/0!"/>
    <x v="2"/>
    <x v="7"/>
    <x v="572"/>
    <n v="42312.54962962962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s v="technology/web"/>
    <n v="0"/>
    <n v="38.44"/>
    <x v="2"/>
    <x v="7"/>
    <x v="573"/>
    <n v="42021.84166666666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s v="technology/web"/>
    <n v="1"/>
    <n v="20"/>
    <x v="2"/>
    <x v="7"/>
    <x v="574"/>
    <n v="42662.2350347222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1"/>
    <s v="technology/web"/>
    <n v="0"/>
    <n v="64.75"/>
    <x v="2"/>
    <x v="7"/>
    <x v="575"/>
    <n v="42168.48429398147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s v="technology/web"/>
    <n v="0"/>
    <n v="1"/>
    <x v="2"/>
    <x v="7"/>
    <x v="576"/>
    <n v="42091.22166666666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s v="technology/web"/>
    <n v="0"/>
    <n v="10"/>
    <x v="2"/>
    <x v="7"/>
    <x v="577"/>
    <n v="42510.3808101851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x v="1"/>
    <s v="technology/web"/>
    <n v="0"/>
    <n v="2"/>
    <x v="2"/>
    <x v="7"/>
    <x v="578"/>
    <n v="42254.37028935184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s v="technology/web"/>
    <n v="1"/>
    <n v="35"/>
    <x v="2"/>
    <x v="7"/>
    <x v="579"/>
    <n v="41998.64378472221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s v="technology/web"/>
    <n v="0"/>
    <n v="1"/>
    <x v="2"/>
    <x v="7"/>
    <x v="580"/>
    <n v="42635.699849537035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s v="technology/web"/>
    <n v="0"/>
    <e v="#DIV/0!"/>
    <x v="2"/>
    <x v="7"/>
    <x v="581"/>
    <n v="42217.80444444444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s v="technology/web"/>
    <n v="0"/>
    <e v="#DIV/0!"/>
    <x v="2"/>
    <x v="7"/>
    <x v="582"/>
    <n v="42078.54166666666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s v="technology/web"/>
    <n v="0"/>
    <n v="1"/>
    <x v="2"/>
    <x v="7"/>
    <x v="583"/>
    <n v="42082.68850694444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s v="technology/web"/>
    <n v="1"/>
    <n v="5"/>
    <x v="2"/>
    <x v="7"/>
    <x v="584"/>
    <n v="42079.46662037036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x v="1"/>
    <s v="technology/web"/>
    <n v="0"/>
    <e v="#DIV/0!"/>
    <x v="2"/>
    <x v="7"/>
    <x v="585"/>
    <n v="42338.79166666666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s v="technology/web"/>
    <n v="1"/>
    <n v="14"/>
    <x v="2"/>
    <x v="7"/>
    <x v="586"/>
    <n v="42050.64591435185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1"/>
    <s v="technology/web"/>
    <n v="9"/>
    <n v="389.29"/>
    <x v="2"/>
    <x v="7"/>
    <x v="587"/>
    <n v="42110.54899305555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1"/>
    <s v="technology/web"/>
    <n v="3"/>
    <n v="150.5"/>
    <x v="2"/>
    <x v="7"/>
    <x v="588"/>
    <n v="42691.602847222217"/>
  </r>
  <r>
    <n v="589"/>
    <s v="Get Neighborly"/>
    <s v="Services closer than you think..."/>
    <n v="7500"/>
    <n v="1"/>
    <x v="2"/>
    <x v="0"/>
    <s v="USD"/>
    <n v="1436366699"/>
    <n v="1435070699"/>
    <b v="0"/>
    <n v="1"/>
    <x v="1"/>
    <s v="technology/web"/>
    <n v="0"/>
    <n v="1"/>
    <x v="2"/>
    <x v="7"/>
    <x v="589"/>
    <n v="42193.40623842592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s v="technology/web"/>
    <n v="4"/>
    <n v="24.78"/>
    <x v="2"/>
    <x v="7"/>
    <x v="590"/>
    <n v="42408.33402777777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s v="technology/web"/>
    <n v="0"/>
    <n v="30.5"/>
    <x v="2"/>
    <x v="7"/>
    <x v="591"/>
    <n v="42207.33483796296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s v="technology/web"/>
    <n v="3"/>
    <n v="250"/>
    <x v="2"/>
    <x v="7"/>
    <x v="592"/>
    <n v="41976.02384259258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s v="technology/web"/>
    <n v="23"/>
    <n v="16.43"/>
    <x v="2"/>
    <x v="7"/>
    <x v="593"/>
    <n v="42100.42760416666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x v="1"/>
    <s v="technology/web"/>
    <n v="0"/>
    <n v="13"/>
    <x v="2"/>
    <x v="7"/>
    <x v="594"/>
    <n v="42476.57182870370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s v="technology/web"/>
    <n v="0"/>
    <n v="53.25"/>
    <x v="2"/>
    <x v="7"/>
    <x v="595"/>
    <n v="42127.8615509259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s v="technology/web"/>
    <n v="0"/>
    <n v="3"/>
    <x v="2"/>
    <x v="7"/>
    <x v="596"/>
    <n v="42676.688564814809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s v="technology/web"/>
    <n v="0"/>
    <n v="10"/>
    <x v="2"/>
    <x v="7"/>
    <x v="597"/>
    <n v="42582.45833333333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s v="technology/web"/>
    <n v="34"/>
    <n v="121.43"/>
    <x v="2"/>
    <x v="7"/>
    <x v="598"/>
    <n v="41977.79376157407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s v="technology/web"/>
    <n v="0"/>
    <n v="15.5"/>
    <x v="2"/>
    <x v="7"/>
    <x v="599"/>
    <n v="42071.42777777777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x v="1"/>
    <s v="technology/web"/>
    <n v="2"/>
    <n v="100"/>
    <x v="2"/>
    <x v="7"/>
    <x v="600"/>
    <n v="42133.58983796295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1"/>
    <s v="technology/web"/>
    <n v="1"/>
    <n v="23.33"/>
    <x v="2"/>
    <x v="7"/>
    <x v="601"/>
    <n v="41999.6497569444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s v="technology/web"/>
    <n v="0"/>
    <e v="#DIV/0!"/>
    <x v="2"/>
    <x v="7"/>
    <x v="602"/>
    <n v="42173.58582175925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s v="technology/web"/>
    <n v="4"/>
    <n v="45.39"/>
    <x v="2"/>
    <x v="7"/>
    <x v="603"/>
    <n v="41865.43082175925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s v="technology/web"/>
    <n v="0"/>
    <e v="#DIV/0!"/>
    <x v="2"/>
    <x v="7"/>
    <x v="604"/>
    <n v="41878.8270370370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x v="1"/>
    <s v="technology/web"/>
    <n v="3"/>
    <n v="16.38"/>
    <x v="2"/>
    <x v="7"/>
    <x v="605"/>
    <n v="42239.14939814814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"/>
    <s v="technology/web"/>
    <n v="0"/>
    <n v="10"/>
    <x v="2"/>
    <x v="7"/>
    <x v="606"/>
    <n v="42148.4166666666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s v="technology/web"/>
    <n v="0"/>
    <e v="#DIV/0!"/>
    <x v="2"/>
    <x v="7"/>
    <x v="607"/>
    <n v="42330.6589814814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s v="technology/web"/>
    <n v="1"/>
    <n v="292.2"/>
    <x v="2"/>
    <x v="7"/>
    <x v="608"/>
    <n v="42170.71273148147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s v="technology/web"/>
    <n v="1"/>
    <n v="5"/>
    <x v="2"/>
    <x v="7"/>
    <x v="609"/>
    <n v="42336.86740740740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s v="technology/web"/>
    <n v="0"/>
    <e v="#DIV/0!"/>
    <x v="2"/>
    <x v="7"/>
    <x v="610"/>
    <n v="42116.62252314814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"/>
    <s v="technology/web"/>
    <n v="0"/>
    <e v="#DIV/0!"/>
    <x v="2"/>
    <x v="7"/>
    <x v="611"/>
    <n v="42388.352280092593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x v="1"/>
    <s v="technology/web"/>
    <n v="0"/>
    <e v="#DIV/0!"/>
    <x v="2"/>
    <x v="7"/>
    <x v="612"/>
    <n v="42614.82344907407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s v="technology/web"/>
    <n v="21"/>
    <n v="105.93"/>
    <x v="2"/>
    <x v="7"/>
    <x v="613"/>
    <n v="42277.99930555555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s v="technology/web"/>
    <n v="0"/>
    <e v="#DIV/0!"/>
    <x v="2"/>
    <x v="7"/>
    <x v="614"/>
    <n v="42544.85347222221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"/>
    <s v="technology/web"/>
    <n v="0"/>
    <e v="#DIV/0!"/>
    <x v="2"/>
    <x v="7"/>
    <x v="615"/>
    <n v="42271.91387731480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"/>
    <s v="technology/web"/>
    <n v="0"/>
    <e v="#DIV/0!"/>
    <x v="2"/>
    <x v="7"/>
    <x v="616"/>
    <n v="42791.16790509258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s v="technology/web"/>
    <n v="3"/>
    <n v="20"/>
    <x v="2"/>
    <x v="7"/>
    <x v="617"/>
    <n v="42132.13475694444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s v="technology/web"/>
    <n v="0"/>
    <e v="#DIV/0!"/>
    <x v="2"/>
    <x v="7"/>
    <x v="618"/>
    <n v="42347.6018865740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x v="1"/>
    <s v="technology/web"/>
    <n v="0"/>
    <n v="1"/>
    <x v="2"/>
    <x v="7"/>
    <x v="619"/>
    <n v="41968.48368055555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1"/>
    <s v="technology/web"/>
    <n v="1"/>
    <n v="300"/>
    <x v="2"/>
    <x v="7"/>
    <x v="620"/>
    <n v="41876.50854166666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s v="technology/web"/>
    <n v="1"/>
    <n v="87"/>
    <x v="2"/>
    <x v="7"/>
    <x v="621"/>
    <n v="42558.7793634259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s v="technology/web"/>
    <n v="6"/>
    <n v="37.89"/>
    <x v="2"/>
    <x v="7"/>
    <x v="622"/>
    <n v="42552.56641203703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"/>
    <s v="technology/web"/>
    <n v="0"/>
    <e v="#DIV/0!"/>
    <x v="2"/>
    <x v="7"/>
    <x v="623"/>
    <n v="42151.80089120369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s v="technology/web"/>
    <n v="0"/>
    <e v="#DIV/0!"/>
    <x v="2"/>
    <x v="7"/>
    <x v="624"/>
    <n v="42138.7805671296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"/>
    <s v="technology/web"/>
    <n v="0"/>
    <e v="#DIV/0!"/>
    <x v="2"/>
    <x v="7"/>
    <x v="625"/>
    <n v="42820.64556712962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s v="technology/web"/>
    <n v="17"/>
    <n v="111.41"/>
    <x v="2"/>
    <x v="7"/>
    <x v="626"/>
    <n v="42231.34861111110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1"/>
    <s v="technology/web"/>
    <n v="0"/>
    <n v="90"/>
    <x v="2"/>
    <x v="7"/>
    <x v="627"/>
    <n v="42443.74999999999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s v="technology/web"/>
    <n v="0"/>
    <e v="#DIV/0!"/>
    <x v="2"/>
    <x v="7"/>
    <x v="628"/>
    <n v="41833.4844560185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1"/>
    <s v="technology/web"/>
    <n v="0"/>
    <n v="116.67"/>
    <x v="2"/>
    <x v="7"/>
    <x v="629"/>
    <n v="42504.4294907407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s v="technology/web"/>
    <n v="0"/>
    <n v="10"/>
    <x v="2"/>
    <x v="7"/>
    <x v="630"/>
    <n v="42253.00694444444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x v="1"/>
    <s v="technology/web"/>
    <n v="1"/>
    <n v="76.67"/>
    <x v="2"/>
    <x v="7"/>
    <x v="631"/>
    <n v="42518.563993055555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"/>
    <s v="technology/web"/>
    <n v="0"/>
    <e v="#DIV/0!"/>
    <x v="2"/>
    <x v="7"/>
    <x v="632"/>
    <n v="42333.49265046296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s v="technology/web"/>
    <n v="12"/>
    <n v="49.8"/>
    <x v="2"/>
    <x v="7"/>
    <x v="633"/>
    <n v="42538.74999999999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x v="1"/>
    <s v="technology/web"/>
    <n v="0"/>
    <n v="1"/>
    <x v="2"/>
    <x v="7"/>
    <x v="634"/>
    <n v="42061.7202430555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x v="1"/>
    <s v="technology/web"/>
    <n v="0"/>
    <n v="2"/>
    <x v="2"/>
    <x v="7"/>
    <x v="635"/>
    <n v="42105.88381944444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s v="technology/web"/>
    <n v="0"/>
    <n v="4"/>
    <x v="2"/>
    <x v="7"/>
    <x v="636"/>
    <n v="42161.2409722222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s v="technology/web"/>
    <n v="0"/>
    <e v="#DIV/0!"/>
    <x v="2"/>
    <x v="7"/>
    <x v="637"/>
    <n v="42791.75277777778"/>
  </r>
  <r>
    <n v="638"/>
    <s v="W (Canceled)"/>
    <s v="O0"/>
    <n v="200000"/>
    <n v="18"/>
    <x v="1"/>
    <x v="12"/>
    <s v="EUR"/>
    <n v="1490447662"/>
    <n v="1485267262"/>
    <b v="0"/>
    <n v="6"/>
    <x v="1"/>
    <s v="technology/web"/>
    <n v="0"/>
    <n v="3"/>
    <x v="2"/>
    <x v="7"/>
    <x v="638"/>
    <n v="42819.343310185184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x v="1"/>
    <s v="technology/web"/>
    <n v="0"/>
    <n v="1"/>
    <x v="2"/>
    <x v="7"/>
    <x v="639"/>
    <n v="41925.37494212963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0"/>
    <s v="technology/wearables"/>
    <n v="144"/>
    <n v="50.5"/>
    <x v="2"/>
    <x v="8"/>
    <x v="640"/>
    <n v="42698.74999999999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s v="technology/wearables"/>
    <n v="119"/>
    <n v="151.32"/>
    <x v="2"/>
    <x v="8"/>
    <x v="641"/>
    <n v="42229.36166666666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0"/>
    <s v="technology/wearables"/>
    <n v="1460"/>
    <n v="134.36000000000001"/>
    <x v="2"/>
    <x v="8"/>
    <x v="642"/>
    <n v="42235.4429861111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s v="technology/wearables"/>
    <n v="106"/>
    <n v="174.03"/>
    <x v="2"/>
    <x v="8"/>
    <x v="643"/>
    <n v="42155.4337384259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s v="technology/wearables"/>
    <n v="300"/>
    <n v="73.489999999999995"/>
    <x v="2"/>
    <x v="8"/>
    <x v="644"/>
    <n v="41940.83333333332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x v="0"/>
    <s v="technology/wearables"/>
    <n v="279"/>
    <n v="23.52"/>
    <x v="2"/>
    <x v="8"/>
    <x v="645"/>
    <n v="42593.8179861111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s v="technology/wearables"/>
    <n v="132"/>
    <n v="39.07"/>
    <x v="2"/>
    <x v="8"/>
    <x v="646"/>
    <n v="41862.64429398148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0"/>
    <s v="technology/wearables"/>
    <n v="107"/>
    <n v="125.94"/>
    <x v="2"/>
    <x v="8"/>
    <x v="647"/>
    <n v="42446.51792824074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x v="0"/>
    <s v="technology/wearables"/>
    <n v="127"/>
    <n v="1644"/>
    <x v="2"/>
    <x v="8"/>
    <x v="648"/>
    <n v="41926.48504629629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s v="technology/wearables"/>
    <n v="140"/>
    <n v="42.67"/>
    <x v="2"/>
    <x v="8"/>
    <x v="649"/>
    <n v="41898.70385416666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s v="technology/wearables"/>
    <n v="112"/>
    <n v="35.130000000000003"/>
    <x v="2"/>
    <x v="8"/>
    <x v="650"/>
    <n v="41991.87018518518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s v="technology/wearables"/>
    <n v="101"/>
    <n v="239.35"/>
    <x v="2"/>
    <x v="8"/>
    <x v="651"/>
    <n v="41985.80915509258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s v="technology/wearables"/>
    <n v="100"/>
    <n v="107.64"/>
    <x v="2"/>
    <x v="8"/>
    <x v="652"/>
    <n v="42705.52372685184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s v="technology/wearables"/>
    <n v="141"/>
    <n v="95.83"/>
    <x v="2"/>
    <x v="8"/>
    <x v="653"/>
    <n v="42236.41018518518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s v="technology/wearables"/>
    <n v="267"/>
    <n v="31.66"/>
    <x v="2"/>
    <x v="8"/>
    <x v="654"/>
    <n v="42193.74899305555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s v="technology/wearables"/>
    <n v="147"/>
    <n v="42.89"/>
    <x v="2"/>
    <x v="8"/>
    <x v="655"/>
    <n v="42075.7073148148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s v="technology/wearables"/>
    <n v="214"/>
    <n v="122.74"/>
    <x v="2"/>
    <x v="8"/>
    <x v="656"/>
    <n v="42477.55461805555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s v="technology/wearables"/>
    <n v="126"/>
    <n v="190.45"/>
    <x v="2"/>
    <x v="8"/>
    <x v="657"/>
    <n v="42361.63740740740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s v="technology/wearables"/>
    <n v="104"/>
    <n v="109.34"/>
    <x v="2"/>
    <x v="8"/>
    <x v="658"/>
    <n v="42211.54166666666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x v="0"/>
    <s v="technology/wearables"/>
    <n v="101"/>
    <n v="143.66999999999999"/>
    <x v="2"/>
    <x v="8"/>
    <x v="659"/>
    <n v="42239.38535879629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s v="technology/wearables"/>
    <n v="3"/>
    <n v="84.94"/>
    <x v="2"/>
    <x v="8"/>
    <x v="660"/>
    <n v="41952.5749884259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s v="technology/wearables"/>
    <n v="1"/>
    <n v="10.56"/>
    <x v="2"/>
    <x v="8"/>
    <x v="661"/>
    <n v="42666.4370254629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s v="technology/wearables"/>
    <n v="0"/>
    <n v="39"/>
    <x v="2"/>
    <x v="8"/>
    <x v="662"/>
    <n v="42020.22971064814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"/>
    <s v="technology/wearables"/>
    <n v="0"/>
    <n v="100"/>
    <x v="2"/>
    <x v="8"/>
    <x v="663"/>
    <n v="42203.63490740740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s v="technology/wearables"/>
    <n v="8"/>
    <n v="31.17"/>
    <x v="2"/>
    <x v="8"/>
    <x v="664"/>
    <n v="42107.45804398148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s v="technology/wearables"/>
    <n v="19"/>
    <n v="155.33000000000001"/>
    <x v="2"/>
    <x v="8"/>
    <x v="665"/>
    <n v="42748.5030208333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s v="technology/wearables"/>
    <n v="0"/>
    <n v="2"/>
    <x v="2"/>
    <x v="8"/>
    <x v="666"/>
    <n v="41868.62381944443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1"/>
    <s v="technology/wearables"/>
    <n v="10"/>
    <n v="178.93"/>
    <x v="2"/>
    <x v="8"/>
    <x v="667"/>
    <n v="42672.16508101851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s v="technology/wearables"/>
    <n v="5"/>
    <n v="27.36"/>
    <x v="2"/>
    <x v="8"/>
    <x v="668"/>
    <n v="42135.622939814813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1"/>
    <s v="technology/wearables"/>
    <n v="22"/>
    <n v="1536.25"/>
    <x v="2"/>
    <x v="8"/>
    <x v="669"/>
    <n v="42557.41733796295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1"/>
    <s v="technology/wearables"/>
    <n v="29"/>
    <n v="85"/>
    <x v="2"/>
    <x v="8"/>
    <x v="670"/>
    <n v="42540.13194444444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s v="technology/wearables"/>
    <n v="39"/>
    <n v="788.53"/>
    <x v="2"/>
    <x v="8"/>
    <x v="671"/>
    <n v="42017.9583333333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s v="technology/wearables"/>
    <n v="22"/>
    <n v="50.3"/>
    <x v="2"/>
    <x v="8"/>
    <x v="672"/>
    <n v="42004.99930555555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s v="technology/wearables"/>
    <n v="0"/>
    <n v="68.33"/>
    <x v="2"/>
    <x v="8"/>
    <x v="673"/>
    <n v="41883.632141203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x v="1"/>
    <s v="technology/wearables"/>
    <n v="0"/>
    <n v="7.5"/>
    <x v="2"/>
    <x v="8"/>
    <x v="674"/>
    <n v="41862.9077199074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s v="technology/wearables"/>
    <n v="15"/>
    <n v="34.270000000000003"/>
    <x v="2"/>
    <x v="8"/>
    <x v="675"/>
    <n v="42005.08263888888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1"/>
    <s v="technology/wearables"/>
    <n v="1"/>
    <n v="61.29"/>
    <x v="2"/>
    <x v="8"/>
    <x v="676"/>
    <n v="42042.55996527777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1"/>
    <s v="technology/wearables"/>
    <n v="26"/>
    <n v="133.25"/>
    <x v="2"/>
    <x v="8"/>
    <x v="677"/>
    <n v="42549.1955439814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s v="technology/wearables"/>
    <n v="4"/>
    <n v="65.180000000000007"/>
    <x v="2"/>
    <x v="8"/>
    <x v="678"/>
    <n v="42511.16826388888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s v="technology/wearables"/>
    <n v="15"/>
    <n v="93.9"/>
    <x v="2"/>
    <x v="8"/>
    <x v="679"/>
    <n v="42616.48737268518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s v="technology/wearables"/>
    <n v="26"/>
    <n v="150.65"/>
    <x v="2"/>
    <x v="8"/>
    <x v="680"/>
    <n v="41899.29318287036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s v="technology/wearables"/>
    <n v="0"/>
    <n v="1"/>
    <x v="2"/>
    <x v="8"/>
    <x v="681"/>
    <n v="42669.5972685185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s v="technology/wearables"/>
    <n v="0"/>
    <n v="13.25"/>
    <x v="2"/>
    <x v="8"/>
    <x v="682"/>
    <n v="42808.51530092592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s v="technology/wearables"/>
    <n v="1"/>
    <n v="99.33"/>
    <x v="2"/>
    <x v="8"/>
    <x v="683"/>
    <n v="42674.69171296296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x v="1"/>
    <s v="technology/wearables"/>
    <n v="7"/>
    <n v="177.39"/>
    <x v="2"/>
    <x v="8"/>
    <x v="684"/>
    <n v="41844.91666666666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s v="technology/wearables"/>
    <n v="28"/>
    <n v="55.3"/>
    <x v="2"/>
    <x v="8"/>
    <x v="685"/>
    <n v="42016.65824074073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"/>
    <s v="technology/wearables"/>
    <n v="0"/>
    <e v="#DIV/0!"/>
    <x v="2"/>
    <x v="8"/>
    <x v="686"/>
    <n v="42219.46493055555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1"/>
    <s v="technology/wearables"/>
    <n v="4"/>
    <n v="591.66999999999996"/>
    <x v="2"/>
    <x v="8"/>
    <x v="687"/>
    <n v="42771.54228009259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s v="technology/wearables"/>
    <n v="73"/>
    <n v="405.5"/>
    <x v="2"/>
    <x v="8"/>
    <x v="688"/>
    <n v="42291.89644675925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s v="technology/wearables"/>
    <n v="58"/>
    <n v="343.15"/>
    <x v="2"/>
    <x v="8"/>
    <x v="689"/>
    <n v="42711.999305555553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s v="technology/wearables"/>
    <n v="12"/>
    <n v="72.59"/>
    <x v="2"/>
    <x v="8"/>
    <x v="690"/>
    <n v="42622.04166666666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s v="technology/wearables"/>
    <n v="1"/>
    <n v="26"/>
    <x v="2"/>
    <x v="8"/>
    <x v="691"/>
    <n v="42185.8199768518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s v="technology/wearables"/>
    <n v="7"/>
    <n v="6.5"/>
    <x v="2"/>
    <x v="8"/>
    <x v="692"/>
    <n v="42726.16739583333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s v="technology/wearables"/>
    <n v="35"/>
    <n v="119.39"/>
    <x v="2"/>
    <x v="8"/>
    <x v="693"/>
    <n v="42124.59984953703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s v="technology/wearables"/>
    <n v="0"/>
    <n v="84.29"/>
    <x v="2"/>
    <x v="8"/>
    <x v="694"/>
    <n v="42767.45554398147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s v="technology/wearables"/>
    <n v="1"/>
    <n v="90.86"/>
    <x v="2"/>
    <x v="8"/>
    <x v="695"/>
    <n v="41943.312731481477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x v="1"/>
    <s v="technology/wearables"/>
    <n v="0"/>
    <n v="1"/>
    <x v="2"/>
    <x v="8"/>
    <x v="696"/>
    <n v="41845.71877314814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1"/>
    <s v="technology/wearables"/>
    <n v="46"/>
    <n v="20.34"/>
    <x v="2"/>
    <x v="8"/>
    <x v="697"/>
    <n v="42403.31468750000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s v="technology/wearables"/>
    <n v="15"/>
    <n v="530.69000000000005"/>
    <x v="2"/>
    <x v="8"/>
    <x v="698"/>
    <n v="41899.87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s v="technology/wearables"/>
    <n v="82"/>
    <n v="120.39"/>
    <x v="2"/>
    <x v="8"/>
    <x v="699"/>
    <n v="41600.4583333333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s v="technology/wearables"/>
    <n v="3"/>
    <n v="13"/>
    <x v="2"/>
    <x v="8"/>
    <x v="700"/>
    <n v="42745.48010416666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s v="technology/wearables"/>
    <n v="27"/>
    <n v="291.33"/>
    <x v="2"/>
    <x v="8"/>
    <x v="701"/>
    <n v="41843.45462962962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s v="technology/wearables"/>
    <n v="31"/>
    <n v="124.92"/>
    <x v="2"/>
    <x v="8"/>
    <x v="702"/>
    <n v="42698.5600347222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s v="technology/wearables"/>
    <n v="6"/>
    <n v="119.57"/>
    <x v="2"/>
    <x v="8"/>
    <x v="703"/>
    <n v="42766.77222222221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1"/>
    <s v="technology/wearables"/>
    <n v="1"/>
    <n v="120.25"/>
    <x v="2"/>
    <x v="8"/>
    <x v="704"/>
    <n v="42785.98458333333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x v="1"/>
    <s v="technology/wearables"/>
    <n v="1"/>
    <n v="195.4"/>
    <x v="2"/>
    <x v="8"/>
    <x v="705"/>
    <n v="42756.28331018517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s v="technology/wearables"/>
    <n v="0"/>
    <e v="#DIV/0!"/>
    <x v="2"/>
    <x v="8"/>
    <x v="706"/>
    <n v="42718.56874999999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s v="technology/wearables"/>
    <n v="79"/>
    <n v="117.7"/>
    <x v="2"/>
    <x v="8"/>
    <x v="707"/>
    <n v="42736.455173611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s v="technology/wearables"/>
    <n v="22"/>
    <n v="23.95"/>
    <x v="2"/>
    <x v="8"/>
    <x v="708"/>
    <n v="41895.37268518518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s v="technology/wearables"/>
    <n v="0"/>
    <n v="30.5"/>
    <x v="2"/>
    <x v="8"/>
    <x v="709"/>
    <n v="41977.832858796297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x v="1"/>
    <s v="technology/wearables"/>
    <n v="0"/>
    <e v="#DIV/0!"/>
    <x v="2"/>
    <x v="8"/>
    <x v="710"/>
    <n v="41870.82222222221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1"/>
    <s v="technology/wearables"/>
    <n v="34"/>
    <n v="99.97"/>
    <x v="2"/>
    <x v="8"/>
    <x v="711"/>
    <n v="42718.29245370369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s v="technology/wearables"/>
    <n v="0"/>
    <n v="26.25"/>
    <x v="2"/>
    <x v="8"/>
    <x v="712"/>
    <n v="42414.47259259258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1"/>
    <s v="technology/wearables"/>
    <n v="1"/>
    <n v="199"/>
    <x v="2"/>
    <x v="8"/>
    <x v="713"/>
    <n v="42526.3209722222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s v="technology/wearables"/>
    <n v="15"/>
    <n v="80.319999999999993"/>
    <x v="2"/>
    <x v="8"/>
    <x v="714"/>
    <n v="42794.57965277777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s v="technology/wearables"/>
    <n v="5"/>
    <n v="115.75"/>
    <x v="2"/>
    <x v="8"/>
    <x v="715"/>
    <n v="42312.92407407407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s v="technology/wearables"/>
    <n v="10"/>
    <n v="44.69"/>
    <x v="2"/>
    <x v="8"/>
    <x v="716"/>
    <n v="41973.79166666666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x v="1"/>
    <s v="technology/wearables"/>
    <n v="0"/>
    <n v="76.25"/>
    <x v="2"/>
    <x v="8"/>
    <x v="717"/>
    <n v="41887.64585648147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s v="technology/wearables"/>
    <n v="1"/>
    <n v="22.5"/>
    <x v="2"/>
    <x v="8"/>
    <x v="718"/>
    <n v="42784.0409722222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s v="technology/wearables"/>
    <n v="1"/>
    <n v="19.399999999999999"/>
    <x v="2"/>
    <x v="8"/>
    <x v="719"/>
    <n v="42422.831898148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s v="publishing/nonfiction"/>
    <n v="144"/>
    <n v="66.709999999999994"/>
    <x v="3"/>
    <x v="9"/>
    <x v="720"/>
    <n v="40937.44086805555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s v="publishing/nonfiction"/>
    <n v="122"/>
    <n v="84.14"/>
    <x v="3"/>
    <x v="9"/>
    <x v="721"/>
    <n v="41852.36350694444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s v="publishing/nonfiction"/>
    <n v="132"/>
    <n v="215.73"/>
    <x v="3"/>
    <x v="9"/>
    <x v="722"/>
    <n v="41007.55530092592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s v="publishing/nonfiction"/>
    <n v="109"/>
    <n v="54.69"/>
    <x v="3"/>
    <x v="9"/>
    <x v="723"/>
    <n v="42214.95763888888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s v="publishing/nonfiction"/>
    <n v="105"/>
    <n v="51.63"/>
    <x v="3"/>
    <x v="9"/>
    <x v="724"/>
    <n v="40724.430127314808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s v="publishing/nonfiction"/>
    <n v="100"/>
    <n v="143.36000000000001"/>
    <x v="3"/>
    <x v="9"/>
    <x v="725"/>
    <n v="42351.41796296295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s v="publishing/nonfiction"/>
    <n v="101"/>
    <n v="72.430000000000007"/>
    <x v="3"/>
    <x v="9"/>
    <x v="726"/>
    <n v="41375.83434027777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s v="publishing/nonfiction"/>
    <n v="156"/>
    <n v="36.53"/>
    <x v="3"/>
    <x v="9"/>
    <x v="727"/>
    <n v="41288.68055555555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s v="publishing/nonfiction"/>
    <n v="106"/>
    <n v="60.9"/>
    <x v="3"/>
    <x v="9"/>
    <x v="728"/>
    <n v="40776.6291319444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s v="publishing/nonfiction"/>
    <n v="131"/>
    <n v="43.55"/>
    <x v="3"/>
    <x v="9"/>
    <x v="729"/>
    <n v="41170.97755787037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x v="0"/>
    <s v="publishing/nonfiction"/>
    <n v="132"/>
    <n v="99.77"/>
    <x v="3"/>
    <x v="9"/>
    <x v="730"/>
    <n v="40884.53693287036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s v="publishing/nonfiction"/>
    <n v="126"/>
    <n v="88.73"/>
    <x v="3"/>
    <x v="9"/>
    <x v="731"/>
    <n v="40930.04166666666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s v="publishing/nonfiction"/>
    <n v="160"/>
    <n v="4.92"/>
    <x v="3"/>
    <x v="9"/>
    <x v="732"/>
    <n v="41546.215983796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s v="publishing/nonfiction"/>
    <n v="120"/>
    <n v="17.82"/>
    <x v="3"/>
    <x v="9"/>
    <x v="733"/>
    <n v="41628.21171296296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0"/>
    <s v="publishing/nonfiction"/>
    <n v="126"/>
    <n v="187.19"/>
    <x v="3"/>
    <x v="9"/>
    <x v="734"/>
    <n v="42132.99999999999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s v="publishing/nonfiction"/>
    <n v="114"/>
    <n v="234.81"/>
    <x v="3"/>
    <x v="9"/>
    <x v="735"/>
    <n v="41976.81874999999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s v="publishing/nonfiction"/>
    <n v="315"/>
    <n v="105.05"/>
    <x v="3"/>
    <x v="9"/>
    <x v="736"/>
    <n v="41598.99930555555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s v="publishing/nonfiction"/>
    <n v="122"/>
    <n v="56.67"/>
    <x v="3"/>
    <x v="9"/>
    <x v="737"/>
    <n v="41684.6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s v="publishing/nonfiction"/>
    <n v="107"/>
    <n v="39.049999999999997"/>
    <x v="3"/>
    <x v="9"/>
    <x v="738"/>
    <n v="41973.99930555555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s v="publishing/nonfiction"/>
    <n v="158"/>
    <n v="68.349999999999994"/>
    <x v="3"/>
    <x v="9"/>
    <x v="739"/>
    <n v="41862.29431712962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s v="publishing/nonfiction"/>
    <n v="107"/>
    <n v="169.58"/>
    <x v="3"/>
    <x v="9"/>
    <x v="740"/>
    <n v="42175.9384490740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x v="0"/>
    <s v="publishing/nonfiction"/>
    <n v="102"/>
    <n v="141.41999999999999"/>
    <x v="3"/>
    <x v="9"/>
    <x v="741"/>
    <n v="41436.43988425925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s v="publishing/nonfiction"/>
    <n v="111"/>
    <n v="67.39"/>
    <x v="3"/>
    <x v="9"/>
    <x v="742"/>
    <n v="41719.66796296295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s v="publishing/nonfiction"/>
    <n v="148"/>
    <n v="54.27"/>
    <x v="3"/>
    <x v="9"/>
    <x v="743"/>
    <n v="41015.66666666666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s v="publishing/nonfiction"/>
    <n v="102"/>
    <n v="82.52"/>
    <x v="3"/>
    <x v="9"/>
    <x v="744"/>
    <n v="41256.7488773148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s v="publishing/nonfiction"/>
    <n v="179"/>
    <n v="53.73"/>
    <x v="3"/>
    <x v="9"/>
    <x v="745"/>
    <n v="41397.363946759258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x v="0"/>
    <s v="publishing/nonfiction"/>
    <n v="111"/>
    <n v="34.21"/>
    <x v="3"/>
    <x v="9"/>
    <x v="746"/>
    <n v="41174.95763888888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0"/>
    <s v="publishing/nonfiction"/>
    <n v="100"/>
    <n v="127.33"/>
    <x v="3"/>
    <x v="9"/>
    <x v="747"/>
    <n v="42019.24583333332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s v="publishing/nonfiction"/>
    <n v="100"/>
    <n v="45.57"/>
    <x v="3"/>
    <x v="9"/>
    <x v="748"/>
    <n v="41861.63849537036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s v="publishing/nonfiction"/>
    <n v="106"/>
    <n v="95.96"/>
    <x v="3"/>
    <x v="9"/>
    <x v="749"/>
    <n v="42763.7329861111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s v="publishing/nonfiction"/>
    <n v="103"/>
    <n v="77.27"/>
    <x v="3"/>
    <x v="9"/>
    <x v="750"/>
    <n v="41329.66981481481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s v="publishing/nonfiction"/>
    <n v="119"/>
    <n v="57.34"/>
    <x v="3"/>
    <x v="9"/>
    <x v="751"/>
    <n v="40759.42216435184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0"/>
    <s v="publishing/nonfiction"/>
    <n v="112"/>
    <n v="53.19"/>
    <x v="3"/>
    <x v="9"/>
    <x v="752"/>
    <n v="42659.24999999999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s v="publishing/nonfiction"/>
    <n v="128"/>
    <n v="492.31"/>
    <x v="3"/>
    <x v="9"/>
    <x v="753"/>
    <n v="42049.38184027777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s v="publishing/nonfiction"/>
    <n v="104"/>
    <n v="42.35"/>
    <x v="3"/>
    <x v="9"/>
    <x v="754"/>
    <n v="41279.5407523148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s v="publishing/nonfiction"/>
    <n v="102"/>
    <n v="37.47"/>
    <x v="3"/>
    <x v="9"/>
    <x v="755"/>
    <n v="41413.82013888888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s v="publishing/nonfiction"/>
    <n v="118"/>
    <n v="37.450000000000003"/>
    <x v="3"/>
    <x v="9"/>
    <x v="756"/>
    <n v="40651.51688657407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s v="publishing/nonfiction"/>
    <n v="238"/>
    <n v="33.06"/>
    <x v="3"/>
    <x v="9"/>
    <x v="757"/>
    <n v="41248.84622685184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s v="publishing/nonfiction"/>
    <n v="102"/>
    <n v="134.21"/>
    <x v="3"/>
    <x v="9"/>
    <x v="758"/>
    <n v="40459.62810185184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s v="publishing/nonfiction"/>
    <n v="102"/>
    <n v="51.47"/>
    <x v="3"/>
    <x v="9"/>
    <x v="759"/>
    <n v="41829.12197916666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s v="publishing/fiction"/>
    <n v="0"/>
    <e v="#DIV/0!"/>
    <x v="3"/>
    <x v="10"/>
    <x v="760"/>
    <n v="42700.59737268518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s v="publishing/fiction"/>
    <n v="5"/>
    <n v="39.17"/>
    <x v="3"/>
    <x v="10"/>
    <x v="761"/>
    <n v="41672.54312499999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"/>
    <s v="publishing/fiction"/>
    <n v="0"/>
    <e v="#DIV/0!"/>
    <x v="3"/>
    <x v="10"/>
    <x v="762"/>
    <n v="42708.04166666666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s v="publishing/fiction"/>
    <n v="0"/>
    <n v="5"/>
    <x v="3"/>
    <x v="10"/>
    <x v="763"/>
    <n v="41501.238518518519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s v="publishing/fiction"/>
    <n v="0"/>
    <e v="#DIV/0!"/>
    <x v="3"/>
    <x v="10"/>
    <x v="764"/>
    <n v="42256.964826388888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s v="publishing/fiction"/>
    <n v="36"/>
    <n v="57.3"/>
    <x v="3"/>
    <x v="10"/>
    <x v="765"/>
    <n v="41931.33430555555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"/>
    <s v="publishing/fiction"/>
    <n v="0"/>
    <e v="#DIV/0!"/>
    <x v="3"/>
    <x v="10"/>
    <x v="766"/>
    <n v="42051.5750347222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1"/>
    <s v="publishing/fiction"/>
    <n v="4"/>
    <n v="59"/>
    <x v="3"/>
    <x v="10"/>
    <x v="767"/>
    <n v="42144.9353009259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s v="publishing/fiction"/>
    <n v="0"/>
    <e v="#DIV/0!"/>
    <x v="3"/>
    <x v="10"/>
    <x v="768"/>
    <n v="41623.99872685185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s v="publishing/fiction"/>
    <n v="41"/>
    <n v="31.85"/>
    <x v="3"/>
    <x v="10"/>
    <x v="769"/>
    <n v="41634.78812499999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s v="publishing/fiction"/>
    <n v="0"/>
    <e v="#DIV/0!"/>
    <x v="3"/>
    <x v="10"/>
    <x v="770"/>
    <n v="41329.79130787036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s v="publishing/fiction"/>
    <n v="0"/>
    <n v="10"/>
    <x v="3"/>
    <x v="10"/>
    <x v="771"/>
    <n v="42399.61576388889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s v="publishing/fiction"/>
    <n v="3"/>
    <n v="50"/>
    <x v="3"/>
    <x v="10"/>
    <x v="772"/>
    <n v="40117.95763888888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s v="publishing/fiction"/>
    <n v="1"/>
    <n v="16"/>
    <x v="3"/>
    <x v="10"/>
    <x v="773"/>
    <n v="42134.75069444443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s v="publishing/fiction"/>
    <n v="70"/>
    <n v="39"/>
    <x v="3"/>
    <x v="10"/>
    <x v="774"/>
    <n v="41693.571967592587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s v="publishing/fiction"/>
    <n v="2"/>
    <n v="34"/>
    <x v="3"/>
    <x v="10"/>
    <x v="775"/>
    <n v="40892.85179398147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s v="publishing/fiction"/>
    <n v="51"/>
    <n v="63.12"/>
    <x v="3"/>
    <x v="10"/>
    <x v="776"/>
    <n v="42287.99999999999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s v="publishing/fiction"/>
    <n v="1"/>
    <n v="7"/>
    <x v="3"/>
    <x v="10"/>
    <x v="777"/>
    <n v="41486.772881944438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s v="publishing/fiction"/>
    <n v="0"/>
    <n v="2"/>
    <x v="3"/>
    <x v="10"/>
    <x v="778"/>
    <n v="41759.49398148147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s v="publishing/fiction"/>
    <n v="3"/>
    <n v="66.67"/>
    <x v="3"/>
    <x v="10"/>
    <x v="779"/>
    <n v="40465.95833333332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s v="music/rock"/>
    <n v="104"/>
    <n v="38.520000000000003"/>
    <x v="4"/>
    <x v="11"/>
    <x v="780"/>
    <n v="40666.465567129628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s v="music/rock"/>
    <n v="133"/>
    <n v="42.61"/>
    <x v="4"/>
    <x v="11"/>
    <x v="781"/>
    <n v="41432.79252314814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s v="music/rock"/>
    <n v="100"/>
    <n v="50"/>
    <x v="4"/>
    <x v="11"/>
    <x v="782"/>
    <n v="41146.54979166666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s v="music/rock"/>
    <n v="148"/>
    <n v="63.49"/>
    <x v="4"/>
    <x v="11"/>
    <x v="783"/>
    <n v="41026.7083333333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s v="music/rock"/>
    <n v="103"/>
    <n v="102.5"/>
    <x v="4"/>
    <x v="11"/>
    <x v="784"/>
    <n v="41714.89952546296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s v="music/rock"/>
    <n v="181"/>
    <n v="31.14"/>
    <x v="4"/>
    <x v="11"/>
    <x v="785"/>
    <n v="41333.3855902777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s v="music/rock"/>
    <n v="143"/>
    <n v="162.27000000000001"/>
    <x v="4"/>
    <x v="11"/>
    <x v="786"/>
    <n v="41040.44930555555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s v="music/rock"/>
    <n v="114"/>
    <n v="80.59"/>
    <x v="4"/>
    <x v="11"/>
    <x v="787"/>
    <n v="41579.41928240740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s v="music/rock"/>
    <n v="204"/>
    <n v="59.85"/>
    <x v="4"/>
    <x v="11"/>
    <x v="788"/>
    <n v="41096.95763888888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s v="music/rock"/>
    <n v="109"/>
    <n v="132.86000000000001"/>
    <x v="4"/>
    <x v="11"/>
    <x v="789"/>
    <n v="41295.12430555555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s v="music/rock"/>
    <n v="144"/>
    <n v="92.55"/>
    <x v="4"/>
    <x v="11"/>
    <x v="790"/>
    <n v="41305.83957175925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s v="music/rock"/>
    <n v="104"/>
    <n v="60.86"/>
    <x v="4"/>
    <x v="11"/>
    <x v="791"/>
    <n v="41591.040972222218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x v="0"/>
    <s v="music/rock"/>
    <n v="100"/>
    <n v="41.85"/>
    <x v="4"/>
    <x v="11"/>
    <x v="792"/>
    <n v="41585.70697916666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s v="music/rock"/>
    <n v="103"/>
    <n v="88.33"/>
    <x v="4"/>
    <x v="11"/>
    <x v="793"/>
    <n v="41457.99930555555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s v="music/rock"/>
    <n v="105"/>
    <n v="158.96"/>
    <x v="4"/>
    <x v="11"/>
    <x v="794"/>
    <n v="40791.50416666666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s v="music/rock"/>
    <n v="112"/>
    <n v="85.05"/>
    <x v="4"/>
    <x v="11"/>
    <x v="795"/>
    <n v="41005.99930555555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s v="music/rock"/>
    <n v="101"/>
    <n v="112.61"/>
    <x v="4"/>
    <x v="11"/>
    <x v="796"/>
    <n v="41532.673611111109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s v="music/rock"/>
    <n v="108"/>
    <n v="45.44"/>
    <x v="4"/>
    <x v="11"/>
    <x v="797"/>
    <n v="41027.9583333333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s v="music/rock"/>
    <n v="115"/>
    <n v="46.22"/>
    <x v="4"/>
    <x v="11"/>
    <x v="798"/>
    <n v="41912.38179398148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s v="music/rock"/>
    <n v="100"/>
    <n v="178.61"/>
    <x v="4"/>
    <x v="11"/>
    <x v="799"/>
    <n v="41026.458865740737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s v="music/rock"/>
    <n v="152"/>
    <n v="40.75"/>
    <x v="4"/>
    <x v="11"/>
    <x v="800"/>
    <n v="41893.22516203703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s v="music/rock"/>
    <n v="112"/>
    <n v="43.73"/>
    <x v="4"/>
    <x v="11"/>
    <x v="801"/>
    <n v="40725.58703703703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s v="music/rock"/>
    <n v="101"/>
    <n v="81.069999999999993"/>
    <x v="4"/>
    <x v="11"/>
    <x v="802"/>
    <n v="41168.96180555555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s v="music/rock"/>
    <n v="123"/>
    <n v="74.61"/>
    <x v="4"/>
    <x v="11"/>
    <x v="803"/>
    <n v="40691.83333333332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s v="music/rock"/>
    <n v="100"/>
    <n v="305.56"/>
    <x v="4"/>
    <x v="11"/>
    <x v="804"/>
    <n v="40746.95763888888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s v="music/rock"/>
    <n v="105"/>
    <n v="58.33"/>
    <x v="4"/>
    <x v="11"/>
    <x v="805"/>
    <n v="40740.7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x v="0"/>
    <s v="music/rock"/>
    <n v="104"/>
    <n v="117.68"/>
    <x v="4"/>
    <x v="11"/>
    <x v="806"/>
    <n v="40793.48309027777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x v="0"/>
    <s v="music/rock"/>
    <n v="105"/>
    <n v="73.77"/>
    <x v="4"/>
    <x v="11"/>
    <x v="807"/>
    <n v="42794.87499999999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0"/>
    <s v="music/rock"/>
    <n v="100"/>
    <n v="104.65"/>
    <x v="4"/>
    <x v="11"/>
    <x v="808"/>
    <n v="41994.99930555555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s v="music/rock"/>
    <n v="104"/>
    <n v="79.83"/>
    <x v="4"/>
    <x v="11"/>
    <x v="809"/>
    <n v="41658.62534722222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s v="music/rock"/>
    <n v="105"/>
    <n v="58.33"/>
    <x v="4"/>
    <x v="11"/>
    <x v="810"/>
    <n v="41152.8479398148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s v="music/rock"/>
    <n v="104"/>
    <n v="86.67"/>
    <x v="4"/>
    <x v="11"/>
    <x v="811"/>
    <n v="41465.49444444444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s v="music/rock"/>
    <n v="152"/>
    <n v="27.61"/>
    <x v="4"/>
    <x v="11"/>
    <x v="812"/>
    <n v="41334.373611111107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x v="0"/>
    <s v="music/rock"/>
    <n v="160"/>
    <n v="25"/>
    <x v="4"/>
    <x v="11"/>
    <x v="813"/>
    <n v="41110.75190972221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s v="music/rock"/>
    <n v="127"/>
    <n v="45.46"/>
    <x v="4"/>
    <x v="11"/>
    <x v="814"/>
    <n v="40694.54444444444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x v="0"/>
    <s v="music/rock"/>
    <n v="107"/>
    <n v="99.53"/>
    <x v="4"/>
    <x v="11"/>
    <x v="815"/>
    <n v="41944.7095254629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s v="music/rock"/>
    <n v="115"/>
    <n v="39.31"/>
    <x v="4"/>
    <x v="11"/>
    <x v="816"/>
    <n v="41373.062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s v="music/rock"/>
    <n v="137"/>
    <n v="89.42"/>
    <x v="4"/>
    <x v="11"/>
    <x v="817"/>
    <n v="40978.9993055555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s v="music/rock"/>
    <n v="156"/>
    <n v="28.68"/>
    <x v="4"/>
    <x v="11"/>
    <x v="818"/>
    <n v="41128.500694444439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x v="0"/>
    <s v="music/rock"/>
    <n v="109"/>
    <n v="31.07"/>
    <x v="4"/>
    <x v="11"/>
    <x v="819"/>
    <n v="41628.98888888888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s v="music/rock"/>
    <n v="134"/>
    <n v="70.55"/>
    <x v="4"/>
    <x v="11"/>
    <x v="820"/>
    <n v="4179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s v="music/rock"/>
    <n v="100"/>
    <n v="224.13"/>
    <x v="4"/>
    <x v="11"/>
    <x v="821"/>
    <n v="42127.95902777777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s v="music/rock"/>
    <n v="119"/>
    <n v="51.81"/>
    <x v="4"/>
    <x v="11"/>
    <x v="822"/>
    <n v="41187.739004629628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s v="music/rock"/>
    <n v="180"/>
    <n v="43.52"/>
    <x v="4"/>
    <x v="11"/>
    <x v="823"/>
    <n v="42085.72282407407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s v="music/rock"/>
    <n v="134"/>
    <n v="39.82"/>
    <x v="4"/>
    <x v="11"/>
    <x v="824"/>
    <n v="40286.08263888888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s v="music/rock"/>
    <n v="100"/>
    <n v="126.81"/>
    <x v="4"/>
    <x v="11"/>
    <x v="825"/>
    <n v="41211.098194444443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s v="music/rock"/>
    <n v="101"/>
    <n v="113.88"/>
    <x v="4"/>
    <x v="11"/>
    <x v="826"/>
    <n v="40993.78854166666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s v="music/rock"/>
    <n v="103"/>
    <n v="28.18"/>
    <x v="4"/>
    <x v="11"/>
    <x v="827"/>
    <n v="40953.61736111110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s v="music/rock"/>
    <n v="107"/>
    <n v="36.61"/>
    <x v="4"/>
    <x v="11"/>
    <x v="828"/>
    <n v="41085.47499999999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s v="music/rock"/>
    <n v="104"/>
    <n v="32.5"/>
    <x v="4"/>
    <x v="11"/>
    <x v="829"/>
    <n v="42564.59305555555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s v="music/rock"/>
    <n v="108"/>
    <n v="60.66"/>
    <x v="4"/>
    <x v="11"/>
    <x v="830"/>
    <n v="41355.2757523148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s v="music/rock"/>
    <n v="233"/>
    <n v="175"/>
    <x v="4"/>
    <x v="11"/>
    <x v="831"/>
    <n v="41026.43858796296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s v="music/rock"/>
    <n v="101"/>
    <n v="97.99"/>
    <x v="4"/>
    <x v="11"/>
    <x v="832"/>
    <n v="40929.134027777771"/>
  </r>
  <r>
    <n v="833"/>
    <s v="Ragman Rolls"/>
    <s v="This is an American rock album."/>
    <n v="6000"/>
    <n v="6100"/>
    <x v="0"/>
    <x v="0"/>
    <s v="USD"/>
    <n v="1397941475"/>
    <n v="1395349475"/>
    <b v="0"/>
    <n v="41"/>
    <x v="0"/>
    <s v="music/rock"/>
    <n v="102"/>
    <n v="148.78"/>
    <x v="4"/>
    <x v="11"/>
    <x v="833"/>
    <n v="41748.66984953703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s v="music/rock"/>
    <n v="131"/>
    <n v="96.08"/>
    <x v="4"/>
    <x v="11"/>
    <x v="834"/>
    <n v="41455.95763888888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s v="music/rock"/>
    <n v="117"/>
    <n v="58.63"/>
    <x v="4"/>
    <x v="11"/>
    <x v="835"/>
    <n v="41047.91666666666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x v="0"/>
    <s v="music/rock"/>
    <n v="101"/>
    <n v="109.71"/>
    <x v="4"/>
    <x v="11"/>
    <x v="836"/>
    <n v="41553.848587962959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s v="music/rock"/>
    <n v="122"/>
    <n v="49.11"/>
    <x v="4"/>
    <x v="11"/>
    <x v="837"/>
    <n v="41760.7900694444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s v="music/rock"/>
    <n v="145"/>
    <n v="47.67"/>
    <x v="4"/>
    <x v="11"/>
    <x v="838"/>
    <n v="40925.68964120370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s v="music/rock"/>
    <n v="117"/>
    <n v="60.74"/>
    <x v="4"/>
    <x v="11"/>
    <x v="839"/>
    <n v="41174.55504629629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s v="music/metal"/>
    <n v="120"/>
    <n v="63.38"/>
    <x v="4"/>
    <x v="12"/>
    <x v="840"/>
    <n v="42637.01836805555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s v="music/metal"/>
    <n v="101"/>
    <n v="53.89"/>
    <x v="4"/>
    <x v="12"/>
    <x v="841"/>
    <n v="41953.67202546296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0"/>
    <s v="music/metal"/>
    <n v="104"/>
    <n v="66.87"/>
    <x v="4"/>
    <x v="12"/>
    <x v="842"/>
    <n v="41560.95763888888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s v="music/metal"/>
    <n v="267"/>
    <n v="63.1"/>
    <x v="4"/>
    <x v="12"/>
    <x v="843"/>
    <n v="42712.12499999999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s v="music/metal"/>
    <n v="194"/>
    <n v="36.630000000000003"/>
    <x v="4"/>
    <x v="12"/>
    <x v="844"/>
    <n v="41943.99930555555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s v="music/metal"/>
    <n v="120"/>
    <n v="34.01"/>
    <x v="4"/>
    <x v="12"/>
    <x v="845"/>
    <n v="42617.95763888888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s v="music/metal"/>
    <n v="122"/>
    <n v="28.55"/>
    <x v="4"/>
    <x v="12"/>
    <x v="846"/>
    <n v="41708.37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x v="0"/>
    <s v="music/metal"/>
    <n v="100"/>
    <n v="10"/>
    <x v="4"/>
    <x v="12"/>
    <x v="847"/>
    <n v="42195.5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s v="music/metal"/>
    <n v="100"/>
    <n v="18.75"/>
    <x v="4"/>
    <x v="12"/>
    <x v="848"/>
    <n v="42108.5837152777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s v="music/metal"/>
    <n v="120"/>
    <n v="41.7"/>
    <x v="4"/>
    <x v="12"/>
    <x v="849"/>
    <n v="42078.89888888888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s v="music/metal"/>
    <n v="155"/>
    <n v="46.67"/>
    <x v="4"/>
    <x v="12"/>
    <x v="850"/>
    <n v="42484.99930555555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0"/>
    <s v="music/metal"/>
    <n v="130"/>
    <n v="37.270000000000003"/>
    <x v="4"/>
    <x v="12"/>
    <x v="851"/>
    <n v="42582.61458333333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s v="music/metal"/>
    <n v="105"/>
    <n v="59.26"/>
    <x v="4"/>
    <x v="12"/>
    <x v="852"/>
    <n v="42667.66666666666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s v="music/metal"/>
    <n v="100"/>
    <n v="30"/>
    <x v="4"/>
    <x v="12"/>
    <x v="853"/>
    <n v="42051.6239467592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s v="music/metal"/>
    <n v="118"/>
    <n v="65.86"/>
    <x v="4"/>
    <x v="12"/>
    <x v="854"/>
    <n v="42732.00400462962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s v="music/metal"/>
    <n v="103"/>
    <n v="31.91"/>
    <x v="4"/>
    <x v="12"/>
    <x v="855"/>
    <n v="42574.91686342591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0"/>
    <s v="music/metal"/>
    <n v="218"/>
    <n v="19.46"/>
    <x v="4"/>
    <x v="12"/>
    <x v="856"/>
    <n v="42668.58333333333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s v="music/metal"/>
    <n v="100"/>
    <n v="50"/>
    <x v="4"/>
    <x v="12"/>
    <x v="857"/>
    <n v="42333.41471064814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s v="music/metal"/>
    <n v="144"/>
    <n v="22.74"/>
    <x v="4"/>
    <x v="12"/>
    <x v="858"/>
    <n v="42109.74930555555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s v="music/metal"/>
    <n v="105"/>
    <n v="42.72"/>
    <x v="4"/>
    <x v="12"/>
    <x v="859"/>
    <n v="42158.79166666666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s v="music/jazz"/>
    <n v="18"/>
    <n v="52.92"/>
    <x v="4"/>
    <x v="13"/>
    <x v="860"/>
    <n v="41600.31612268518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s v="music/jazz"/>
    <n v="2"/>
    <n v="50.5"/>
    <x v="4"/>
    <x v="13"/>
    <x v="861"/>
    <n v="42629.75699074073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s v="music/jazz"/>
    <n v="0"/>
    <n v="42.5"/>
    <x v="4"/>
    <x v="13"/>
    <x v="862"/>
    <n v="41589.38828703703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s v="music/jazz"/>
    <n v="5"/>
    <n v="18"/>
    <x v="4"/>
    <x v="13"/>
    <x v="863"/>
    <n v="40950.90932870370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s v="music/jazz"/>
    <n v="42"/>
    <n v="34.18"/>
    <x v="4"/>
    <x v="13"/>
    <x v="864"/>
    <n v="41563.2076388888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s v="music/jazz"/>
    <n v="2"/>
    <n v="22.5"/>
    <x v="4"/>
    <x v="13"/>
    <x v="865"/>
    <n v="41290.56478009258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s v="music/jazz"/>
    <n v="18"/>
    <n v="58.18"/>
    <x v="4"/>
    <x v="13"/>
    <x v="866"/>
    <n v="42063.4236111111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s v="music/jazz"/>
    <n v="24"/>
    <n v="109.18"/>
    <x v="4"/>
    <x v="13"/>
    <x v="867"/>
    <n v="40147.99930555555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s v="music/jazz"/>
    <n v="0"/>
    <n v="50"/>
    <x v="4"/>
    <x v="13"/>
    <x v="868"/>
    <n v="41645.81942129629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s v="music/jazz"/>
    <n v="12"/>
    <n v="346.67"/>
    <x v="4"/>
    <x v="13"/>
    <x v="869"/>
    <n v="41372.59556712962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s v="music/jazz"/>
    <n v="0"/>
    <n v="12.4"/>
    <x v="4"/>
    <x v="13"/>
    <x v="870"/>
    <n v="41517.81392361110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s v="music/jazz"/>
    <n v="5"/>
    <n v="27.08"/>
    <x v="4"/>
    <x v="13"/>
    <x v="871"/>
    <n v="41607.39461805555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s v="music/jazz"/>
    <n v="1"/>
    <n v="32.5"/>
    <x v="4"/>
    <x v="13"/>
    <x v="872"/>
    <n v="40612.61721064814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s v="music/jazz"/>
    <n v="1"/>
    <n v="9"/>
    <x v="4"/>
    <x v="13"/>
    <x v="873"/>
    <n v="41224.00046296296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s v="music/jazz"/>
    <n v="24"/>
    <n v="34.76"/>
    <x v="4"/>
    <x v="13"/>
    <x v="874"/>
    <n v="41398.37539351851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s v="music/jazz"/>
    <n v="0"/>
    <e v="#DIV/0!"/>
    <x v="4"/>
    <x v="13"/>
    <x v="875"/>
    <n v="42268.51540509258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x v="1"/>
    <s v="music/jazz"/>
    <n v="41"/>
    <n v="28.58"/>
    <x v="4"/>
    <x v="13"/>
    <x v="876"/>
    <n v="41309.28850694443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s v="music/jazz"/>
    <n v="68"/>
    <n v="46.59"/>
    <x v="4"/>
    <x v="13"/>
    <x v="877"/>
    <n v="41627.58055555554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s v="music/jazz"/>
    <n v="1"/>
    <n v="32.5"/>
    <x v="4"/>
    <x v="13"/>
    <x v="878"/>
    <n v="40535.02458333333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s v="music/jazz"/>
    <n v="31"/>
    <n v="21.47"/>
    <x v="4"/>
    <x v="13"/>
    <x v="879"/>
    <n v="41058.62158564814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s v="music/indie rock"/>
    <n v="3"/>
    <n v="14.13"/>
    <x v="4"/>
    <x v="14"/>
    <x v="880"/>
    <n v="41212.11270833333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s v="music/indie rock"/>
    <n v="1"/>
    <n v="30"/>
    <x v="4"/>
    <x v="14"/>
    <x v="881"/>
    <n v="40922.0426620370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s v="music/indie rock"/>
    <n v="20"/>
    <n v="21.57"/>
    <x v="4"/>
    <x v="14"/>
    <x v="882"/>
    <n v="40792.6521990740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s v="music/indie rock"/>
    <n v="40"/>
    <n v="83.38"/>
    <x v="4"/>
    <x v="14"/>
    <x v="883"/>
    <n v="42431.727256944439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s v="music/indie rock"/>
    <n v="1"/>
    <n v="10"/>
    <x v="4"/>
    <x v="14"/>
    <x v="884"/>
    <n v="41040.89652777777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s v="music/indie rock"/>
    <n v="75"/>
    <n v="35.71"/>
    <x v="4"/>
    <x v="14"/>
    <x v="885"/>
    <n v="42734.73276620370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s v="music/indie rock"/>
    <n v="41"/>
    <n v="29.29"/>
    <x v="4"/>
    <x v="14"/>
    <x v="886"/>
    <n v="42628.66218749999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s v="music/indie rock"/>
    <n v="0"/>
    <e v="#DIV/0!"/>
    <x v="4"/>
    <x v="14"/>
    <x v="887"/>
    <n v="41056.7506365740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s v="music/indie rock"/>
    <n v="7"/>
    <n v="18"/>
    <x v="4"/>
    <x v="14"/>
    <x v="888"/>
    <n v="40787.04166666666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s v="music/indie rock"/>
    <n v="9"/>
    <n v="73.760000000000005"/>
    <x v="4"/>
    <x v="14"/>
    <x v="889"/>
    <n v="41917.57572916666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s v="music/indie rock"/>
    <n v="4"/>
    <n v="31.25"/>
    <x v="4"/>
    <x v="14"/>
    <x v="890"/>
    <n v="41599.532164351847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s v="music/indie rock"/>
    <n v="3"/>
    <n v="28.89"/>
    <x v="4"/>
    <x v="14"/>
    <x v="891"/>
    <n v="41871.82326388888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s v="music/indie rock"/>
    <n v="41"/>
    <n v="143.82"/>
    <x v="4"/>
    <x v="14"/>
    <x v="892"/>
    <n v="40390.958333333328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s v="music/indie rock"/>
    <n v="10"/>
    <n v="40"/>
    <x v="4"/>
    <x v="14"/>
    <x v="893"/>
    <n v="42095.64771990740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s v="music/indie rock"/>
    <n v="39"/>
    <n v="147.81"/>
    <x v="4"/>
    <x v="14"/>
    <x v="894"/>
    <n v="42526.77326388888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s v="music/indie rock"/>
    <n v="2"/>
    <n v="27.86"/>
    <x v="4"/>
    <x v="14"/>
    <x v="895"/>
    <n v="40475.91931712962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s v="music/indie rock"/>
    <n v="40"/>
    <n v="44.44"/>
    <x v="4"/>
    <x v="14"/>
    <x v="896"/>
    <n v="42243.95833333333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s v="music/indie rock"/>
    <n v="0"/>
    <e v="#DIV/0!"/>
    <x v="4"/>
    <x v="14"/>
    <x v="897"/>
    <n v="41241.52208333333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s v="music/indie rock"/>
    <n v="3"/>
    <n v="35"/>
    <x v="4"/>
    <x v="14"/>
    <x v="898"/>
    <n v="40923.549884259257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s v="music/indie rock"/>
    <n v="37"/>
    <n v="35"/>
    <x v="4"/>
    <x v="14"/>
    <x v="899"/>
    <n v="40690.89076388888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s v="music/jazz"/>
    <n v="0"/>
    <n v="10.5"/>
    <x v="4"/>
    <x v="13"/>
    <x v="900"/>
    <n v="42459.5995601851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s v="music/jazz"/>
    <n v="0"/>
    <e v="#DIV/0!"/>
    <x v="4"/>
    <x v="13"/>
    <x v="901"/>
    <n v="40337.5909722222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s v="music/jazz"/>
    <n v="0"/>
    <n v="30"/>
    <x v="4"/>
    <x v="13"/>
    <x v="902"/>
    <n v="41881.4375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s v="music/jazz"/>
    <n v="3"/>
    <n v="40"/>
    <x v="4"/>
    <x v="13"/>
    <x v="903"/>
    <n v="41174.89236111110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s v="music/jazz"/>
    <n v="0"/>
    <n v="50.33"/>
    <x v="4"/>
    <x v="13"/>
    <x v="904"/>
    <n v="42371.8719560185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s v="music/jazz"/>
    <n v="3"/>
    <n v="32.67"/>
    <x v="4"/>
    <x v="13"/>
    <x v="905"/>
    <n v="40567.03155092592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x v="1"/>
    <s v="music/jazz"/>
    <n v="0"/>
    <e v="#DIV/0!"/>
    <x v="4"/>
    <x v="13"/>
    <x v="906"/>
    <n v="41710.93969907407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s v="music/jazz"/>
    <n v="0"/>
    <e v="#DIV/0!"/>
    <x v="4"/>
    <x v="13"/>
    <x v="907"/>
    <n v="40796.984062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s v="music/jazz"/>
    <n v="0"/>
    <e v="#DIV/0!"/>
    <x v="4"/>
    <x v="13"/>
    <x v="908"/>
    <n v="40385.99930555555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s v="music/jazz"/>
    <n v="3"/>
    <n v="65"/>
    <x v="4"/>
    <x v="13"/>
    <x v="909"/>
    <n v="41112.958333333328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s v="music/jazz"/>
    <n v="22"/>
    <n v="24.6"/>
    <x v="4"/>
    <x v="13"/>
    <x v="910"/>
    <n v="42797.33702546296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s v="music/jazz"/>
    <n v="0"/>
    <e v="#DIV/0!"/>
    <x v="4"/>
    <x v="13"/>
    <x v="911"/>
    <n v="41662.79681712963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s v="music/jazz"/>
    <n v="1"/>
    <n v="15"/>
    <x v="4"/>
    <x v="13"/>
    <x v="912"/>
    <n v="41253.9426736111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s v="music/jazz"/>
    <n v="7"/>
    <n v="82.58"/>
    <x v="4"/>
    <x v="13"/>
    <x v="913"/>
    <n v="41033.93077546296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s v="music/jazz"/>
    <n v="0"/>
    <e v="#DIV/0!"/>
    <x v="4"/>
    <x v="13"/>
    <x v="914"/>
    <n v="41146.55494212962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s v="music/jazz"/>
    <n v="6"/>
    <n v="41.67"/>
    <x v="4"/>
    <x v="13"/>
    <x v="915"/>
    <n v="40968.99930555555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s v="music/jazz"/>
    <n v="0"/>
    <e v="#DIV/0!"/>
    <x v="4"/>
    <x v="13"/>
    <x v="916"/>
    <n v="4047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s v="music/jazz"/>
    <n v="1"/>
    <n v="30"/>
    <x v="4"/>
    <x v="13"/>
    <x v="917"/>
    <n v="41833.89583333332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s v="music/jazz"/>
    <n v="5"/>
    <n v="19.600000000000001"/>
    <x v="4"/>
    <x v="13"/>
    <x v="918"/>
    <n v="41974.749548611107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x v="1"/>
    <s v="music/jazz"/>
    <n v="1"/>
    <n v="100"/>
    <x v="4"/>
    <x v="13"/>
    <x v="919"/>
    <n v="41262.43339120370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s v="music/jazz"/>
    <n v="0"/>
    <e v="#DIV/0!"/>
    <x v="4"/>
    <x v="13"/>
    <x v="920"/>
    <n v="41592.50488425925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s v="music/jazz"/>
    <n v="31"/>
    <n v="231.75"/>
    <x v="4"/>
    <x v="13"/>
    <x v="921"/>
    <n v="40889.00435185185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s v="music/jazz"/>
    <n v="21"/>
    <n v="189.33"/>
    <x v="4"/>
    <x v="13"/>
    <x v="922"/>
    <n v="41913.3216782407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s v="music/jazz"/>
    <n v="2"/>
    <n v="55"/>
    <x v="4"/>
    <x v="13"/>
    <x v="923"/>
    <n v="41964.79309027778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s v="music/jazz"/>
    <n v="11"/>
    <n v="21.8"/>
    <x v="4"/>
    <x v="13"/>
    <x v="924"/>
    <n v="41318.73459490740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s v="music/jazz"/>
    <n v="3"/>
    <n v="32"/>
    <x v="4"/>
    <x v="13"/>
    <x v="925"/>
    <n v="41605.7142476851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s v="music/jazz"/>
    <n v="0"/>
    <e v="#DIV/0!"/>
    <x v="4"/>
    <x v="13"/>
    <x v="926"/>
    <n v="40367.736111111109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x v="1"/>
    <s v="music/jazz"/>
    <n v="0"/>
    <e v="#DIV/0!"/>
    <x v="4"/>
    <x v="13"/>
    <x v="927"/>
    <n v="41043.614525462959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s v="music/jazz"/>
    <n v="11"/>
    <n v="56.25"/>
    <x v="4"/>
    <x v="13"/>
    <x v="928"/>
    <n v="41230.79166666666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s v="music/jazz"/>
    <n v="0"/>
    <e v="#DIV/0!"/>
    <x v="4"/>
    <x v="13"/>
    <x v="929"/>
    <n v="41007.98806712962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s v="music/jazz"/>
    <n v="38"/>
    <n v="69"/>
    <x v="4"/>
    <x v="13"/>
    <x v="930"/>
    <n v="40354.6888888888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s v="music/jazz"/>
    <n v="7"/>
    <n v="18.71"/>
    <x v="4"/>
    <x v="13"/>
    <x v="931"/>
    <n v="41714.708333333328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s v="music/jazz"/>
    <n v="15"/>
    <n v="46.03"/>
    <x v="4"/>
    <x v="13"/>
    <x v="932"/>
    <n v="41355.7192708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s v="music/jazz"/>
    <n v="6"/>
    <n v="60"/>
    <x v="4"/>
    <x v="13"/>
    <x v="933"/>
    <n v="41770.960752314808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1"/>
    <s v="music/jazz"/>
    <n v="30"/>
    <n v="50.67"/>
    <x v="4"/>
    <x v="13"/>
    <x v="934"/>
    <n v="41763.041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s v="music/jazz"/>
    <n v="1"/>
    <n v="25"/>
    <x v="4"/>
    <x v="13"/>
    <x v="935"/>
    <n v="42398.12533564814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s v="music/jazz"/>
    <n v="0"/>
    <e v="#DIV/0!"/>
    <x v="4"/>
    <x v="13"/>
    <x v="936"/>
    <n v="40926.6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s v="music/jazz"/>
    <n v="1"/>
    <n v="20"/>
    <x v="4"/>
    <x v="13"/>
    <x v="937"/>
    <n v="41581.63144675925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1"/>
    <s v="music/jazz"/>
    <n v="0"/>
    <n v="25"/>
    <x v="4"/>
    <x v="13"/>
    <x v="938"/>
    <n v="41154.2713888888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s v="music/jazz"/>
    <n v="1"/>
    <n v="20"/>
    <x v="4"/>
    <x v="13"/>
    <x v="939"/>
    <n v="41455.62361111110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s v="technology/wearables"/>
    <n v="17"/>
    <n v="110.29"/>
    <x v="2"/>
    <x v="8"/>
    <x v="940"/>
    <n v="42226.8000694444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s v="technology/wearables"/>
    <n v="2"/>
    <n v="37.450000000000003"/>
    <x v="2"/>
    <x v="8"/>
    <x v="941"/>
    <n v="42775.8882523148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s v="technology/wearables"/>
    <n v="9"/>
    <n v="41.75"/>
    <x v="2"/>
    <x v="8"/>
    <x v="942"/>
    <n v="42418.63495370370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s v="technology/wearables"/>
    <n v="10"/>
    <n v="24.08"/>
    <x v="2"/>
    <x v="8"/>
    <x v="943"/>
    <n v="42703.50121527777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s v="technology/wearables"/>
    <n v="13"/>
    <n v="69.41"/>
    <x v="2"/>
    <x v="8"/>
    <x v="944"/>
    <n v="42478.374999999993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1"/>
    <s v="technology/wearables"/>
    <n v="2"/>
    <n v="155.25"/>
    <x v="2"/>
    <x v="8"/>
    <x v="945"/>
    <n v="42784.79097222221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s v="technology/wearables"/>
    <n v="2"/>
    <n v="57.2"/>
    <x v="2"/>
    <x v="8"/>
    <x v="946"/>
    <n v="42622.54222222221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s v="technology/wearables"/>
    <n v="0"/>
    <e v="#DIV/0!"/>
    <x v="2"/>
    <x v="8"/>
    <x v="947"/>
    <n v="42551.57298611111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1"/>
    <s v="technology/wearables"/>
    <n v="12"/>
    <n v="60"/>
    <x v="2"/>
    <x v="8"/>
    <x v="948"/>
    <n v="42441.619953703703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1"/>
    <s v="technology/wearables"/>
    <n v="1"/>
    <n v="39"/>
    <x v="2"/>
    <x v="8"/>
    <x v="949"/>
    <n v="42420.83537037036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1"/>
    <s v="technology/wearables"/>
    <n v="28"/>
    <n v="58.42"/>
    <x v="2"/>
    <x v="8"/>
    <x v="950"/>
    <n v="42386.5423726851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x v="1"/>
    <s v="technology/wearables"/>
    <n v="38"/>
    <n v="158.63999999999999"/>
    <x v="2"/>
    <x v="8"/>
    <x v="951"/>
    <n v="42525.44527777777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x v="1"/>
    <s v="technology/wearables"/>
    <n v="40"/>
    <n v="99.86"/>
    <x v="2"/>
    <x v="8"/>
    <x v="952"/>
    <n v="42692.446898148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s v="technology/wearables"/>
    <n v="1"/>
    <n v="25.2"/>
    <x v="2"/>
    <x v="8"/>
    <x v="953"/>
    <n v="42028.95600694444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s v="technology/wearables"/>
    <n v="43"/>
    <n v="89.19"/>
    <x v="2"/>
    <x v="8"/>
    <x v="954"/>
    <n v="42236.62545138888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s v="technology/wearables"/>
    <n v="6"/>
    <n v="182.62"/>
    <x v="2"/>
    <x v="8"/>
    <x v="955"/>
    <n v="42626.0868055555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1"/>
    <s v="technology/wearables"/>
    <n v="2"/>
    <n v="50.65"/>
    <x v="2"/>
    <x v="8"/>
    <x v="956"/>
    <n v="42120.66387731480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x v="1"/>
    <s v="technology/wearables"/>
    <n v="2"/>
    <n v="33.29"/>
    <x v="2"/>
    <x v="8"/>
    <x v="957"/>
    <n v="42691.38579861110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s v="technology/wearables"/>
    <n v="11"/>
    <n v="51.82"/>
    <x v="2"/>
    <x v="8"/>
    <x v="958"/>
    <n v="42103.99930555555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s v="technology/wearables"/>
    <n v="39"/>
    <n v="113.63"/>
    <x v="2"/>
    <x v="8"/>
    <x v="959"/>
    <n v="42022.966030092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s v="technology/wearables"/>
    <n v="46"/>
    <n v="136.46"/>
    <x v="2"/>
    <x v="8"/>
    <x v="960"/>
    <n v="42808.37679398147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1"/>
    <s v="technology/wearables"/>
    <n v="42"/>
    <n v="364.35"/>
    <x v="2"/>
    <x v="8"/>
    <x v="961"/>
    <n v="42786.5833333333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s v="technology/wearables"/>
    <n v="28"/>
    <n v="19.239999999999998"/>
    <x v="2"/>
    <x v="8"/>
    <x v="962"/>
    <n v="42411.50408564814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x v="1"/>
    <s v="technology/wearables"/>
    <n v="1"/>
    <n v="41.89"/>
    <x v="2"/>
    <x v="8"/>
    <x v="963"/>
    <n v="42660.42730324074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1"/>
    <s v="technology/wearables"/>
    <n v="1"/>
    <n v="30.31"/>
    <x v="2"/>
    <x v="8"/>
    <x v="964"/>
    <n v="42248.42035879629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s v="technology/wearables"/>
    <n v="1"/>
    <n v="49.67"/>
    <x v="2"/>
    <x v="8"/>
    <x v="965"/>
    <n v="42668.95763888888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s v="technology/wearables"/>
    <n v="15"/>
    <n v="59.2"/>
    <x v="2"/>
    <x v="8"/>
    <x v="966"/>
    <n v="42649.427453703705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s v="technology/wearables"/>
    <n v="18"/>
    <n v="43.98"/>
    <x v="2"/>
    <x v="8"/>
    <x v="967"/>
    <n v="42482.0043287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s v="technology/wearables"/>
    <n v="1"/>
    <n v="26.5"/>
    <x v="2"/>
    <x v="8"/>
    <x v="968"/>
    <n v="41866.63928240740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x v="1"/>
    <s v="technology/wearables"/>
    <n v="47"/>
    <n v="1272.73"/>
    <x v="2"/>
    <x v="8"/>
    <x v="969"/>
    <n v="42775.09498842592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1"/>
    <s v="technology/wearables"/>
    <n v="46"/>
    <n v="164"/>
    <x v="2"/>
    <x v="8"/>
    <x v="970"/>
    <n v="42757.9993055555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s v="technology/wearables"/>
    <n v="0"/>
    <n v="45.2"/>
    <x v="2"/>
    <x v="8"/>
    <x v="971"/>
    <n v="42156.50069444443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s v="technology/wearables"/>
    <n v="35"/>
    <n v="153.88999999999999"/>
    <x v="2"/>
    <x v="8"/>
    <x v="972"/>
    <n v="41886.08263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s v="technology/wearables"/>
    <n v="2"/>
    <n v="51.38"/>
    <x v="2"/>
    <x v="8"/>
    <x v="973"/>
    <n v="42316.8482986111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s v="technology/wearables"/>
    <n v="1"/>
    <n v="93.33"/>
    <x v="2"/>
    <x v="8"/>
    <x v="974"/>
    <n v="42454.49949074073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s v="technology/wearables"/>
    <n v="3"/>
    <n v="108.63"/>
    <x v="2"/>
    <x v="8"/>
    <x v="975"/>
    <n v="42549.48825231481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1"/>
    <s v="technology/wearables"/>
    <n v="2"/>
    <n v="160.5"/>
    <x v="2"/>
    <x v="8"/>
    <x v="976"/>
    <n v="42229.85065972222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1"/>
    <s v="technology/wearables"/>
    <n v="34"/>
    <n v="75.75"/>
    <x v="2"/>
    <x v="8"/>
    <x v="977"/>
    <n v="42421.73376157407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1"/>
    <s v="technology/wearables"/>
    <n v="56"/>
    <n v="790.84"/>
    <x v="2"/>
    <x v="8"/>
    <x v="978"/>
    <n v="42425.10070601851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s v="technology/wearables"/>
    <n v="83"/>
    <n v="301.94"/>
    <x v="2"/>
    <x v="8"/>
    <x v="979"/>
    <n v="42541.58263888888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s v="technology/wearables"/>
    <n v="15"/>
    <n v="47.94"/>
    <x v="2"/>
    <x v="8"/>
    <x v="980"/>
    <n v="41973.73752314814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s v="technology/wearables"/>
    <n v="0"/>
    <n v="2.75"/>
    <x v="2"/>
    <x v="8"/>
    <x v="981"/>
    <n v="41860.73868055555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s v="technology/wearables"/>
    <n v="0"/>
    <n v="1"/>
    <x v="2"/>
    <x v="8"/>
    <x v="982"/>
    <n v="42645.5449768518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s v="technology/wearables"/>
    <n v="30"/>
    <n v="171.79"/>
    <x v="2"/>
    <x v="8"/>
    <x v="983"/>
    <n v="42605.66249999999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s v="technology/wearables"/>
    <n v="1"/>
    <n v="35.33"/>
    <x v="2"/>
    <x v="8"/>
    <x v="984"/>
    <n v="42090.865833333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1"/>
    <s v="technology/wearables"/>
    <n v="6"/>
    <n v="82.09"/>
    <x v="2"/>
    <x v="8"/>
    <x v="985"/>
    <n v="42369.74999999999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s v="technology/wearables"/>
    <n v="13"/>
    <n v="110.87"/>
    <x v="2"/>
    <x v="8"/>
    <x v="986"/>
    <n v="42378.79166666666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1"/>
    <s v="technology/wearables"/>
    <n v="13"/>
    <n v="161.22"/>
    <x v="2"/>
    <x v="8"/>
    <x v="987"/>
    <n v="41813.08622685184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"/>
    <s v="technology/wearables"/>
    <n v="0"/>
    <e v="#DIV/0!"/>
    <x v="2"/>
    <x v="8"/>
    <x v="988"/>
    <n v="42644.148437499993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x v="1"/>
    <s v="technology/wearables"/>
    <n v="17"/>
    <n v="52.41"/>
    <x v="2"/>
    <x v="8"/>
    <x v="989"/>
    <n v="42641.72563657406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s v="technology/wearables"/>
    <n v="0"/>
    <n v="13"/>
    <x v="2"/>
    <x v="8"/>
    <x v="990"/>
    <n v="41885.5759722222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s v="technology/wearables"/>
    <n v="4"/>
    <n v="30.29"/>
    <x v="2"/>
    <x v="8"/>
    <x v="991"/>
    <n v="42563.5770833333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s v="technology/wearables"/>
    <n v="0"/>
    <n v="116.75"/>
    <x v="2"/>
    <x v="8"/>
    <x v="992"/>
    <n v="42497.6749884259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s v="technology/wearables"/>
    <n v="25"/>
    <n v="89.6"/>
    <x v="2"/>
    <x v="8"/>
    <x v="993"/>
    <n v="42685.999999999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1"/>
    <s v="technology/wearables"/>
    <n v="2"/>
    <n v="424.45"/>
    <x v="2"/>
    <x v="8"/>
    <x v="994"/>
    <n v="41973.74930555555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s v="technology/wearables"/>
    <n v="7"/>
    <n v="80.67"/>
    <x v="2"/>
    <x v="8"/>
    <x v="995"/>
    <n v="41972.45833333333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s v="technology/wearables"/>
    <n v="2"/>
    <n v="13"/>
    <x v="2"/>
    <x v="8"/>
    <x v="996"/>
    <n v="41847.435416666667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x v="1"/>
    <s v="technology/wearables"/>
    <n v="1"/>
    <n v="8.1300000000000008"/>
    <x v="2"/>
    <x v="8"/>
    <x v="997"/>
    <n v="41970.93630787036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1"/>
    <s v="technology/wearables"/>
    <n v="59"/>
    <n v="153.43"/>
    <x v="2"/>
    <x v="8"/>
    <x v="998"/>
    <n v="42327.00232638888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1"/>
    <s v="technology/wearables"/>
    <n v="8"/>
    <n v="292.08"/>
    <x v="2"/>
    <x v="8"/>
    <x v="999"/>
    <n v="41956.12638888888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s v="technology/wearables"/>
    <n v="2"/>
    <n v="3304"/>
    <x v="2"/>
    <x v="8"/>
    <x v="1000"/>
    <n v="42808.8097222222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s v="technology/wearables"/>
    <n v="104"/>
    <n v="1300"/>
    <x v="2"/>
    <x v="8"/>
    <x v="1001"/>
    <n v="42765.51172453703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s v="technology/wearables"/>
    <n v="30"/>
    <n v="134.55000000000001"/>
    <x v="2"/>
    <x v="8"/>
    <x v="1002"/>
    <n v="42355.04097222221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1"/>
    <s v="technology/wearables"/>
    <n v="16"/>
    <n v="214.07"/>
    <x v="2"/>
    <x v="8"/>
    <x v="1003"/>
    <n v="42810.45903935185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x v="1"/>
    <s v="technology/wearables"/>
    <n v="82"/>
    <n v="216.34"/>
    <x v="2"/>
    <x v="8"/>
    <x v="1004"/>
    <n v="42418.500312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s v="technology/wearables"/>
    <n v="75"/>
    <n v="932.31"/>
    <x v="2"/>
    <x v="8"/>
    <x v="1005"/>
    <n v="42307.4164699074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s v="technology/wearables"/>
    <n v="6"/>
    <n v="29.25"/>
    <x v="2"/>
    <x v="8"/>
    <x v="1006"/>
    <n v="41985.0909722222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s v="technology/wearables"/>
    <n v="44"/>
    <n v="174.95"/>
    <x v="2"/>
    <x v="8"/>
    <x v="1007"/>
    <n v="42718.41693287036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1"/>
    <s v="technology/wearables"/>
    <n v="0"/>
    <n v="250"/>
    <x v="2"/>
    <x v="8"/>
    <x v="1008"/>
    <n v="42732.60086805555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s v="technology/wearables"/>
    <n v="13"/>
    <n v="65"/>
    <x v="2"/>
    <x v="8"/>
    <x v="1009"/>
    <n v="42540.3963657407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s v="technology/wearables"/>
    <n v="0"/>
    <n v="55"/>
    <x v="2"/>
    <x v="8"/>
    <x v="1010"/>
    <n v="42617.9159722222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s v="technology/wearables"/>
    <n v="0"/>
    <n v="75"/>
    <x v="2"/>
    <x v="8"/>
    <x v="1011"/>
    <n v="41991.68975694444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s v="technology/wearables"/>
    <n v="21535"/>
    <n v="1389.36"/>
    <x v="2"/>
    <x v="8"/>
    <x v="1012"/>
    <n v="42759.23208333332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s v="technology/wearables"/>
    <n v="35"/>
    <n v="95.91"/>
    <x v="2"/>
    <x v="8"/>
    <x v="1013"/>
    <n v="42367.62499999999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x v="1"/>
    <s v="technology/wearables"/>
    <n v="31"/>
    <n v="191.25"/>
    <x v="2"/>
    <x v="8"/>
    <x v="1014"/>
    <n v="42004.7941550925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x v="1"/>
    <s v="technology/wearables"/>
    <n v="3"/>
    <n v="40"/>
    <x v="2"/>
    <x v="8"/>
    <x v="1015"/>
    <n v="42333.71174768517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s v="technology/wearables"/>
    <n v="3"/>
    <n v="74.790000000000006"/>
    <x v="2"/>
    <x v="8"/>
    <x v="1016"/>
    <n v="42466.85712962962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s v="technology/wearables"/>
    <n v="23"/>
    <n v="161.12"/>
    <x v="2"/>
    <x v="8"/>
    <x v="1017"/>
    <n v="42329.50850694443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s v="technology/wearables"/>
    <n v="3"/>
    <n v="88.71"/>
    <x v="2"/>
    <x v="8"/>
    <x v="1018"/>
    <n v="42565.28394675925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s v="technology/wearables"/>
    <n v="47"/>
    <n v="53.25"/>
    <x v="2"/>
    <x v="8"/>
    <x v="1019"/>
    <n v="42039.76561342592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0"/>
    <s v="music/electronic music"/>
    <n v="206"/>
    <n v="106.2"/>
    <x v="4"/>
    <x v="15"/>
    <x v="1020"/>
    <n v="42156.82430555555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s v="music/electronic music"/>
    <n v="352"/>
    <n v="22.08"/>
    <x v="4"/>
    <x v="15"/>
    <x v="1021"/>
    <n v="42293.95833333333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x v="0"/>
    <s v="music/electronic music"/>
    <n v="115"/>
    <n v="31.05"/>
    <x v="4"/>
    <x v="15"/>
    <x v="1022"/>
    <n v="42141.43839120370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s v="music/electronic music"/>
    <n v="237"/>
    <n v="36.21"/>
    <x v="4"/>
    <x v="15"/>
    <x v="1023"/>
    <n v="42175.71135416666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0"/>
    <s v="music/electronic music"/>
    <n v="119"/>
    <n v="388.98"/>
    <x v="4"/>
    <x v="15"/>
    <x v="1024"/>
    <n v="42400.37225694444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s v="music/electronic music"/>
    <n v="110"/>
    <n v="71.849999999999994"/>
    <x v="4"/>
    <x v="15"/>
    <x v="1025"/>
    <n v="42079.58376157406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s v="music/electronic music"/>
    <n v="100"/>
    <n v="57.38"/>
    <x v="4"/>
    <x v="15"/>
    <x v="1026"/>
    <n v="42460.15759259259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s v="music/electronic music"/>
    <n v="103"/>
    <n v="69.67"/>
    <x v="4"/>
    <x v="15"/>
    <x v="1027"/>
    <n v="41934.82577546295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s v="music/electronic music"/>
    <n v="117"/>
    <n v="45.99"/>
    <x v="4"/>
    <x v="15"/>
    <x v="1028"/>
    <n v="42800.624999999993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0"/>
    <s v="music/electronic music"/>
    <n v="112"/>
    <n v="79.260000000000005"/>
    <x v="4"/>
    <x v="15"/>
    <x v="1029"/>
    <n v="42098.70763888888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x v="0"/>
    <s v="music/electronic music"/>
    <n v="342"/>
    <n v="43.03"/>
    <x v="4"/>
    <x v="15"/>
    <x v="1030"/>
    <n v="42625.27487268517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s v="music/electronic music"/>
    <n v="107"/>
    <n v="108.48"/>
    <x v="4"/>
    <x v="15"/>
    <x v="1031"/>
    <n v="42354.555671296293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x v="0"/>
    <s v="music/electronic music"/>
    <n v="108"/>
    <n v="61.03"/>
    <x v="4"/>
    <x v="15"/>
    <x v="1032"/>
    <n v="42544.45862268518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s v="music/electronic music"/>
    <n v="103"/>
    <n v="50.59"/>
    <x v="4"/>
    <x v="15"/>
    <x v="1033"/>
    <n v="42716.5240740740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s v="music/electronic music"/>
    <n v="130"/>
    <n v="39.159999999999997"/>
    <x v="4"/>
    <x v="15"/>
    <x v="1034"/>
    <n v="42586.95763888888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s v="music/electronic music"/>
    <n v="108"/>
    <n v="65.16"/>
    <x v="4"/>
    <x v="15"/>
    <x v="1035"/>
    <n v="42046.4331018518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s v="music/electronic music"/>
    <n v="112"/>
    <n v="23.96"/>
    <x v="4"/>
    <x v="15"/>
    <x v="1036"/>
    <n v="41281.12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s v="music/electronic music"/>
    <n v="102"/>
    <n v="48.62"/>
    <x v="4"/>
    <x v="15"/>
    <x v="1037"/>
    <n v="42141.99999999999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s v="music/electronic music"/>
    <n v="145"/>
    <n v="35.74"/>
    <x v="4"/>
    <x v="15"/>
    <x v="1038"/>
    <n v="42447.98174768518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s v="music/electronic music"/>
    <n v="128"/>
    <n v="21.37"/>
    <x v="4"/>
    <x v="15"/>
    <x v="1039"/>
    <n v="42717.12430555555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s v="journalism/audio"/>
    <n v="0"/>
    <n v="250"/>
    <x v="5"/>
    <x v="16"/>
    <x v="1040"/>
    <n v="42609.50010416666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s v="journalism/audio"/>
    <n v="0"/>
    <e v="#DIV/0!"/>
    <x v="5"/>
    <x v="16"/>
    <x v="1041"/>
    <n v="41850.85175925925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s v="journalism/audio"/>
    <n v="2"/>
    <n v="10"/>
    <x v="5"/>
    <x v="16"/>
    <x v="1042"/>
    <n v="41894.2083333333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s v="journalism/audio"/>
    <n v="9"/>
    <n v="29.24"/>
    <x v="5"/>
    <x v="16"/>
    <x v="1043"/>
    <n v="42144.04461805555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s v="journalism/audio"/>
    <n v="0"/>
    <n v="3"/>
    <x v="5"/>
    <x v="16"/>
    <x v="1044"/>
    <n v="42068.64374999999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s v="journalism/audio"/>
    <n v="3"/>
    <n v="33.25"/>
    <x v="5"/>
    <x v="16"/>
    <x v="1045"/>
    <n v="41874.66608796295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"/>
    <s v="journalism/audio"/>
    <n v="0"/>
    <e v="#DIV/0!"/>
    <x v="5"/>
    <x v="16"/>
    <x v="1046"/>
    <n v="42364.643055555549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s v="journalism/audio"/>
    <n v="0"/>
    <n v="1"/>
    <x v="5"/>
    <x v="16"/>
    <x v="1047"/>
    <n v="41948.6517939814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s v="journalism/audio"/>
    <n v="1"/>
    <n v="53"/>
    <x v="5"/>
    <x v="16"/>
    <x v="1048"/>
    <n v="42637.844780092586"/>
  </r>
  <r>
    <n v="1049"/>
    <s v="J1 (Canceled)"/>
    <s v="------"/>
    <n v="12000"/>
    <n v="0"/>
    <x v="1"/>
    <x v="0"/>
    <s v="USD"/>
    <n v="1455272445"/>
    <n v="1452680445"/>
    <b v="0"/>
    <n v="0"/>
    <x v="1"/>
    <s v="journalism/audio"/>
    <n v="0"/>
    <e v="#DIV/0!"/>
    <x v="5"/>
    <x v="16"/>
    <x v="1049"/>
    <n v="42412.22274305555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x v="1"/>
    <s v="journalism/audio"/>
    <n v="0"/>
    <e v="#DIV/0!"/>
    <x v="5"/>
    <x v="16"/>
    <x v="1050"/>
    <n v="42261.58885416666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s v="journalism/audio"/>
    <n v="0"/>
    <e v="#DIV/0!"/>
    <x v="5"/>
    <x v="16"/>
    <x v="1051"/>
    <n v="41877.8058449074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s v="journalism/audio"/>
    <n v="0"/>
    <e v="#DIV/0!"/>
    <x v="5"/>
    <x v="16"/>
    <x v="1052"/>
    <n v="42527.63124999999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s v="journalism/audio"/>
    <n v="1"/>
    <n v="15"/>
    <x v="5"/>
    <x v="16"/>
    <x v="1053"/>
    <n v="42799.96449074074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s v="journalism/audio"/>
    <n v="0"/>
    <e v="#DIV/0!"/>
    <x v="5"/>
    <x v="16"/>
    <x v="1054"/>
    <n v="41861.70833333332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s v="journalism/audio"/>
    <n v="0"/>
    <e v="#DIV/0!"/>
    <x v="5"/>
    <x v="16"/>
    <x v="1055"/>
    <n v="42436.78408564814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s v="journalism/audio"/>
    <n v="0"/>
    <e v="#DIV/0!"/>
    <x v="5"/>
    <x v="16"/>
    <x v="1056"/>
    <n v="42118.46964120370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s v="journalism/audio"/>
    <n v="0"/>
    <e v="#DIV/0!"/>
    <x v="5"/>
    <x v="16"/>
    <x v="1057"/>
    <n v="42708.70466435184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s v="journalism/audio"/>
    <n v="0"/>
    <e v="#DIV/0!"/>
    <x v="5"/>
    <x v="16"/>
    <x v="1058"/>
    <n v="42088.791666666664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x v="1"/>
    <s v="journalism/audio"/>
    <n v="0"/>
    <e v="#DIV/0!"/>
    <x v="5"/>
    <x v="16"/>
    <x v="1059"/>
    <n v="42076.54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s v="journalism/audio"/>
    <n v="1"/>
    <n v="50"/>
    <x v="5"/>
    <x v="16"/>
    <x v="1060"/>
    <n v="42109.70478009258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s v="journalism/audio"/>
    <n v="0"/>
    <e v="#DIV/0!"/>
    <x v="5"/>
    <x v="16"/>
    <x v="1061"/>
    <n v="42491.83333333333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x v="1"/>
    <s v="journalism/audio"/>
    <n v="95"/>
    <n v="47.5"/>
    <x v="5"/>
    <x v="16"/>
    <x v="1062"/>
    <n v="42563.59885416666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s v="journalism/audio"/>
    <n v="0"/>
    <e v="#DIV/0!"/>
    <x v="5"/>
    <x v="16"/>
    <x v="1063"/>
    <n v="42612.82247685184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s v="games/video games"/>
    <n v="9"/>
    <n v="65.67"/>
    <x v="6"/>
    <x v="17"/>
    <x v="1064"/>
    <n v="41462.01971064814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1"/>
    <s v="games/video games"/>
    <n v="3"/>
    <n v="16.2"/>
    <x v="6"/>
    <x v="17"/>
    <x v="1065"/>
    <n v="41689.17270833333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s v="games/video games"/>
    <n v="3"/>
    <n v="34.130000000000003"/>
    <x v="6"/>
    <x v="17"/>
    <x v="1066"/>
    <n v="41490.75442129628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s v="games/video games"/>
    <n v="26"/>
    <n v="13"/>
    <x v="6"/>
    <x v="17"/>
    <x v="1067"/>
    <n v="41629.64734953703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s v="games/video games"/>
    <n v="0"/>
    <n v="11.25"/>
    <x v="6"/>
    <x v="17"/>
    <x v="1068"/>
    <n v="42470.12111111111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s v="games/video games"/>
    <n v="39"/>
    <n v="40.479999999999997"/>
    <x v="6"/>
    <x v="17"/>
    <x v="1069"/>
    <n v="41604.0631828703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s v="games/video games"/>
    <n v="1"/>
    <n v="35"/>
    <x v="6"/>
    <x v="17"/>
    <x v="1070"/>
    <n v="41182.80349537036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"/>
    <s v="games/video games"/>
    <n v="0"/>
    <e v="#DIV/0!"/>
    <x v="6"/>
    <x v="17"/>
    <x v="1071"/>
    <n v="42325.58672453703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s v="games/video games"/>
    <n v="0"/>
    <n v="12.75"/>
    <x v="6"/>
    <x v="17"/>
    <x v="1072"/>
    <n v="41675.62380787036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s v="games/video games"/>
    <n v="1"/>
    <n v="10"/>
    <x v="6"/>
    <x v="17"/>
    <x v="1073"/>
    <n v="40832.75626157406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s v="games/video games"/>
    <n v="6"/>
    <n v="113.57"/>
    <x v="6"/>
    <x v="17"/>
    <x v="1074"/>
    <n v="41642.96464120370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x v="1"/>
    <s v="games/video games"/>
    <n v="5"/>
    <n v="15"/>
    <x v="6"/>
    <x v="17"/>
    <x v="1075"/>
    <n v="41035.69578703703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s v="games/video games"/>
    <n v="63"/>
    <n v="48.28"/>
    <x v="6"/>
    <x v="17"/>
    <x v="1076"/>
    <n v="41893.16956018518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s v="games/video games"/>
    <n v="29"/>
    <n v="43.98"/>
    <x v="6"/>
    <x v="17"/>
    <x v="1077"/>
    <n v="42382.95846064814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s v="games/video games"/>
    <n v="8"/>
    <n v="9"/>
    <x v="6"/>
    <x v="17"/>
    <x v="1078"/>
    <n v="40745.98751157407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1"/>
    <s v="games/video games"/>
    <n v="3"/>
    <n v="37.67"/>
    <x v="6"/>
    <x v="17"/>
    <x v="1079"/>
    <n v="42504.358055555553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s v="games/video games"/>
    <n v="9"/>
    <n v="18.579999999999998"/>
    <x v="6"/>
    <x v="17"/>
    <x v="1080"/>
    <n v="41769.92978009259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s v="games/video games"/>
    <n v="0"/>
    <n v="3"/>
    <x v="6"/>
    <x v="17"/>
    <x v="1081"/>
    <n v="42032.71865740740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s v="games/video games"/>
    <n v="1"/>
    <n v="18.670000000000002"/>
    <x v="6"/>
    <x v="17"/>
    <x v="1082"/>
    <n v="41131.69777777777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1"/>
    <s v="games/video games"/>
    <n v="1"/>
    <n v="410"/>
    <x v="6"/>
    <x v="17"/>
    <x v="1083"/>
    <n v="41853.451192129629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x v="1"/>
    <s v="games/video games"/>
    <n v="0"/>
    <e v="#DIV/0!"/>
    <x v="6"/>
    <x v="17"/>
    <x v="1084"/>
    <n v="41859.70374999999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1"/>
    <s v="games/video games"/>
    <n v="3"/>
    <n v="114"/>
    <x v="6"/>
    <x v="17"/>
    <x v="1085"/>
    <n v="42443.42100694444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x v="1"/>
    <s v="games/video games"/>
    <n v="0"/>
    <n v="7.5"/>
    <x v="6"/>
    <x v="17"/>
    <x v="1086"/>
    <n v="41875.65846064814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s v="games/video games"/>
    <n v="0"/>
    <e v="#DIV/0!"/>
    <x v="6"/>
    <x v="17"/>
    <x v="1087"/>
    <n v="41805.50563657406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s v="games/video games"/>
    <n v="14"/>
    <n v="43.42"/>
    <x v="6"/>
    <x v="17"/>
    <x v="1088"/>
    <n v="41753.59105324073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x v="1"/>
    <s v="games/video games"/>
    <n v="8"/>
    <n v="23.96"/>
    <x v="6"/>
    <x v="17"/>
    <x v="1089"/>
    <n v="42180.9811921296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"/>
    <s v="games/video games"/>
    <n v="0"/>
    <n v="5"/>
    <x v="6"/>
    <x v="17"/>
    <x v="1090"/>
    <n v="42152.97746527777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s v="games/video games"/>
    <n v="13"/>
    <n v="12.5"/>
    <x v="6"/>
    <x v="17"/>
    <x v="1091"/>
    <n v="42470.57027777777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s v="games/video games"/>
    <n v="1"/>
    <n v="3"/>
    <x v="6"/>
    <x v="17"/>
    <x v="1092"/>
    <n v="41279.81756944444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1"/>
    <s v="games/video games"/>
    <n v="14"/>
    <n v="10.56"/>
    <x v="6"/>
    <x v="17"/>
    <x v="1093"/>
    <n v="42411.76547453703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s v="games/video games"/>
    <n v="18"/>
    <n v="122"/>
    <x v="6"/>
    <x v="17"/>
    <x v="1094"/>
    <n v="40825.50501157407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s v="games/video games"/>
    <n v="5"/>
    <n v="267.81"/>
    <x v="6"/>
    <x v="17"/>
    <x v="1095"/>
    <n v="41516.32893518518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s v="games/video games"/>
    <n v="18"/>
    <n v="74.209999999999994"/>
    <x v="6"/>
    <x v="17"/>
    <x v="1096"/>
    <n v="41915.937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s v="games/video games"/>
    <n v="0"/>
    <n v="6.71"/>
    <x v="6"/>
    <x v="17"/>
    <x v="1097"/>
    <n v="41700.58422453703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x v="1"/>
    <s v="games/video games"/>
    <n v="7"/>
    <n v="81.95"/>
    <x v="6"/>
    <x v="17"/>
    <x v="1098"/>
    <n v="41742.55434027777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s v="games/video games"/>
    <n v="1"/>
    <n v="25"/>
    <x v="6"/>
    <x v="17"/>
    <x v="1099"/>
    <n v="42137.62810185184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"/>
    <s v="games/video games"/>
    <n v="3"/>
    <n v="10"/>
    <x v="6"/>
    <x v="17"/>
    <x v="1100"/>
    <n v="42413.90244212962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s v="games/video games"/>
    <n v="0"/>
    <n v="6.83"/>
    <x v="6"/>
    <x v="17"/>
    <x v="1101"/>
    <n v="42565.54999999999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s v="games/video games"/>
    <n v="5"/>
    <n v="17.71"/>
    <x v="6"/>
    <x v="17"/>
    <x v="1102"/>
    <n v="41617.0409722222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s v="games/video games"/>
    <n v="2"/>
    <n v="16.2"/>
    <x v="6"/>
    <x v="17"/>
    <x v="1103"/>
    <n v="42539.01377314814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s v="games/video games"/>
    <n v="5"/>
    <n v="80.3"/>
    <x v="6"/>
    <x v="17"/>
    <x v="1104"/>
    <n v="41801.20163194444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s v="games/video games"/>
    <n v="0"/>
    <n v="71.55"/>
    <x v="6"/>
    <x v="17"/>
    <x v="1105"/>
    <n v="41721.88572916666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s v="games/video games"/>
    <n v="41"/>
    <n v="23.57"/>
    <x v="6"/>
    <x v="17"/>
    <x v="1106"/>
    <n v="41003.4904513888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s v="games/video games"/>
    <n v="0"/>
    <e v="#DIV/0!"/>
    <x v="6"/>
    <x v="17"/>
    <x v="1107"/>
    <n v="41843.65305555555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s v="games/video games"/>
    <n v="3"/>
    <n v="34.880000000000003"/>
    <x v="6"/>
    <x v="17"/>
    <x v="1108"/>
    <n v="41012.38697916666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s v="games/video games"/>
    <n v="0"/>
    <n v="15"/>
    <x v="6"/>
    <x v="17"/>
    <x v="1109"/>
    <n v="42692.585532407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s v="games/video games"/>
    <n v="1"/>
    <n v="23.18"/>
    <x v="6"/>
    <x v="17"/>
    <x v="1110"/>
    <n v="41250.7247916666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s v="games/video games"/>
    <n v="0"/>
    <n v="1"/>
    <x v="6"/>
    <x v="17"/>
    <x v="1111"/>
    <n v="42376.9952546296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s v="games/video games"/>
    <n v="36"/>
    <n v="100.23"/>
    <x v="6"/>
    <x v="17"/>
    <x v="1112"/>
    <n v="42023.14583333333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s v="games/video games"/>
    <n v="1"/>
    <n v="5"/>
    <x v="6"/>
    <x v="17"/>
    <x v="1113"/>
    <n v="41865.76874999999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s v="games/video games"/>
    <n v="0"/>
    <n v="3.33"/>
    <x v="6"/>
    <x v="17"/>
    <x v="1114"/>
    <n v="41556.1375810185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s v="games/video games"/>
    <n v="0"/>
    <n v="13.25"/>
    <x v="6"/>
    <x v="17"/>
    <x v="1115"/>
    <n v="42459.44554398147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s v="games/video games"/>
    <n v="0"/>
    <n v="17.850000000000001"/>
    <x v="6"/>
    <x v="17"/>
    <x v="1116"/>
    <n v="41069.638981481483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1"/>
    <s v="games/video games"/>
    <n v="8"/>
    <n v="10.38"/>
    <x v="6"/>
    <x v="17"/>
    <x v="1117"/>
    <n v="42363.39019675926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1"/>
    <s v="games/video games"/>
    <n v="2"/>
    <n v="36.33"/>
    <x v="6"/>
    <x v="17"/>
    <x v="1118"/>
    <n v="41733.916423611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s v="games/video games"/>
    <n v="0"/>
    <n v="5"/>
    <x v="6"/>
    <x v="17"/>
    <x v="1119"/>
    <n v="41735.58407407407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s v="games/video games"/>
    <n v="0"/>
    <e v="#DIV/0!"/>
    <x v="6"/>
    <x v="17"/>
    <x v="1120"/>
    <n v="40844.66435185184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s v="games/video games"/>
    <n v="0"/>
    <n v="5.8"/>
    <x v="6"/>
    <x v="17"/>
    <x v="1121"/>
    <n v="42442.68421296295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s v="games/video games"/>
    <n v="0"/>
    <e v="#DIV/0!"/>
    <x v="6"/>
    <x v="17"/>
    <x v="1122"/>
    <n v="41424.49565972221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s v="games/video games"/>
    <n v="0"/>
    <n v="3.67"/>
    <x v="6"/>
    <x v="17"/>
    <x v="1123"/>
    <n v="41748.3153703703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s v="games/mobile games"/>
    <n v="0"/>
    <n v="60.71"/>
    <x v="6"/>
    <x v="18"/>
    <x v="1124"/>
    <n v="42124.45892361111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s v="games/mobile games"/>
    <n v="0"/>
    <e v="#DIV/0!"/>
    <x v="6"/>
    <x v="18"/>
    <x v="1125"/>
    <n v="42272.41585648147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s v="games/mobile games"/>
    <n v="1"/>
    <n v="5"/>
    <x v="6"/>
    <x v="18"/>
    <x v="1126"/>
    <n v="42565.11914351851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s v="games/mobile games"/>
    <n v="2"/>
    <n v="25.43"/>
    <x v="6"/>
    <x v="18"/>
    <x v="1127"/>
    <n v="41957.687499999993"/>
  </r>
  <r>
    <n v="1128"/>
    <s v="Flying Turds"/>
    <s v="#havingfunFTW"/>
    <n v="1000"/>
    <n v="1"/>
    <x v="2"/>
    <x v="1"/>
    <s v="GBP"/>
    <n v="1407425717"/>
    <n v="1404833717"/>
    <b v="0"/>
    <n v="1"/>
    <x v="1"/>
    <s v="games/mobile games"/>
    <n v="0"/>
    <n v="1"/>
    <x v="6"/>
    <x v="18"/>
    <x v="1128"/>
    <n v="41858.44116898148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s v="games/mobile games"/>
    <n v="0"/>
    <n v="10.5"/>
    <x v="6"/>
    <x v="18"/>
    <x v="1129"/>
    <n v="42526.05663194444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s v="games/mobile games"/>
    <n v="0"/>
    <n v="3.67"/>
    <x v="6"/>
    <x v="18"/>
    <x v="1130"/>
    <n v="41968.82986111110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"/>
    <s v="games/mobile games"/>
    <n v="0"/>
    <e v="#DIV/0!"/>
    <x v="6"/>
    <x v="18"/>
    <x v="1131"/>
    <n v="42362.699861111112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1"/>
    <s v="games/mobile games"/>
    <n v="14"/>
    <n v="110.62"/>
    <x v="6"/>
    <x v="18"/>
    <x v="1132"/>
    <n v="42735.9070717592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s v="games/mobile games"/>
    <n v="1"/>
    <n v="20"/>
    <x v="6"/>
    <x v="18"/>
    <x v="1133"/>
    <n v="41851.198854166665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"/>
    <s v="games/mobile games"/>
    <n v="0"/>
    <n v="1"/>
    <x v="6"/>
    <x v="18"/>
    <x v="1134"/>
    <n v="41971.981249999997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1"/>
    <s v="games/mobile games"/>
    <n v="5"/>
    <n v="50"/>
    <x v="6"/>
    <x v="18"/>
    <x v="1135"/>
    <n v="42588.7811805555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1"/>
    <s v="games/mobile games"/>
    <n v="6"/>
    <n v="45"/>
    <x v="6"/>
    <x v="18"/>
    <x v="1136"/>
    <n v="42357.463298611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s v="games/mobile games"/>
    <n v="40"/>
    <n v="253.21"/>
    <x v="6"/>
    <x v="18"/>
    <x v="1137"/>
    <n v="42483.61135416666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s v="games/mobile games"/>
    <n v="0"/>
    <n v="31.25"/>
    <x v="6"/>
    <x v="18"/>
    <x v="1138"/>
    <n v="42756.69827546296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s v="games/mobile games"/>
    <n v="0"/>
    <n v="5"/>
    <x v="6"/>
    <x v="18"/>
    <x v="1139"/>
    <n v="42005.13918981481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s v="games/mobile games"/>
    <n v="0"/>
    <e v="#DIV/0!"/>
    <x v="6"/>
    <x v="18"/>
    <x v="1140"/>
    <n v="42222.253715277773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x v="1"/>
    <s v="games/mobile games"/>
    <n v="0"/>
    <e v="#DIV/0!"/>
    <x v="6"/>
    <x v="18"/>
    <x v="1141"/>
    <n v="42194.49131944444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"/>
    <s v="games/mobile games"/>
    <n v="0"/>
    <e v="#DIV/0!"/>
    <x v="6"/>
    <x v="18"/>
    <x v="1142"/>
    <n v="42051.79776620370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s v="games/mobile games"/>
    <n v="0"/>
    <n v="23.25"/>
    <x v="6"/>
    <x v="18"/>
    <x v="1143"/>
    <n v="42354.985254629624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s v="food/food trucks"/>
    <n v="0"/>
    <e v="#DIV/0!"/>
    <x v="7"/>
    <x v="19"/>
    <x v="1144"/>
    <n v="42122.97361111110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s v="food/food trucks"/>
    <n v="0"/>
    <n v="100"/>
    <x v="7"/>
    <x v="19"/>
    <x v="1145"/>
    <n v="41914.53925925925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s v="food/food trucks"/>
    <n v="9"/>
    <n v="44.17"/>
    <x v="7"/>
    <x v="19"/>
    <x v="1146"/>
    <n v="41761.745057870365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"/>
    <s v="food/food trucks"/>
    <n v="0"/>
    <e v="#DIV/0!"/>
    <x v="7"/>
    <x v="19"/>
    <x v="1147"/>
    <n v="41931.7636921296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x v="1"/>
    <s v="food/food trucks"/>
    <n v="0"/>
    <n v="24.33"/>
    <x v="7"/>
    <x v="19"/>
    <x v="1148"/>
    <n v="42705.0044097222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x v="1"/>
    <s v="food/food trucks"/>
    <n v="0"/>
    <n v="37.5"/>
    <x v="7"/>
    <x v="19"/>
    <x v="1149"/>
    <n v="42537.501921296294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x v="1"/>
    <s v="food/food trucks"/>
    <n v="10"/>
    <n v="42"/>
    <x v="7"/>
    <x v="19"/>
    <x v="1150"/>
    <n v="42377.7462384259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s v="food/food trucks"/>
    <n v="0"/>
    <e v="#DIV/0!"/>
    <x v="7"/>
    <x v="19"/>
    <x v="1151"/>
    <n v="42253.894247685188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x v="1"/>
    <s v="food/food trucks"/>
    <n v="6"/>
    <n v="60.73"/>
    <x v="7"/>
    <x v="19"/>
    <x v="1152"/>
    <n v="42139.50129629629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x v="1"/>
    <s v="food/food trucks"/>
    <n v="1"/>
    <n v="50"/>
    <x v="7"/>
    <x v="19"/>
    <x v="1153"/>
    <n v="42173.50584490740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s v="food/food trucks"/>
    <n v="7"/>
    <n v="108.33"/>
    <x v="7"/>
    <x v="19"/>
    <x v="1154"/>
    <n v="42252.90053240740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s v="food/food trucks"/>
    <n v="1"/>
    <n v="23.5"/>
    <x v="7"/>
    <x v="19"/>
    <x v="1155"/>
    <n v="41865.55564814814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s v="food/food trucks"/>
    <n v="0"/>
    <e v="#DIV/0!"/>
    <x v="7"/>
    <x v="19"/>
    <x v="1156"/>
    <n v="42058.86298611110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s v="food/food trucks"/>
    <n v="2"/>
    <n v="50.33"/>
    <x v="7"/>
    <x v="19"/>
    <x v="1157"/>
    <n v="41978.4615740740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s v="food/food trucks"/>
    <n v="0"/>
    <n v="11.67"/>
    <x v="7"/>
    <x v="19"/>
    <x v="1158"/>
    <n v="41981.88342592592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s v="food/food trucks"/>
    <n v="0"/>
    <e v="#DIV/0!"/>
    <x v="7"/>
    <x v="19"/>
    <x v="1159"/>
    <n v="42185.44791666666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s v="food/food trucks"/>
    <n v="4"/>
    <n v="60.79"/>
    <x v="7"/>
    <x v="19"/>
    <x v="1160"/>
    <n v="42090.90493055555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s v="food/food trucks"/>
    <n v="0"/>
    <e v="#DIV/0!"/>
    <x v="7"/>
    <x v="19"/>
    <x v="1161"/>
    <n v="42143.42116898147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s v="food/food trucks"/>
    <n v="0"/>
    <n v="17.5"/>
    <x v="7"/>
    <x v="19"/>
    <x v="1162"/>
    <n v="41907.47527777777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s v="food/food trucks"/>
    <n v="0"/>
    <e v="#DIV/0!"/>
    <x v="7"/>
    <x v="19"/>
    <x v="1163"/>
    <n v="41860.51527777777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"/>
    <s v="food/food trucks"/>
    <n v="0"/>
    <e v="#DIV/0!"/>
    <x v="7"/>
    <x v="19"/>
    <x v="1164"/>
    <n v="42539.515995370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s v="food/food trucks"/>
    <n v="21"/>
    <n v="82.82"/>
    <x v="7"/>
    <x v="19"/>
    <x v="1165"/>
    <n v="41826.0061342592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s v="food/food trucks"/>
    <n v="19"/>
    <n v="358.88"/>
    <x v="7"/>
    <x v="19"/>
    <x v="1166"/>
    <n v="42180.95833333333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s v="food/food trucks"/>
    <n v="2"/>
    <n v="61.19"/>
    <x v="7"/>
    <x v="19"/>
    <x v="1167"/>
    <n v="41894.52656249999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s v="food/food trucks"/>
    <n v="6"/>
    <n v="340"/>
    <x v="7"/>
    <x v="19"/>
    <x v="1168"/>
    <n v="42634.8456597222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s v="food/food trucks"/>
    <n v="0"/>
    <n v="5.67"/>
    <x v="7"/>
    <x v="19"/>
    <x v="1169"/>
    <n v="42057.14540509258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s v="food/food trucks"/>
    <n v="0"/>
    <n v="50"/>
    <x v="7"/>
    <x v="19"/>
    <x v="1170"/>
    <n v="42154.68484953703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s v="food/food trucks"/>
    <n v="0"/>
    <n v="25"/>
    <x v="7"/>
    <x v="19"/>
    <x v="1171"/>
    <n v="41956.63804398147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x v="1"/>
    <s v="food/food trucks"/>
    <n v="0"/>
    <e v="#DIV/0!"/>
    <x v="7"/>
    <x v="19"/>
    <x v="1172"/>
    <n v="41871.47398148147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s v="food/food trucks"/>
    <n v="0"/>
    <n v="30"/>
    <x v="7"/>
    <x v="19"/>
    <x v="1173"/>
    <n v="42218.9775115740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s v="food/food trucks"/>
    <n v="6"/>
    <n v="46.63"/>
    <x v="7"/>
    <x v="19"/>
    <x v="1174"/>
    <n v="42498.63341435185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s v="food/food trucks"/>
    <n v="3"/>
    <n v="65"/>
    <x v="7"/>
    <x v="19"/>
    <x v="1175"/>
    <n v="42200.520127314812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"/>
    <s v="food/food trucks"/>
    <n v="0"/>
    <n v="10"/>
    <x v="7"/>
    <x v="19"/>
    <x v="1176"/>
    <n v="42800.33333333333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s v="food/food trucks"/>
    <n v="0"/>
    <e v="#DIV/0!"/>
    <x v="7"/>
    <x v="19"/>
    <x v="1177"/>
    <n v="41927.45249999999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s v="food/food trucks"/>
    <n v="0"/>
    <n v="5"/>
    <x v="7"/>
    <x v="19"/>
    <x v="1178"/>
    <n v="41867.6973611111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1"/>
    <s v="food/food trucks"/>
    <n v="5"/>
    <n v="640"/>
    <x v="7"/>
    <x v="19"/>
    <x v="1179"/>
    <n v="42305.511886574073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s v="food/food trucks"/>
    <n v="12"/>
    <n v="69.12"/>
    <x v="7"/>
    <x v="19"/>
    <x v="1180"/>
    <n v="41818.59854166666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x v="1"/>
    <s v="food/food trucks"/>
    <n v="0"/>
    <n v="1.33"/>
    <x v="7"/>
    <x v="19"/>
    <x v="1181"/>
    <n v="42064.13103009259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s v="food/food trucks"/>
    <n v="4"/>
    <n v="10.5"/>
    <x v="7"/>
    <x v="19"/>
    <x v="1182"/>
    <n v="42747.48749999999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s v="food/food trucks"/>
    <n v="4"/>
    <n v="33.33"/>
    <x v="7"/>
    <x v="19"/>
    <x v="1183"/>
    <n v="42675.95763888888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s v="photography/photobooks"/>
    <n v="105"/>
    <n v="61.56"/>
    <x v="8"/>
    <x v="20"/>
    <x v="1184"/>
    <n v="42772.39133101851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s v="photography/photobooks"/>
    <n v="105"/>
    <n v="118.74"/>
    <x v="8"/>
    <x v="20"/>
    <x v="1185"/>
    <n v="42162.95833333333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s v="photography/photobooks"/>
    <n v="107"/>
    <n v="65.08"/>
    <x v="8"/>
    <x v="20"/>
    <x v="1186"/>
    <n v="42156.73749999999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s v="photography/photobooks"/>
    <n v="104"/>
    <n v="130.16"/>
    <x v="8"/>
    <x v="20"/>
    <x v="1187"/>
    <n v="42141.54166666666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0"/>
    <s v="photography/photobooks"/>
    <n v="161"/>
    <n v="37.78"/>
    <x v="8"/>
    <x v="20"/>
    <x v="1188"/>
    <n v="42732.49236111110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s v="photography/photobooks"/>
    <n v="108"/>
    <n v="112.79"/>
    <x v="8"/>
    <x v="20"/>
    <x v="1189"/>
    <n v="42550.77077546295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s v="photography/photobooks"/>
    <n v="135"/>
    <n v="51.92"/>
    <x v="8"/>
    <x v="20"/>
    <x v="1190"/>
    <n v="41882.45746527777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s v="photography/photobooks"/>
    <n v="109"/>
    <n v="89.24"/>
    <x v="8"/>
    <x v="20"/>
    <x v="1191"/>
    <n v="42449.35370370370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s v="photography/photobooks"/>
    <n v="290"/>
    <n v="19.329999999999998"/>
    <x v="8"/>
    <x v="20"/>
    <x v="1192"/>
    <n v="42777.29835648147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s v="photography/photobooks"/>
    <n v="104"/>
    <n v="79.97"/>
    <x v="8"/>
    <x v="20"/>
    <x v="1193"/>
    <n v="42469.52607638888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0"/>
    <s v="photography/photobooks"/>
    <n v="322"/>
    <n v="56.41"/>
    <x v="8"/>
    <x v="20"/>
    <x v="1194"/>
    <n v="42102.2798495370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0"/>
    <s v="photography/photobooks"/>
    <n v="135"/>
    <n v="79.41"/>
    <x v="8"/>
    <x v="20"/>
    <x v="1195"/>
    <n v="42358.16666666666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x v="0"/>
    <s v="photography/photobooks"/>
    <n v="270"/>
    <n v="76.44"/>
    <x v="8"/>
    <x v="20"/>
    <x v="1196"/>
    <n v="42356.61040509258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s v="photography/photobooks"/>
    <n v="253"/>
    <n v="121"/>
    <x v="8"/>
    <x v="20"/>
    <x v="1197"/>
    <n v="42534.0409722222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s v="photography/photobooks"/>
    <n v="261"/>
    <n v="54.62"/>
    <x v="8"/>
    <x v="20"/>
    <x v="1198"/>
    <n v="42368.91666666666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s v="photography/photobooks"/>
    <n v="101"/>
    <n v="299.22000000000003"/>
    <x v="8"/>
    <x v="20"/>
    <x v="1199"/>
    <n v="42193.56249999999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s v="photography/photobooks"/>
    <n v="126"/>
    <n v="58.53"/>
    <x v="8"/>
    <x v="20"/>
    <x v="1200"/>
    <n v="42110.26916666666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s v="photography/photobooks"/>
    <n v="102"/>
    <n v="55.37"/>
    <x v="8"/>
    <x v="20"/>
    <x v="1201"/>
    <n v="42566.39868055555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0"/>
    <s v="photography/photobooks"/>
    <n v="199"/>
    <n v="183.8"/>
    <x v="8"/>
    <x v="20"/>
    <x v="1202"/>
    <n v="42182.0804861111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s v="photography/photobooks"/>
    <n v="102"/>
    <n v="165.35"/>
    <x v="8"/>
    <x v="20"/>
    <x v="1203"/>
    <n v="42155.40656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s v="photography/photobooks"/>
    <n v="103"/>
    <n v="234.79"/>
    <x v="8"/>
    <x v="20"/>
    <x v="1204"/>
    <n v="42341.99999999999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0"/>
    <s v="photography/photobooks"/>
    <n v="101"/>
    <n v="211.48"/>
    <x v="8"/>
    <x v="20"/>
    <x v="1205"/>
    <n v="42168.29804398147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0"/>
    <s v="photography/photobooks"/>
    <n v="115"/>
    <n v="32.340000000000003"/>
    <x v="8"/>
    <x v="20"/>
    <x v="1206"/>
    <n v="42805.35347222221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x v="0"/>
    <s v="photography/photobooks"/>
    <n v="104"/>
    <n v="123.38"/>
    <x v="8"/>
    <x v="20"/>
    <x v="1207"/>
    <n v="42460.20833333333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s v="photography/photobooks"/>
    <n v="155"/>
    <n v="207.07"/>
    <x v="8"/>
    <x v="20"/>
    <x v="1208"/>
    <n v="42453.45907407407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s v="photography/photobooks"/>
    <n v="106"/>
    <n v="138.26"/>
    <x v="8"/>
    <x v="20"/>
    <x v="1209"/>
    <n v="42791.63778935185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x v="0"/>
    <s v="photography/photobooks"/>
    <n v="254"/>
    <n v="493.82"/>
    <x v="8"/>
    <x v="20"/>
    <x v="1210"/>
    <n v="42155.666666666664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0"/>
    <s v="photography/photobooks"/>
    <n v="101"/>
    <n v="168.5"/>
    <x v="8"/>
    <x v="20"/>
    <x v="1211"/>
    <n v="42530.6581134259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s v="photography/photobooks"/>
    <n v="129"/>
    <n v="38.869999999999997"/>
    <x v="8"/>
    <x v="20"/>
    <x v="1212"/>
    <n v="42334.83333333333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s v="photography/photobooks"/>
    <n v="102"/>
    <n v="61.53"/>
    <x v="8"/>
    <x v="20"/>
    <x v="1213"/>
    <n v="42766.54745370370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s v="photography/photobooks"/>
    <n v="132"/>
    <n v="105.44"/>
    <x v="8"/>
    <x v="20"/>
    <x v="1214"/>
    <n v="42164.632002314807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s v="photography/photobooks"/>
    <n v="786"/>
    <n v="71.59"/>
    <x v="8"/>
    <x v="20"/>
    <x v="1215"/>
    <n v="41789.71476851851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x v="0"/>
    <s v="photography/photobooks"/>
    <n v="146"/>
    <n v="91.88"/>
    <x v="8"/>
    <x v="20"/>
    <x v="1216"/>
    <n v="42279.75208333333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s v="photography/photobooks"/>
    <n v="103"/>
    <n v="148.57"/>
    <x v="8"/>
    <x v="20"/>
    <x v="1217"/>
    <n v="42565.601157407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s v="photography/photobooks"/>
    <n v="172"/>
    <n v="174.21"/>
    <x v="8"/>
    <x v="20"/>
    <x v="1218"/>
    <n v="42308.91666666666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s v="photography/photobooks"/>
    <n v="159"/>
    <n v="102.86"/>
    <x v="8"/>
    <x v="20"/>
    <x v="1219"/>
    <n v="42663.25362268518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0"/>
    <s v="photography/photobooks"/>
    <n v="104"/>
    <n v="111.18"/>
    <x v="8"/>
    <x v="20"/>
    <x v="1220"/>
    <n v="42241.42027777777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s v="photography/photobooks"/>
    <n v="111"/>
    <n v="23.8"/>
    <x v="8"/>
    <x v="20"/>
    <x v="1221"/>
    <n v="42707.791666666664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x v="0"/>
    <s v="photography/photobooks"/>
    <n v="280"/>
    <n v="81.27"/>
    <x v="8"/>
    <x v="20"/>
    <x v="1222"/>
    <n v="42460.95833333333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s v="photography/photobooks"/>
    <n v="112"/>
    <n v="116.21"/>
    <x v="8"/>
    <x v="20"/>
    <x v="1223"/>
    <n v="42684.01052083333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x v="1"/>
    <s v="music/world music"/>
    <n v="7"/>
    <n v="58.89"/>
    <x v="4"/>
    <x v="21"/>
    <x v="1224"/>
    <n v="41796.34145833332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s v="music/world music"/>
    <n v="4"/>
    <n v="44"/>
    <x v="4"/>
    <x v="21"/>
    <x v="1225"/>
    <n v="41569.6976620370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s v="music/world music"/>
    <n v="4"/>
    <n v="48.43"/>
    <x v="4"/>
    <x v="21"/>
    <x v="1226"/>
    <n v="41749.83333333332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s v="music/world music"/>
    <n v="0"/>
    <e v="#DIV/0!"/>
    <x v="4"/>
    <x v="21"/>
    <x v="1227"/>
    <n v="41858.08333333332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s v="music/world music"/>
    <n v="29"/>
    <n v="61.04"/>
    <x v="4"/>
    <x v="21"/>
    <x v="1228"/>
    <n v="40814.5209259259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s v="music/world music"/>
    <n v="1"/>
    <n v="25"/>
    <x v="4"/>
    <x v="21"/>
    <x v="1229"/>
    <n v="41015.45833333332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s v="music/world music"/>
    <n v="0"/>
    <e v="#DIV/0!"/>
    <x v="4"/>
    <x v="21"/>
    <x v="1230"/>
    <n v="40598.76423611110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s v="music/world music"/>
    <n v="0"/>
    <e v="#DIV/0!"/>
    <x v="4"/>
    <x v="21"/>
    <x v="1231"/>
    <n v="42243.83333333333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s v="music/world music"/>
    <n v="1"/>
    <n v="40"/>
    <x v="4"/>
    <x v="21"/>
    <x v="1232"/>
    <n v="41553.63969907406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s v="music/world music"/>
    <n v="12"/>
    <n v="19.329999999999998"/>
    <x v="4"/>
    <x v="21"/>
    <x v="1233"/>
    <n v="40960.7404398148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s v="music/world music"/>
    <n v="0"/>
    <e v="#DIV/0!"/>
    <x v="4"/>
    <x v="21"/>
    <x v="1234"/>
    <n v="42037.58034722222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s v="music/world music"/>
    <n v="3"/>
    <n v="35"/>
    <x v="4"/>
    <x v="21"/>
    <x v="1235"/>
    <n v="41622.9270717592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x v="1"/>
    <s v="music/world music"/>
    <n v="0"/>
    <e v="#DIV/0!"/>
    <x v="4"/>
    <x v="21"/>
    <x v="1236"/>
    <n v="41118.45833333332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s v="music/world music"/>
    <n v="0"/>
    <e v="#DIV/0!"/>
    <x v="4"/>
    <x v="21"/>
    <x v="1237"/>
    <n v="41145.07482638888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s v="music/world music"/>
    <n v="18"/>
    <n v="59.33"/>
    <x v="4"/>
    <x v="21"/>
    <x v="1238"/>
    <n v="40761.40203703703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x v="1"/>
    <s v="music/world music"/>
    <n v="0"/>
    <e v="#DIV/0!"/>
    <x v="4"/>
    <x v="21"/>
    <x v="1239"/>
    <n v="40913.75424768518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s v="music/world music"/>
    <n v="3"/>
    <n v="30.13"/>
    <x v="4"/>
    <x v="21"/>
    <x v="1240"/>
    <n v="41467.702083333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s v="music/world music"/>
    <n v="51"/>
    <n v="74.62"/>
    <x v="4"/>
    <x v="21"/>
    <x v="1241"/>
    <n v="41946.04097222221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s v="music/world music"/>
    <n v="1"/>
    <n v="5"/>
    <x v="4"/>
    <x v="21"/>
    <x v="1242"/>
    <n v="40797.34583333333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s v="music/world music"/>
    <n v="14"/>
    <n v="44.5"/>
    <x v="4"/>
    <x v="21"/>
    <x v="1243"/>
    <n v="40732.66666666666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s v="music/rock"/>
    <n v="104"/>
    <n v="46.13"/>
    <x v="4"/>
    <x v="11"/>
    <x v="1244"/>
    <n v="41386.66666666666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s v="music/rock"/>
    <n v="120"/>
    <n v="141.47"/>
    <x v="4"/>
    <x v="11"/>
    <x v="1245"/>
    <n v="41804.39159722222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s v="music/rock"/>
    <n v="117"/>
    <n v="75.48"/>
    <x v="4"/>
    <x v="11"/>
    <x v="1246"/>
    <n v="40882.876724537033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x v="0"/>
    <s v="music/rock"/>
    <n v="122"/>
    <n v="85.5"/>
    <x v="4"/>
    <x v="11"/>
    <x v="1247"/>
    <n v="41400.08396990740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s v="music/rock"/>
    <n v="152"/>
    <n v="64.25"/>
    <x v="4"/>
    <x v="11"/>
    <x v="1248"/>
    <n v="41803.08263888888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s v="music/rock"/>
    <n v="104"/>
    <n v="64.47"/>
    <x v="4"/>
    <x v="11"/>
    <x v="1249"/>
    <n v="41097.5325347222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s v="music/rock"/>
    <n v="200"/>
    <n v="118.2"/>
    <x v="4"/>
    <x v="11"/>
    <x v="1250"/>
    <n v="41888.43438657407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s v="music/rock"/>
    <n v="102"/>
    <n v="82.54"/>
    <x v="4"/>
    <x v="11"/>
    <x v="1251"/>
    <n v="40811.60609953703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s v="music/rock"/>
    <n v="138"/>
    <n v="34.17"/>
    <x v="4"/>
    <x v="11"/>
    <x v="1252"/>
    <n v="41571.77973379629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s v="music/rock"/>
    <n v="303833"/>
    <n v="42.73"/>
    <x v="4"/>
    <x v="11"/>
    <x v="1253"/>
    <n v="41885.57531249999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s v="music/rock"/>
    <n v="199"/>
    <n v="94.49"/>
    <x v="4"/>
    <x v="11"/>
    <x v="1254"/>
    <n v="40543.9993055555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s v="music/rock"/>
    <n v="202"/>
    <n v="55.7"/>
    <x v="4"/>
    <x v="11"/>
    <x v="1255"/>
    <n v="41609.67884259259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s v="music/rock"/>
    <n v="118"/>
    <n v="98.03"/>
    <x v="4"/>
    <x v="11"/>
    <x v="1256"/>
    <n v="40951.71100694443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s v="music/rock"/>
    <n v="295"/>
    <n v="92.1"/>
    <x v="4"/>
    <x v="11"/>
    <x v="1257"/>
    <n v="40635.83553240740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s v="music/rock"/>
    <n v="213"/>
    <n v="38.18"/>
    <x v="4"/>
    <x v="11"/>
    <x v="1258"/>
    <n v="41517.40291666666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s v="music/rock"/>
    <n v="104"/>
    <n v="27.15"/>
    <x v="4"/>
    <x v="11"/>
    <x v="1259"/>
    <n v="41798.95763888888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s v="music/rock"/>
    <n v="114"/>
    <n v="50.69"/>
    <x v="4"/>
    <x v="11"/>
    <x v="1260"/>
    <n v="41696.6344907407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s v="music/rock"/>
    <n v="101"/>
    <n v="38.94"/>
    <x v="4"/>
    <x v="11"/>
    <x v="1261"/>
    <n v="41668.13457175925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0"/>
    <s v="music/rock"/>
    <n v="125"/>
    <n v="77.64"/>
    <x v="4"/>
    <x v="11"/>
    <x v="1262"/>
    <n v="41686.55430555555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x v="0"/>
    <s v="music/rock"/>
    <n v="119"/>
    <n v="43.54"/>
    <x v="4"/>
    <x v="11"/>
    <x v="1263"/>
    <n v="41726.83333333332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s v="music/rock"/>
    <n v="166"/>
    <n v="31.82"/>
    <x v="4"/>
    <x v="11"/>
    <x v="1264"/>
    <n v="41576.4546643518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s v="music/rock"/>
    <n v="119"/>
    <n v="63.18"/>
    <x v="4"/>
    <x v="11"/>
    <x v="1265"/>
    <n v="40512.44693287036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s v="music/rock"/>
    <n v="100"/>
    <n v="190.9"/>
    <x v="4"/>
    <x v="11"/>
    <x v="1266"/>
    <n v="41650.6683449074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s v="music/rock"/>
    <n v="102"/>
    <n v="140.86000000000001"/>
    <x v="4"/>
    <x v="11"/>
    <x v="1267"/>
    <n v="41479.37682870370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s v="music/rock"/>
    <n v="117"/>
    <n v="76.92"/>
    <x v="4"/>
    <x v="11"/>
    <x v="1268"/>
    <n v="41537.63711805555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s v="music/rock"/>
    <n v="109"/>
    <n v="99.16"/>
    <x v="4"/>
    <x v="11"/>
    <x v="1269"/>
    <n v="42475.79166666666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s v="music/rock"/>
    <n v="115"/>
    <n v="67.88"/>
    <x v="4"/>
    <x v="11"/>
    <x v="1270"/>
    <n v="40993.6069675925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s v="music/rock"/>
    <n v="102"/>
    <n v="246.29"/>
    <x v="4"/>
    <x v="11"/>
    <x v="1271"/>
    <n v="41591.5168865740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s v="music/rock"/>
    <n v="106"/>
    <n v="189.29"/>
    <x v="4"/>
    <x v="11"/>
    <x v="1272"/>
    <n v="40343.95833333332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0"/>
    <s v="music/rock"/>
    <n v="104"/>
    <n v="76.67"/>
    <x v="4"/>
    <x v="11"/>
    <x v="1273"/>
    <n v="41882.52188657406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s v="music/rock"/>
    <n v="155"/>
    <n v="82.96"/>
    <x v="4"/>
    <x v="11"/>
    <x v="1274"/>
    <n v="41151.481770833328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s v="music/rock"/>
    <n v="162"/>
    <n v="62.52"/>
    <x v="4"/>
    <x v="11"/>
    <x v="1275"/>
    <n v="41493.65957175925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x v="0"/>
    <s v="music/rock"/>
    <n v="104"/>
    <n v="46.07"/>
    <x v="4"/>
    <x v="11"/>
    <x v="1276"/>
    <n v="40056.95833333332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s v="music/rock"/>
    <n v="106"/>
    <n v="38.54"/>
    <x v="4"/>
    <x v="11"/>
    <x v="1277"/>
    <n v="41156.3535532407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s v="music/rock"/>
    <n v="155"/>
    <n v="53.01"/>
    <x v="4"/>
    <x v="11"/>
    <x v="1278"/>
    <n v="41814.87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s v="music/rock"/>
    <n v="111"/>
    <n v="73.36"/>
    <x v="4"/>
    <x v="11"/>
    <x v="1279"/>
    <n v="41721.84918981481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s v="music/rock"/>
    <n v="111"/>
    <n v="127.98"/>
    <x v="4"/>
    <x v="11"/>
    <x v="1280"/>
    <n v="40603.549236111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s v="music/rock"/>
    <n v="111"/>
    <n v="104.73"/>
    <x v="4"/>
    <x v="11"/>
    <x v="1281"/>
    <n v="41483.53513888888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s v="music/rock"/>
    <n v="124"/>
    <n v="67.67"/>
    <x v="4"/>
    <x v="11"/>
    <x v="1282"/>
    <n v="41616.99930555555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s v="music/rock"/>
    <n v="211"/>
    <n v="95.93"/>
    <x v="4"/>
    <x v="11"/>
    <x v="1283"/>
    <n v="41343.9583333333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s v="theater/plays"/>
    <n v="101"/>
    <n v="65.16"/>
    <x v="1"/>
    <x v="6"/>
    <x v="1284"/>
    <n v="42735.49930555555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s v="theater/plays"/>
    <n v="102"/>
    <n v="32.270000000000003"/>
    <x v="1"/>
    <x v="6"/>
    <x v="1285"/>
    <n v="42175.37471064814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s v="theater/plays"/>
    <n v="108"/>
    <n v="81.25"/>
    <x v="1"/>
    <x v="6"/>
    <x v="1286"/>
    <n v="42052.37499999999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s v="theater/plays"/>
    <n v="242"/>
    <n v="24.2"/>
    <x v="1"/>
    <x v="6"/>
    <x v="1287"/>
    <n v="42167.41268518518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s v="theater/plays"/>
    <n v="100"/>
    <n v="65.87"/>
    <x v="1"/>
    <x v="6"/>
    <x v="1288"/>
    <n v="42591.95833333333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s v="theater/plays"/>
    <n v="125"/>
    <n v="36.08"/>
    <x v="1"/>
    <x v="6"/>
    <x v="1289"/>
    <n v="42738.92644675925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x v="0"/>
    <s v="theater/plays"/>
    <n v="109"/>
    <n v="44.19"/>
    <x v="1"/>
    <x v="6"/>
    <x v="1290"/>
    <n v="42117.08263888888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s v="theater/plays"/>
    <n v="146"/>
    <n v="104.07"/>
    <x v="1"/>
    <x v="6"/>
    <x v="1291"/>
    <n v="42101.08333333333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s v="theater/plays"/>
    <n v="110"/>
    <n v="35.96"/>
    <x v="1"/>
    <x v="6"/>
    <x v="1292"/>
    <n v="42283.74930555555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s v="theater/plays"/>
    <n v="102"/>
    <n v="127.79"/>
    <x v="1"/>
    <x v="6"/>
    <x v="1293"/>
    <n v="42322.53438657407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s v="theater/plays"/>
    <n v="122"/>
    <n v="27.73"/>
    <x v="1"/>
    <x v="6"/>
    <x v="1294"/>
    <n v="42296.24999999999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s v="theater/plays"/>
    <n v="102"/>
    <n v="39.83"/>
    <x v="1"/>
    <x v="6"/>
    <x v="1295"/>
    <n v="42214.49999999999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s v="theater/plays"/>
    <n v="141"/>
    <n v="52.17"/>
    <x v="1"/>
    <x v="6"/>
    <x v="1296"/>
    <n v="42442.80061342592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s v="theater/plays"/>
    <n v="110"/>
    <n v="92.04"/>
    <x v="1"/>
    <x v="6"/>
    <x v="1297"/>
    <n v="42491.53886574073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s v="theater/plays"/>
    <n v="105"/>
    <n v="63.42"/>
    <x v="1"/>
    <x v="6"/>
    <x v="1298"/>
    <n v="42488.47259259258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s v="theater/plays"/>
    <n v="124"/>
    <n v="135.63"/>
    <x v="1"/>
    <x v="6"/>
    <x v="1299"/>
    <n v="42199.60600694444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s v="theater/plays"/>
    <n v="135"/>
    <n v="168.75"/>
    <x v="1"/>
    <x v="6"/>
    <x v="1300"/>
    <n v="42522.58124999999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s v="theater/plays"/>
    <n v="103"/>
    <n v="70.86"/>
    <x v="1"/>
    <x v="6"/>
    <x v="1301"/>
    <n v="42205.91666666666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s v="theater/plays"/>
    <n v="100"/>
    <n v="50"/>
    <x v="1"/>
    <x v="6"/>
    <x v="1302"/>
    <n v="42704.89133101851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x v="0"/>
    <s v="theater/plays"/>
    <n v="130"/>
    <n v="42.21"/>
    <x v="1"/>
    <x v="6"/>
    <x v="1303"/>
    <n v="42582.24999999999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s v="technology/wearables"/>
    <n v="40"/>
    <n v="152.41"/>
    <x v="2"/>
    <x v="8"/>
    <x v="1304"/>
    <n v="42806.94450231480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s v="technology/wearables"/>
    <n v="26"/>
    <n v="90.62"/>
    <x v="2"/>
    <x v="8"/>
    <x v="1305"/>
    <n v="42572.5208333333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s v="technology/wearables"/>
    <n v="65"/>
    <n v="201.6"/>
    <x v="2"/>
    <x v="8"/>
    <x v="1306"/>
    <n v="41977.24923611110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x v="1"/>
    <s v="technology/wearables"/>
    <n v="12"/>
    <n v="127.93"/>
    <x v="2"/>
    <x v="8"/>
    <x v="1307"/>
    <n v="42417.29489583333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x v="1"/>
    <s v="technology/wearables"/>
    <n v="11"/>
    <n v="29.89"/>
    <x v="2"/>
    <x v="8"/>
    <x v="1308"/>
    <n v="42651.405231481483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s v="technology/wearables"/>
    <n v="112"/>
    <n v="367.97"/>
    <x v="2"/>
    <x v="8"/>
    <x v="1309"/>
    <n v="42292.67439814814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s v="technology/wearables"/>
    <n v="16"/>
    <n v="129.16999999999999"/>
    <x v="2"/>
    <x v="8"/>
    <x v="1310"/>
    <n v="42601.45891203702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s v="technology/wearables"/>
    <n v="32"/>
    <n v="800.7"/>
    <x v="2"/>
    <x v="8"/>
    <x v="1311"/>
    <n v="42704.63563657407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s v="technology/wearables"/>
    <n v="1"/>
    <n v="28"/>
    <x v="2"/>
    <x v="8"/>
    <x v="1312"/>
    <n v="42112.49446759258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s v="technology/wearables"/>
    <n v="31"/>
    <n v="102.02"/>
    <x v="2"/>
    <x v="8"/>
    <x v="1313"/>
    <n v="42432.5013194444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s v="technology/wearables"/>
    <n v="1"/>
    <n v="184.36"/>
    <x v="2"/>
    <x v="8"/>
    <x v="1314"/>
    <n v="42664.46134259258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s v="technology/wearables"/>
    <n v="40"/>
    <n v="162.91999999999999"/>
    <x v="2"/>
    <x v="8"/>
    <x v="1315"/>
    <n v="42313.83333333333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s v="technology/wearables"/>
    <n v="0"/>
    <n v="1"/>
    <x v="2"/>
    <x v="8"/>
    <x v="1316"/>
    <n v="42428.7535763888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1"/>
    <s v="technology/wearables"/>
    <n v="6"/>
    <n v="603.53"/>
    <x v="2"/>
    <x v="8"/>
    <x v="1317"/>
    <n v="42572.37499999999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1"/>
    <s v="technology/wearables"/>
    <n v="15"/>
    <n v="45.41"/>
    <x v="2"/>
    <x v="8"/>
    <x v="1318"/>
    <n v="42014.83532407407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s v="technology/wearables"/>
    <n v="15"/>
    <n v="97.33"/>
    <x v="2"/>
    <x v="8"/>
    <x v="1319"/>
    <n v="41831.45833333332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1"/>
    <s v="technology/wearables"/>
    <n v="1"/>
    <n v="167.67"/>
    <x v="2"/>
    <x v="8"/>
    <x v="1320"/>
    <n v="42734.74999999999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1"/>
    <s v="technology/wearables"/>
    <n v="1"/>
    <n v="859.86"/>
    <x v="2"/>
    <x v="8"/>
    <x v="1321"/>
    <n v="42727.54093749999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s v="technology/wearables"/>
    <n v="0"/>
    <n v="26.5"/>
    <x v="2"/>
    <x v="8"/>
    <x v="1322"/>
    <n v="42145.4482060185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s v="technology/wearables"/>
    <n v="9"/>
    <n v="30.27"/>
    <x v="2"/>
    <x v="8"/>
    <x v="1323"/>
    <n v="42486.07986111110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s v="technology/wearables"/>
    <n v="10"/>
    <n v="54.67"/>
    <x v="2"/>
    <x v="8"/>
    <x v="1324"/>
    <n v="42656.42537037036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s v="technology/wearables"/>
    <n v="2"/>
    <n v="60.75"/>
    <x v="2"/>
    <x v="8"/>
    <x v="1325"/>
    <n v="42733.87771990740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s v="technology/wearables"/>
    <n v="1"/>
    <n v="102.73"/>
    <x v="2"/>
    <x v="8"/>
    <x v="1326"/>
    <n v="42019.58365740740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s v="technology/wearables"/>
    <n v="4"/>
    <n v="41.59"/>
    <x v="2"/>
    <x v="8"/>
    <x v="1327"/>
    <n v="42153.47031250000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s v="technology/wearables"/>
    <n v="2"/>
    <n v="116.53"/>
    <x v="2"/>
    <x v="8"/>
    <x v="1328"/>
    <n v="42657.43442129629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s v="technology/wearables"/>
    <n v="1"/>
    <n v="45.33"/>
    <x v="2"/>
    <x v="8"/>
    <x v="1329"/>
    <n v="41975.05491898147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s v="technology/wearables"/>
    <n v="22"/>
    <n v="157.46"/>
    <x v="2"/>
    <x v="8"/>
    <x v="1330"/>
    <n v="42552.95833333333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s v="technology/wearables"/>
    <n v="1"/>
    <n v="100.5"/>
    <x v="2"/>
    <x v="8"/>
    <x v="1331"/>
    <n v="42599.29576388888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"/>
    <s v="technology/wearables"/>
    <n v="0"/>
    <e v="#DIV/0!"/>
    <x v="2"/>
    <x v="8"/>
    <x v="1332"/>
    <n v="42761.85194444444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"/>
    <s v="technology/wearables"/>
    <n v="0"/>
    <e v="#DIV/0!"/>
    <x v="2"/>
    <x v="8"/>
    <x v="1333"/>
    <n v="41835.898437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s v="technology/wearables"/>
    <n v="11"/>
    <n v="51.82"/>
    <x v="2"/>
    <x v="8"/>
    <x v="1334"/>
    <n v="42440.56582175925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s v="technology/wearables"/>
    <n v="20"/>
    <n v="308.75"/>
    <x v="2"/>
    <x v="8"/>
    <x v="1335"/>
    <n v="42343.72803240740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s v="technology/wearables"/>
    <n v="85"/>
    <n v="379.23"/>
    <x v="2"/>
    <x v="8"/>
    <x v="1336"/>
    <n v="41990.65541666666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s v="technology/wearables"/>
    <n v="49"/>
    <n v="176.36"/>
    <x v="2"/>
    <x v="8"/>
    <x v="1337"/>
    <n v="42797.36896990740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s v="technology/wearables"/>
    <n v="3"/>
    <n v="66.069999999999993"/>
    <x v="2"/>
    <x v="8"/>
    <x v="1338"/>
    <n v="42218.59528935184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x v="1"/>
    <s v="technology/wearables"/>
    <n v="7"/>
    <n v="89.65"/>
    <x v="2"/>
    <x v="8"/>
    <x v="1339"/>
    <n v="41981.48049768518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s v="technology/wearables"/>
    <n v="0"/>
    <e v="#DIV/0!"/>
    <x v="2"/>
    <x v="8"/>
    <x v="1340"/>
    <n v="41866.38718749999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s v="technology/wearables"/>
    <n v="70"/>
    <n v="382.39"/>
    <x v="2"/>
    <x v="8"/>
    <x v="1341"/>
    <n v="42644.41570601851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s v="technology/wearables"/>
    <n v="0"/>
    <n v="100"/>
    <x v="2"/>
    <x v="8"/>
    <x v="1342"/>
    <n v="42202.60809027777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s v="technology/wearables"/>
    <n v="102"/>
    <n v="158.36000000000001"/>
    <x v="2"/>
    <x v="8"/>
    <x v="1343"/>
    <n v="42600.95763888888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0"/>
    <s v="publishing/nonfiction"/>
    <n v="378"/>
    <n v="40.76"/>
    <x v="3"/>
    <x v="9"/>
    <x v="1344"/>
    <n v="42551.58146990740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s v="publishing/nonfiction"/>
    <n v="125"/>
    <n v="53.57"/>
    <x v="3"/>
    <x v="9"/>
    <x v="1345"/>
    <n v="41834.60600694444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s v="publishing/nonfiction"/>
    <n v="147"/>
    <n v="48.45"/>
    <x v="3"/>
    <x v="9"/>
    <x v="1346"/>
    <n v="41451.86748842592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s v="publishing/nonfiction"/>
    <n v="102"/>
    <n v="82.42"/>
    <x v="3"/>
    <x v="9"/>
    <x v="1347"/>
    <n v="42070.42968749999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s v="publishing/nonfiction"/>
    <n v="102"/>
    <n v="230.19"/>
    <x v="3"/>
    <x v="9"/>
    <x v="1348"/>
    <n v="41991.29783564814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0"/>
    <s v="publishing/nonfiction"/>
    <n v="204"/>
    <n v="59.36"/>
    <x v="3"/>
    <x v="9"/>
    <x v="1349"/>
    <n v="42354.08263888888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s v="publishing/nonfiction"/>
    <n v="104"/>
    <n v="66.7"/>
    <x v="3"/>
    <x v="9"/>
    <x v="1350"/>
    <n v="42363.80479166666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s v="publishing/nonfiction"/>
    <n v="101"/>
    <n v="168.78"/>
    <x v="3"/>
    <x v="9"/>
    <x v="1351"/>
    <n v="42412.53175925925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s v="publishing/nonfiction"/>
    <n v="136"/>
    <n v="59.97"/>
    <x v="3"/>
    <x v="9"/>
    <x v="1352"/>
    <n v="42251.95763888888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s v="publishing/nonfiction"/>
    <n v="134"/>
    <n v="31.81"/>
    <x v="3"/>
    <x v="9"/>
    <x v="1353"/>
    <n v="41343.79166666666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s v="publishing/nonfiction"/>
    <n v="130"/>
    <n v="24.42"/>
    <x v="3"/>
    <x v="9"/>
    <x v="1354"/>
    <n v="42532.59929398148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s v="publishing/nonfiction"/>
    <n v="123"/>
    <n v="25.35"/>
    <x v="3"/>
    <x v="9"/>
    <x v="1355"/>
    <n v="41243.2083333333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s v="publishing/nonfiction"/>
    <n v="183"/>
    <n v="71.44"/>
    <x v="3"/>
    <x v="9"/>
    <x v="1356"/>
    <n v="41459.83055555554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s v="publishing/nonfiction"/>
    <n v="125"/>
    <n v="38.549999999999997"/>
    <x v="3"/>
    <x v="9"/>
    <x v="1357"/>
    <n v="41334.04097222221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s v="publishing/nonfiction"/>
    <n v="112"/>
    <n v="68.37"/>
    <x v="3"/>
    <x v="9"/>
    <x v="1358"/>
    <n v="40719.36253472221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s v="publishing/nonfiction"/>
    <n v="116"/>
    <n v="40.21"/>
    <x v="3"/>
    <x v="9"/>
    <x v="1359"/>
    <n v="40730.60636574073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x v="0"/>
    <s v="publishing/nonfiction"/>
    <n v="173"/>
    <n v="32.07"/>
    <x v="3"/>
    <x v="9"/>
    <x v="1360"/>
    <n v="41123.69236111110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s v="publishing/nonfiction"/>
    <n v="126"/>
    <n v="28.63"/>
    <x v="3"/>
    <x v="9"/>
    <x v="1361"/>
    <n v="41811.50893518518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s v="publishing/nonfiction"/>
    <n v="109"/>
    <n v="43.64"/>
    <x v="3"/>
    <x v="9"/>
    <x v="1362"/>
    <n v="41524.72605324073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s v="publishing/nonfiction"/>
    <n v="100"/>
    <n v="40"/>
    <x v="3"/>
    <x v="9"/>
    <x v="1363"/>
    <n v="42415.12430555555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0"/>
    <s v="music/rock"/>
    <n v="119"/>
    <n v="346.04"/>
    <x v="4"/>
    <x v="11"/>
    <x v="1364"/>
    <n v="42011.4873379629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s v="music/rock"/>
    <n v="100"/>
    <n v="81.739999999999995"/>
    <x v="4"/>
    <x v="11"/>
    <x v="1365"/>
    <n v="42079.483240740738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x v="0"/>
    <s v="music/rock"/>
    <n v="126"/>
    <n v="64.540000000000006"/>
    <x v="4"/>
    <x v="11"/>
    <x v="1366"/>
    <n v="41969.82943287037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s v="music/rock"/>
    <n v="114"/>
    <n v="63.48"/>
    <x v="4"/>
    <x v="11"/>
    <x v="1367"/>
    <n v="42321.83622685184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s v="music/rock"/>
    <n v="111"/>
    <n v="63.62"/>
    <x v="4"/>
    <x v="11"/>
    <x v="1368"/>
    <n v="42169.98256944443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s v="music/rock"/>
    <n v="105"/>
    <n v="83.97"/>
    <x v="4"/>
    <x v="11"/>
    <x v="1369"/>
    <n v="41740.38594907407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x v="0"/>
    <s v="music/rock"/>
    <n v="104"/>
    <n v="77.75"/>
    <x v="4"/>
    <x v="11"/>
    <x v="1370"/>
    <n v="41562.79502314814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s v="music/rock"/>
    <n v="107"/>
    <n v="107.07"/>
    <x v="4"/>
    <x v="11"/>
    <x v="1371"/>
    <n v="42131.55025462962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x v="0"/>
    <s v="music/rock"/>
    <n v="124"/>
    <n v="38.75"/>
    <x v="4"/>
    <x v="11"/>
    <x v="1372"/>
    <n v="41102.53162037037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s v="music/rock"/>
    <n v="105"/>
    <n v="201.94"/>
    <x v="4"/>
    <x v="11"/>
    <x v="1373"/>
    <n v="42734.7434374999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s v="music/rock"/>
    <n v="189"/>
    <n v="43.06"/>
    <x v="4"/>
    <x v="11"/>
    <x v="1374"/>
    <n v="42453.91189814814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0"/>
    <s v="music/rock"/>
    <n v="171"/>
    <n v="62.87"/>
    <x v="4"/>
    <x v="11"/>
    <x v="1375"/>
    <n v="42749.85785879629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x v="0"/>
    <s v="music/rock"/>
    <n v="252"/>
    <n v="55.61"/>
    <x v="4"/>
    <x v="11"/>
    <x v="1376"/>
    <n v="42707.50238425925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s v="music/rock"/>
    <n v="116"/>
    <n v="48.71"/>
    <x v="4"/>
    <x v="11"/>
    <x v="1377"/>
    <n v="42768.9659722222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x v="0"/>
    <s v="music/rock"/>
    <n v="203"/>
    <n v="30.58"/>
    <x v="4"/>
    <x v="11"/>
    <x v="1378"/>
    <n v="42583.55104166666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x v="0"/>
    <s v="music/rock"/>
    <n v="112"/>
    <n v="73.91"/>
    <x v="4"/>
    <x v="11"/>
    <x v="1379"/>
    <n v="42160.28328703703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s v="music/rock"/>
    <n v="424"/>
    <n v="21.2"/>
    <x v="4"/>
    <x v="11"/>
    <x v="1380"/>
    <n v="42163.87499999999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s v="music/rock"/>
    <n v="107"/>
    <n v="73.36"/>
    <x v="4"/>
    <x v="11"/>
    <x v="1381"/>
    <n v="42733.00607638888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s v="music/rock"/>
    <n v="104"/>
    <n v="56.41"/>
    <x v="4"/>
    <x v="11"/>
    <x v="1382"/>
    <n v="41400.59185185185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0"/>
    <s v="music/rock"/>
    <n v="212"/>
    <n v="50.25"/>
    <x v="4"/>
    <x v="11"/>
    <x v="1383"/>
    <n v="42726.86664351851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s v="music/rock"/>
    <n v="124"/>
    <n v="68.94"/>
    <x v="4"/>
    <x v="11"/>
    <x v="1384"/>
    <n v="42190.52687499999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0"/>
    <s v="music/rock"/>
    <n v="110"/>
    <n v="65.91"/>
    <x v="4"/>
    <x v="11"/>
    <x v="1385"/>
    <n v="42489.29930555554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x v="0"/>
    <s v="music/rock"/>
    <n v="219"/>
    <n v="62.5"/>
    <x v="4"/>
    <x v="11"/>
    <x v="1386"/>
    <n v="42214.4385300925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s v="music/rock"/>
    <n v="137"/>
    <n v="70.06"/>
    <x v="4"/>
    <x v="11"/>
    <x v="1387"/>
    <n v="42157.97916666666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s v="music/rock"/>
    <n v="135"/>
    <n v="60.18"/>
    <x v="4"/>
    <x v="11"/>
    <x v="1388"/>
    <n v="42660.46805555555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x v="0"/>
    <s v="music/rock"/>
    <n v="145"/>
    <n v="21.38"/>
    <x v="4"/>
    <x v="11"/>
    <x v="1389"/>
    <n v="42595.27265046296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s v="music/rock"/>
    <n v="109"/>
    <n v="160.79"/>
    <x v="4"/>
    <x v="11"/>
    <x v="1390"/>
    <n v="42121.50833333333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s v="music/rock"/>
    <n v="110"/>
    <n v="42.38"/>
    <x v="4"/>
    <x v="11"/>
    <x v="1391"/>
    <n v="42237.99930555555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s v="music/rock"/>
    <n v="114"/>
    <n v="27.32"/>
    <x v="4"/>
    <x v="11"/>
    <x v="1392"/>
    <n v="42431.946597222217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x v="0"/>
    <s v="music/rock"/>
    <n v="102"/>
    <n v="196.83"/>
    <x v="4"/>
    <x v="11"/>
    <x v="1393"/>
    <n v="42583.47364583332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s v="music/rock"/>
    <n v="122"/>
    <n v="53.88"/>
    <x v="4"/>
    <x v="11"/>
    <x v="1394"/>
    <n v="42794.91666666666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x v="0"/>
    <s v="music/rock"/>
    <n v="112"/>
    <n v="47.76"/>
    <x v="4"/>
    <x v="11"/>
    <x v="1395"/>
    <n v="42749.70001157407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s v="music/rock"/>
    <n v="107"/>
    <n v="88.19"/>
    <x v="4"/>
    <x v="11"/>
    <x v="1396"/>
    <n v="42048.79030092592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s v="music/rock"/>
    <n v="114"/>
    <n v="72.06"/>
    <x v="4"/>
    <x v="11"/>
    <x v="1397"/>
    <n v="42670.67986111110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s v="music/rock"/>
    <n v="110"/>
    <n v="74.25"/>
    <x v="4"/>
    <x v="11"/>
    <x v="1398"/>
    <n v="42556.66590277777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s v="music/rock"/>
    <n v="126"/>
    <n v="61.7"/>
    <x v="4"/>
    <x v="11"/>
    <x v="1399"/>
    <n v="41918.79598379629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s v="music/rock"/>
    <n v="167"/>
    <n v="17.239999999999998"/>
    <x v="4"/>
    <x v="11"/>
    <x v="1400"/>
    <n v="42533.02083333333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s v="music/rock"/>
    <n v="497"/>
    <n v="51.72"/>
    <x v="4"/>
    <x v="11"/>
    <x v="1401"/>
    <n v="41420.7878935185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s v="music/rock"/>
    <n v="109"/>
    <n v="24.15"/>
    <x v="4"/>
    <x v="11"/>
    <x v="1402"/>
    <n v="42124.80336805555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s v="music/rock"/>
    <n v="103"/>
    <n v="62.17"/>
    <x v="4"/>
    <x v="11"/>
    <x v="1403"/>
    <n v="41480.85457175925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s v="publishing/translations"/>
    <n v="2"/>
    <n v="48.2"/>
    <x v="3"/>
    <x v="22"/>
    <x v="1404"/>
    <n v="42057.301909722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x v="1"/>
    <s v="publishing/translations"/>
    <n v="0"/>
    <n v="6.18"/>
    <x v="3"/>
    <x v="22"/>
    <x v="1405"/>
    <n v="41971.5139004629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x v="1"/>
    <s v="publishing/translations"/>
    <n v="0"/>
    <n v="5"/>
    <x v="3"/>
    <x v="22"/>
    <x v="1406"/>
    <n v="42350.20833333333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s v="publishing/translations"/>
    <n v="1"/>
    <n v="7.5"/>
    <x v="3"/>
    <x v="22"/>
    <x v="1407"/>
    <n v="41863.32844907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s v="publishing/translations"/>
    <n v="7"/>
    <n v="12"/>
    <x v="3"/>
    <x v="22"/>
    <x v="1408"/>
    <n v="42321.7055092592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s v="publishing/translations"/>
    <n v="0"/>
    <e v="#DIV/0!"/>
    <x v="3"/>
    <x v="22"/>
    <x v="1409"/>
    <n v="42004.96684027777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"/>
    <s v="publishing/translations"/>
    <n v="0"/>
    <n v="1"/>
    <x v="3"/>
    <x v="22"/>
    <x v="1410"/>
    <n v="42524.11018518517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s v="publishing/translations"/>
    <n v="0"/>
    <n v="2.33"/>
    <x v="3"/>
    <x v="22"/>
    <x v="1411"/>
    <n v="42040.85069444444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s v="publishing/translations"/>
    <n v="5"/>
    <n v="24.62"/>
    <x v="3"/>
    <x v="22"/>
    <x v="1412"/>
    <n v="41976.85531249999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"/>
    <s v="publishing/translations"/>
    <n v="5"/>
    <n v="100"/>
    <x v="3"/>
    <x v="22"/>
    <x v="1413"/>
    <n v="42420.22881944444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s v="publishing/translations"/>
    <n v="0"/>
    <n v="1"/>
    <x v="3"/>
    <x v="22"/>
    <x v="1414"/>
    <n v="42738.04475694444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s v="publishing/translations"/>
    <n v="18"/>
    <n v="88.89"/>
    <x v="3"/>
    <x v="22"/>
    <x v="1415"/>
    <n v="42232.4674884259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s v="publishing/translations"/>
    <n v="0"/>
    <e v="#DIV/0!"/>
    <x v="3"/>
    <x v="22"/>
    <x v="1416"/>
    <n v="42329.75947916666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s v="publishing/translations"/>
    <n v="1"/>
    <n v="27.5"/>
    <x v="3"/>
    <x v="22"/>
    <x v="1417"/>
    <n v="42262.25763888888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"/>
    <s v="publishing/translations"/>
    <n v="0"/>
    <n v="6"/>
    <x v="3"/>
    <x v="22"/>
    <x v="1418"/>
    <n v="42425.24807870369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s v="publishing/translations"/>
    <n v="7"/>
    <n v="44.5"/>
    <x v="3"/>
    <x v="22"/>
    <x v="1419"/>
    <n v="42652.247905092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x v="1"/>
    <s v="publishing/translations"/>
    <n v="3"/>
    <n v="1"/>
    <x v="3"/>
    <x v="22"/>
    <x v="1420"/>
    <n v="42549.45932870370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"/>
    <s v="publishing/translations"/>
    <n v="0"/>
    <n v="100"/>
    <x v="3"/>
    <x v="22"/>
    <x v="1421"/>
    <n v="42043.70728009258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1"/>
    <s v="publishing/translations"/>
    <n v="0"/>
    <n v="13"/>
    <x v="3"/>
    <x v="22"/>
    <x v="1422"/>
    <n v="42634.03129629629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"/>
    <s v="publishing/translations"/>
    <n v="0"/>
    <n v="100"/>
    <x v="3"/>
    <x v="22"/>
    <x v="1423"/>
    <n v="42370.15197916666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s v="publishing/translations"/>
    <n v="20"/>
    <n v="109.07"/>
    <x v="3"/>
    <x v="22"/>
    <x v="1424"/>
    <n v="42689.5509490740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s v="publishing/translations"/>
    <n v="0"/>
    <e v="#DIV/0!"/>
    <x v="3"/>
    <x v="22"/>
    <x v="1425"/>
    <n v="42122.92313657407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"/>
    <s v="publishing/translations"/>
    <n v="0"/>
    <e v="#DIV/0!"/>
    <x v="3"/>
    <x v="22"/>
    <x v="1426"/>
    <n v="42240.181944444441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"/>
    <s v="publishing/translations"/>
    <n v="8"/>
    <n v="104.75"/>
    <x v="3"/>
    <x v="22"/>
    <x v="1427"/>
    <n v="42631.64334490740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s v="publishing/translations"/>
    <n v="5"/>
    <n v="15"/>
    <x v="3"/>
    <x v="22"/>
    <x v="1428"/>
    <n v="42462.12982638888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s v="publishing/translations"/>
    <n v="0"/>
    <e v="#DIV/0!"/>
    <x v="3"/>
    <x v="22"/>
    <x v="1429"/>
    <n v="42103.85233796296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s v="publishing/translations"/>
    <n v="8"/>
    <n v="80.599999999999994"/>
    <x v="3"/>
    <x v="22"/>
    <x v="1430"/>
    <n v="41992.60518518518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s v="publishing/translations"/>
    <n v="32"/>
    <n v="115.55"/>
    <x v="3"/>
    <x v="22"/>
    <x v="1431"/>
    <n v="42334.044166666667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s v="publishing/translations"/>
    <n v="0"/>
    <e v="#DIV/0!"/>
    <x v="3"/>
    <x v="22"/>
    <x v="1432"/>
    <n v="42205.57208333333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"/>
    <s v="publishing/translations"/>
    <n v="7"/>
    <n v="80.5"/>
    <x v="3"/>
    <x v="22"/>
    <x v="1433"/>
    <n v="42714.24999999999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"/>
    <s v="publishing/translations"/>
    <n v="10"/>
    <n v="744.55"/>
    <x v="3"/>
    <x v="22"/>
    <x v="1434"/>
    <n v="42163.41666666666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1"/>
    <s v="publishing/translations"/>
    <n v="0"/>
    <n v="7.5"/>
    <x v="3"/>
    <x v="22"/>
    <x v="1435"/>
    <n v="42288.5719907407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"/>
    <s v="publishing/translations"/>
    <n v="1"/>
    <n v="38.5"/>
    <x v="3"/>
    <x v="22"/>
    <x v="1436"/>
    <n v="42421.14186342592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s v="publishing/translations"/>
    <n v="27"/>
    <n v="36.68"/>
    <x v="3"/>
    <x v="22"/>
    <x v="1437"/>
    <n v="41832.9993055555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1"/>
    <s v="publishing/translations"/>
    <n v="3"/>
    <n v="75"/>
    <x v="3"/>
    <x v="22"/>
    <x v="1438"/>
    <n v="42487.37152777777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"/>
    <s v="publishing/translations"/>
    <n v="7"/>
    <n v="30"/>
    <x v="3"/>
    <x v="22"/>
    <x v="1439"/>
    <n v="42070.62153935185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"/>
    <s v="publishing/translations"/>
    <n v="0"/>
    <n v="1"/>
    <x v="3"/>
    <x v="22"/>
    <x v="1440"/>
    <n v="42516.5400810185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s v="publishing/translations"/>
    <n v="1"/>
    <n v="673.33"/>
    <x v="3"/>
    <x v="22"/>
    <x v="1441"/>
    <n v="42258.55751157407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s v="publishing/translations"/>
    <n v="0"/>
    <e v="#DIV/0!"/>
    <x v="3"/>
    <x v="22"/>
    <x v="1442"/>
    <n v="42515.43701388888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"/>
    <s v="publishing/translations"/>
    <n v="0"/>
    <e v="#DIV/0!"/>
    <x v="3"/>
    <x v="22"/>
    <x v="1443"/>
    <n v="42737.7176967592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x v="1"/>
    <s v="publishing/translations"/>
    <n v="0"/>
    <e v="#DIV/0!"/>
    <x v="3"/>
    <x v="22"/>
    <x v="1444"/>
    <n v="42259.66506944444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"/>
    <s v="publishing/translations"/>
    <n v="0"/>
    <e v="#DIV/0!"/>
    <x v="3"/>
    <x v="22"/>
    <x v="1445"/>
    <n v="42169.33396990740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"/>
    <s v="publishing/translations"/>
    <n v="0"/>
    <e v="#DIV/0!"/>
    <x v="3"/>
    <x v="22"/>
    <x v="1446"/>
    <n v="42481.23932870370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x v="1"/>
    <s v="publishing/translations"/>
    <n v="0"/>
    <n v="25"/>
    <x v="3"/>
    <x v="22"/>
    <x v="1447"/>
    <n v="42559.5223842592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"/>
    <s v="publishing/translations"/>
    <n v="0"/>
    <e v="#DIV/0!"/>
    <x v="3"/>
    <x v="22"/>
    <x v="1448"/>
    <n v="42146.01736111110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s v="publishing/translations"/>
    <n v="0"/>
    <e v="#DIV/0!"/>
    <x v="3"/>
    <x v="22"/>
    <x v="1449"/>
    <n v="42134.6030671296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s v="publishing/translations"/>
    <n v="0"/>
    <n v="1"/>
    <x v="3"/>
    <x v="22"/>
    <x v="1450"/>
    <n v="42419.96292824073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s v="publishing/translations"/>
    <n v="0"/>
    <n v="1"/>
    <x v="3"/>
    <x v="22"/>
    <x v="1451"/>
    <n v="41961.79234953703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s v="publishing/translations"/>
    <n v="0"/>
    <e v="#DIV/0!"/>
    <x v="3"/>
    <x v="22"/>
    <x v="1452"/>
    <n v="41848.49494212962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"/>
    <s v="publishing/translations"/>
    <n v="0"/>
    <e v="#DIV/0!"/>
    <x v="3"/>
    <x v="22"/>
    <x v="1453"/>
    <n v="42840.44614583333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1"/>
    <s v="publishing/translations"/>
    <n v="1"/>
    <n v="15"/>
    <x v="3"/>
    <x v="22"/>
    <x v="1454"/>
    <n v="42484.70763888888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s v="publishing/translations"/>
    <n v="11"/>
    <n v="225"/>
    <x v="3"/>
    <x v="22"/>
    <x v="1455"/>
    <n v="41887.36041666666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x v="1"/>
    <s v="publishing/translations"/>
    <n v="3"/>
    <n v="48.33"/>
    <x v="3"/>
    <x v="22"/>
    <x v="1456"/>
    <n v="42738.46024305555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x v="1"/>
    <s v="publishing/translations"/>
    <n v="0"/>
    <e v="#DIV/0!"/>
    <x v="3"/>
    <x v="22"/>
    <x v="1457"/>
    <n v="42319.72967592592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s v="publishing/translations"/>
    <n v="0"/>
    <e v="#DIV/0!"/>
    <x v="3"/>
    <x v="22"/>
    <x v="1458"/>
    <n v="41861.95833333332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"/>
    <s v="publishing/translations"/>
    <n v="0"/>
    <e v="#DIV/0!"/>
    <x v="3"/>
    <x v="22"/>
    <x v="1459"/>
    <n v="42340.51736111110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s v="publishing/translations"/>
    <n v="0"/>
    <e v="#DIV/0!"/>
    <x v="3"/>
    <x v="22"/>
    <x v="1460"/>
    <n v="41973.78124999999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s v="publishing/radio &amp; podcasts"/>
    <n v="101"/>
    <n v="44.67"/>
    <x v="3"/>
    <x v="23"/>
    <x v="1461"/>
    <n v="41932.79166666666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x v="0"/>
    <s v="publishing/radio &amp; podcasts"/>
    <n v="109"/>
    <n v="28.94"/>
    <x v="3"/>
    <x v="23"/>
    <x v="1462"/>
    <n v="41374.4545254629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s v="publishing/radio &amp; podcasts"/>
    <n v="148"/>
    <n v="35.44"/>
    <x v="3"/>
    <x v="23"/>
    <x v="1463"/>
    <n v="41371.6613194444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x v="0"/>
    <s v="publishing/radio &amp; podcasts"/>
    <n v="163"/>
    <n v="34.869999999999997"/>
    <x v="3"/>
    <x v="23"/>
    <x v="1464"/>
    <n v="41321.45321759259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s v="publishing/radio &amp; podcasts"/>
    <n v="456"/>
    <n v="52.62"/>
    <x v="3"/>
    <x v="23"/>
    <x v="1465"/>
    <n v="40989.91666666666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s v="publishing/radio &amp; podcasts"/>
    <n v="108"/>
    <n v="69.599999999999994"/>
    <x v="3"/>
    <x v="23"/>
    <x v="1466"/>
    <n v="42380.99999999999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x v="0"/>
    <s v="publishing/radio &amp; podcasts"/>
    <n v="115"/>
    <n v="76.72"/>
    <x v="3"/>
    <x v="23"/>
    <x v="1467"/>
    <n v="40993.5519097222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s v="publishing/radio &amp; podcasts"/>
    <n v="102"/>
    <n v="33.19"/>
    <x v="3"/>
    <x v="23"/>
    <x v="1468"/>
    <n v="40705.80612268517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s v="publishing/radio &amp; podcasts"/>
    <n v="108"/>
    <n v="149.46"/>
    <x v="3"/>
    <x v="23"/>
    <x v="1469"/>
    <n v="41320.39015046296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s v="publishing/radio &amp; podcasts"/>
    <n v="125"/>
    <n v="23.17"/>
    <x v="3"/>
    <x v="23"/>
    <x v="1470"/>
    <n v="41271.6187847222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s v="publishing/radio &amp; podcasts"/>
    <n v="104"/>
    <n v="96.88"/>
    <x v="3"/>
    <x v="23"/>
    <x v="1471"/>
    <n v="42103.74923611110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s v="publishing/radio &amp; podcasts"/>
    <n v="139"/>
    <n v="103.2"/>
    <x v="3"/>
    <x v="23"/>
    <x v="1472"/>
    <n v="41563.33452546296"/>
  </r>
  <r>
    <n v="1473"/>
    <s v="ONE LOVES ONLY FORM"/>
    <s v="Public Radio Project"/>
    <n v="1500"/>
    <n v="1807.74"/>
    <x v="0"/>
    <x v="0"/>
    <s v="USD"/>
    <n v="1330644639"/>
    <n v="1328052639"/>
    <b v="1"/>
    <n v="47"/>
    <x v="0"/>
    <s v="publishing/radio &amp; podcasts"/>
    <n v="121"/>
    <n v="38.46"/>
    <x v="3"/>
    <x v="23"/>
    <x v="1473"/>
    <n v="40969.77128472222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s v="publishing/radio &amp; podcasts"/>
    <n v="112"/>
    <n v="44.32"/>
    <x v="3"/>
    <x v="23"/>
    <x v="1474"/>
    <n v="41530.51958333333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s v="publishing/radio &amp; podcasts"/>
    <n v="189"/>
    <n v="64.17"/>
    <x v="3"/>
    <x v="23"/>
    <x v="1475"/>
    <n v="41992.99930555555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s v="publishing/radio &amp; podcasts"/>
    <n v="662"/>
    <n v="43.33"/>
    <x v="3"/>
    <x v="23"/>
    <x v="1476"/>
    <n v="40795.83358796295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s v="publishing/radio &amp; podcasts"/>
    <n v="111"/>
    <n v="90.5"/>
    <x v="3"/>
    <x v="23"/>
    <x v="1477"/>
    <n v="40899.91666666666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s v="publishing/radio &amp; podcasts"/>
    <n v="1182"/>
    <n v="29.19"/>
    <x v="3"/>
    <x v="23"/>
    <x v="1478"/>
    <n v="41408.66334490740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s v="publishing/radio &amp; podcasts"/>
    <n v="137"/>
    <n v="30.96"/>
    <x v="3"/>
    <x v="23"/>
    <x v="1479"/>
    <n v="41768.95763888888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s v="publishing/radio &amp; podcasts"/>
    <n v="117"/>
    <n v="92.16"/>
    <x v="3"/>
    <x v="23"/>
    <x v="1480"/>
    <n v="41481.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1"/>
    <s v="publishing/fiction"/>
    <n v="2"/>
    <n v="17.5"/>
    <x v="3"/>
    <x v="10"/>
    <x v="1481"/>
    <n v="41580.71464120370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"/>
    <s v="publishing/fiction"/>
    <n v="0"/>
    <n v="5"/>
    <x v="3"/>
    <x v="10"/>
    <x v="1482"/>
    <n v="41159.11875000000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s v="publishing/fiction"/>
    <n v="1"/>
    <n v="25"/>
    <x v="3"/>
    <x v="10"/>
    <x v="1483"/>
    <n v="42572.98466435184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x v="1"/>
    <s v="publishing/fiction"/>
    <n v="0"/>
    <e v="#DIV/0!"/>
    <x v="3"/>
    <x v="10"/>
    <x v="1484"/>
    <n v="41111.41041666666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s v="publishing/fiction"/>
    <n v="2"/>
    <n v="50"/>
    <x v="3"/>
    <x v="10"/>
    <x v="1485"/>
    <n v="42175.58765046296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s v="publishing/fiction"/>
    <n v="0"/>
    <n v="16"/>
    <x v="3"/>
    <x v="10"/>
    <x v="1486"/>
    <n v="42061.96019675925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s v="publishing/fiction"/>
    <n v="0"/>
    <e v="#DIV/0!"/>
    <x v="3"/>
    <x v="10"/>
    <x v="1487"/>
    <n v="42584.70915509259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1"/>
    <s v="publishing/fiction"/>
    <n v="2"/>
    <n v="60"/>
    <x v="3"/>
    <x v="10"/>
    <x v="1488"/>
    <n v="41644.3548611111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s v="publishing/fiction"/>
    <n v="0"/>
    <e v="#DIV/0!"/>
    <x v="3"/>
    <x v="10"/>
    <x v="1489"/>
    <n v="41228.4450462962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s v="publishing/fiction"/>
    <n v="31"/>
    <n v="47.11"/>
    <x v="3"/>
    <x v="10"/>
    <x v="1490"/>
    <n v="41549.35270833333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s v="publishing/fiction"/>
    <n v="8"/>
    <n v="100"/>
    <x v="3"/>
    <x v="10"/>
    <x v="1491"/>
    <n v="42050.44305555555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s v="publishing/fiction"/>
    <n v="1"/>
    <n v="15"/>
    <x v="3"/>
    <x v="10"/>
    <x v="1492"/>
    <n v="40712.6764583333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"/>
    <s v="publishing/fiction"/>
    <n v="0"/>
    <e v="#DIV/0!"/>
    <x v="3"/>
    <x v="10"/>
    <x v="1493"/>
    <n v="41441.65827546295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s v="publishing/fiction"/>
    <n v="9"/>
    <n v="40.450000000000003"/>
    <x v="3"/>
    <x v="10"/>
    <x v="1494"/>
    <n v="42097.443055555552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x v="1"/>
    <s v="publishing/fiction"/>
    <n v="0"/>
    <e v="#DIV/0!"/>
    <x v="3"/>
    <x v="10"/>
    <x v="1495"/>
    <n v="40782.5813773148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s v="publishing/fiction"/>
    <n v="0"/>
    <e v="#DIV/0!"/>
    <x v="3"/>
    <x v="10"/>
    <x v="1496"/>
    <n v="41898.26688657407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s v="publishing/fiction"/>
    <n v="0"/>
    <n v="1"/>
    <x v="3"/>
    <x v="10"/>
    <x v="1497"/>
    <n v="41486.6131944444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s v="publishing/fiction"/>
    <n v="2"/>
    <n v="19"/>
    <x v="3"/>
    <x v="10"/>
    <x v="1498"/>
    <n v="41885.77520833333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s v="publishing/fiction"/>
    <n v="0"/>
    <n v="5"/>
    <x v="3"/>
    <x v="10"/>
    <x v="1499"/>
    <n v="42586.79899305555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s v="publishing/fiction"/>
    <n v="25"/>
    <n v="46.73"/>
    <x v="3"/>
    <x v="10"/>
    <x v="1500"/>
    <n v="41395.6962615740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x v="0"/>
    <s v="photography/photobooks"/>
    <n v="166"/>
    <n v="97.73"/>
    <x v="8"/>
    <x v="20"/>
    <x v="1501"/>
    <n v="42193.375266203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s v="photography/photobooks"/>
    <n v="101"/>
    <n v="67.84"/>
    <x v="8"/>
    <x v="20"/>
    <x v="1502"/>
    <n v="42454.70833333333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0"/>
    <s v="photography/photobooks"/>
    <n v="108"/>
    <n v="56.98"/>
    <x v="8"/>
    <x v="20"/>
    <x v="1503"/>
    <n v="42666.1389004629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s v="photography/photobooks"/>
    <n v="278"/>
    <n v="67.16"/>
    <x v="8"/>
    <x v="20"/>
    <x v="1504"/>
    <n v="41800.14791666666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0"/>
    <s v="photography/photobooks"/>
    <n v="104"/>
    <n v="48.04"/>
    <x v="8"/>
    <x v="20"/>
    <x v="1505"/>
    <n v="42451.62569444443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s v="photography/photobooks"/>
    <n v="111"/>
    <n v="38.86"/>
    <x v="8"/>
    <x v="20"/>
    <x v="1506"/>
    <n v="41844.57759259259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s v="photography/photobooks"/>
    <n v="215"/>
    <n v="78.180000000000007"/>
    <x v="8"/>
    <x v="20"/>
    <x v="1507"/>
    <n v="40313.13194444444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s v="photography/photobooks"/>
    <n v="111"/>
    <n v="97.11"/>
    <x v="8"/>
    <x v="20"/>
    <x v="1508"/>
    <n v="41817.40603009259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0"/>
    <s v="photography/photobooks"/>
    <n v="124"/>
    <n v="110.39"/>
    <x v="8"/>
    <x v="20"/>
    <x v="1509"/>
    <n v="42780.74930555555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s v="photography/photobooks"/>
    <n v="101"/>
    <n v="39.92"/>
    <x v="8"/>
    <x v="20"/>
    <x v="1510"/>
    <n v="41839.176828703705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s v="photography/photobooks"/>
    <n v="112"/>
    <n v="75.98"/>
    <x v="8"/>
    <x v="20"/>
    <x v="1511"/>
    <n v="42326.41671296295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s v="photography/photobooks"/>
    <n v="559"/>
    <n v="58.38"/>
    <x v="8"/>
    <x v="20"/>
    <x v="1512"/>
    <n v="42771.47614583333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s v="photography/photobooks"/>
    <n v="150"/>
    <n v="55.82"/>
    <x v="8"/>
    <x v="20"/>
    <x v="1513"/>
    <n v="41836.4290046296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s v="photography/photobooks"/>
    <n v="106"/>
    <n v="151.24"/>
    <x v="8"/>
    <x v="20"/>
    <x v="1514"/>
    <n v="42274.38935185185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0"/>
    <s v="photography/photobooks"/>
    <n v="157"/>
    <n v="849.67"/>
    <x v="8"/>
    <x v="20"/>
    <x v="1515"/>
    <n v="42445.00343749999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s v="photography/photobooks"/>
    <n v="109"/>
    <n v="159.24"/>
    <x v="8"/>
    <x v="20"/>
    <x v="1516"/>
    <n v="42649.37499999999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s v="photography/photobooks"/>
    <n v="162"/>
    <n v="39.51"/>
    <x v="8"/>
    <x v="20"/>
    <x v="1517"/>
    <n v="41979.04166666666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x v="0"/>
    <s v="photography/photobooks"/>
    <n v="205"/>
    <n v="130.53"/>
    <x v="8"/>
    <x v="20"/>
    <x v="1518"/>
    <n v="41790.61171296296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s v="photography/photobooks"/>
    <n v="103"/>
    <n v="64.16"/>
    <x v="8"/>
    <x v="20"/>
    <x v="1519"/>
    <n v="41810.70763888888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s v="photography/photobooks"/>
    <n v="103"/>
    <n v="111.53"/>
    <x v="8"/>
    <x v="20"/>
    <x v="1520"/>
    <n v="41991.95833333333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s v="photography/photobooks"/>
    <n v="107"/>
    <n v="170.45"/>
    <x v="8"/>
    <x v="20"/>
    <x v="1521"/>
    <n v="42527.95938657406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s v="photography/photobooks"/>
    <n v="139"/>
    <n v="133.74"/>
    <x v="8"/>
    <x v="20"/>
    <x v="1522"/>
    <n v="41929.62197916666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s v="photography/photobooks"/>
    <n v="125"/>
    <n v="95.83"/>
    <x v="8"/>
    <x v="20"/>
    <x v="1523"/>
    <n v="41995.79166666666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0"/>
    <s v="photography/photobooks"/>
    <n v="207"/>
    <n v="221.79"/>
    <x v="8"/>
    <x v="20"/>
    <x v="1524"/>
    <n v="42786.29270833332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s v="photography/photobooks"/>
    <n v="174"/>
    <n v="32.32"/>
    <x v="8"/>
    <x v="20"/>
    <x v="1525"/>
    <n v="42600.49465277777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s v="photography/photobooks"/>
    <n v="120"/>
    <n v="98.84"/>
    <x v="8"/>
    <x v="20"/>
    <x v="1526"/>
    <n v="42388.067673611113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s v="photography/photobooks"/>
    <n v="110"/>
    <n v="55.22"/>
    <x v="8"/>
    <x v="20"/>
    <x v="1527"/>
    <n v="42808.35053240740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x v="0"/>
    <s v="photography/photobooks"/>
    <n v="282"/>
    <n v="52.79"/>
    <x v="8"/>
    <x v="20"/>
    <x v="1528"/>
    <n v="42766.79166666666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s v="photography/photobooks"/>
    <n v="101"/>
    <n v="135.66999999999999"/>
    <x v="8"/>
    <x v="20"/>
    <x v="1529"/>
    <n v="42082.37870370370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s v="photography/photobooks"/>
    <n v="135"/>
    <n v="53.99"/>
    <x v="8"/>
    <x v="20"/>
    <x v="1530"/>
    <n v="42300.55896990740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s v="photography/photobooks"/>
    <n v="176"/>
    <n v="56.64"/>
    <x v="8"/>
    <x v="20"/>
    <x v="1531"/>
    <n v="41973.9166666666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0"/>
    <s v="photography/photobooks"/>
    <n v="484"/>
    <n v="82.32"/>
    <x v="8"/>
    <x v="20"/>
    <x v="1532"/>
    <n v="42415.41666666666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s v="photography/photobooks"/>
    <n v="145"/>
    <n v="88.26"/>
    <x v="8"/>
    <x v="20"/>
    <x v="1533"/>
    <n v="42491.95763888888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s v="photography/photobooks"/>
    <n v="418"/>
    <n v="84.91"/>
    <x v="8"/>
    <x v="20"/>
    <x v="1534"/>
    <n v="42251.46599537036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s v="photography/photobooks"/>
    <n v="132"/>
    <n v="48.15"/>
    <x v="8"/>
    <x v="20"/>
    <x v="1535"/>
    <n v="42513.70833333333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s v="photography/photobooks"/>
    <n v="250"/>
    <n v="66.02"/>
    <x v="8"/>
    <x v="20"/>
    <x v="1536"/>
    <n v="42243.593865740739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0"/>
    <s v="photography/photobooks"/>
    <n v="180"/>
    <n v="96.38"/>
    <x v="8"/>
    <x v="20"/>
    <x v="1537"/>
    <n v="42588.54166666666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s v="photography/photobooks"/>
    <n v="103"/>
    <n v="156.16999999999999"/>
    <x v="8"/>
    <x v="20"/>
    <x v="1538"/>
    <n v="42026.573726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s v="photography/photobooks"/>
    <n v="136"/>
    <n v="95.76"/>
    <x v="8"/>
    <x v="20"/>
    <x v="1539"/>
    <n v="42738.71086805555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s v="photography/photobooks"/>
    <n v="118"/>
    <n v="180.41"/>
    <x v="8"/>
    <x v="20"/>
    <x v="1540"/>
    <n v="41968.84374999999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s v="photography/nature"/>
    <n v="0"/>
    <n v="3"/>
    <x v="8"/>
    <x v="24"/>
    <x v="1541"/>
    <n v="42004.503912037035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"/>
    <s v="photography/nature"/>
    <n v="4"/>
    <n v="20"/>
    <x v="8"/>
    <x v="24"/>
    <x v="1542"/>
    <n v="42185.78819444444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s v="photography/nature"/>
    <n v="0"/>
    <n v="10"/>
    <x v="8"/>
    <x v="24"/>
    <x v="1543"/>
    <n v="41965.342986111107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s v="photography/nature"/>
    <n v="0"/>
    <e v="#DIV/0!"/>
    <x v="8"/>
    <x v="24"/>
    <x v="1544"/>
    <n v="42094.80416666666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"/>
    <s v="photography/nature"/>
    <n v="0"/>
    <n v="1"/>
    <x v="8"/>
    <x v="24"/>
    <x v="1545"/>
    <n v="42065.67777777777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s v="photography/nature"/>
    <n v="29"/>
    <n v="26.27"/>
    <x v="8"/>
    <x v="24"/>
    <x v="1546"/>
    <n v="41899.00461805555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s v="photography/nature"/>
    <n v="0"/>
    <e v="#DIV/0!"/>
    <x v="8"/>
    <x v="24"/>
    <x v="1547"/>
    <n v="42789.218541666669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s v="photography/nature"/>
    <n v="9"/>
    <n v="60"/>
    <x v="8"/>
    <x v="24"/>
    <x v="1548"/>
    <n v="42316.71550925925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s v="photography/nature"/>
    <n v="34"/>
    <n v="28.33"/>
    <x v="8"/>
    <x v="24"/>
    <x v="1549"/>
    <n v="42310.9694328703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s v="photography/nature"/>
    <n v="13"/>
    <n v="14.43"/>
    <x v="8"/>
    <x v="24"/>
    <x v="1550"/>
    <n v="42502.2411342592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s v="photography/nature"/>
    <n v="0"/>
    <e v="#DIV/0!"/>
    <x v="8"/>
    <x v="24"/>
    <x v="1551"/>
    <n v="42151.6161921296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s v="photography/nature"/>
    <n v="49"/>
    <n v="132.19"/>
    <x v="8"/>
    <x v="24"/>
    <x v="1552"/>
    <n v="41912.95763888888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s v="photography/nature"/>
    <n v="0"/>
    <e v="#DIV/0!"/>
    <x v="8"/>
    <x v="24"/>
    <x v="1553"/>
    <n v="42249.07461805555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"/>
    <s v="photography/nature"/>
    <n v="0"/>
    <e v="#DIV/0!"/>
    <x v="8"/>
    <x v="24"/>
    <x v="1554"/>
    <n v="42218.04386574074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s v="photography/nature"/>
    <n v="0"/>
    <e v="#DIV/0!"/>
    <x v="8"/>
    <x v="24"/>
    <x v="1555"/>
    <n v="42264.49999999999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"/>
    <s v="photography/nature"/>
    <n v="45"/>
    <n v="56.42"/>
    <x v="8"/>
    <x v="24"/>
    <x v="1556"/>
    <n v="42554.94472222221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s v="photography/nature"/>
    <n v="4"/>
    <n v="100"/>
    <x v="8"/>
    <x v="24"/>
    <x v="1557"/>
    <n v="41902.44482638888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s v="photography/nature"/>
    <n v="5"/>
    <n v="11.67"/>
    <x v="8"/>
    <x v="24"/>
    <x v="1558"/>
    <n v="42244.29999999999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s v="photography/nature"/>
    <n v="0"/>
    <n v="50"/>
    <x v="8"/>
    <x v="24"/>
    <x v="1559"/>
    <n v="42122.844895833332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s v="photography/nature"/>
    <n v="4"/>
    <n v="23.5"/>
    <x v="8"/>
    <x v="24"/>
    <x v="1560"/>
    <n v="41955.85408564814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s v="publishing/art books"/>
    <n v="1"/>
    <n v="67"/>
    <x v="3"/>
    <x v="25"/>
    <x v="1561"/>
    <n v="41584.87503472221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s v="publishing/art books"/>
    <n v="0"/>
    <e v="#DIV/0!"/>
    <x v="3"/>
    <x v="25"/>
    <x v="1562"/>
    <n v="40148.82638888888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s v="publishing/art books"/>
    <n v="1"/>
    <n v="42.5"/>
    <x v="3"/>
    <x v="25"/>
    <x v="1563"/>
    <n v="41712.49248842592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s v="publishing/art books"/>
    <n v="0"/>
    <n v="10"/>
    <x v="3"/>
    <x v="25"/>
    <x v="1564"/>
    <n v="42152.62847222221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s v="publishing/art books"/>
    <n v="3"/>
    <n v="100"/>
    <x v="3"/>
    <x v="25"/>
    <x v="1565"/>
    <n v="40702.52153935185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s v="publishing/art books"/>
    <n v="21"/>
    <n v="108.05"/>
    <x v="3"/>
    <x v="25"/>
    <x v="1566"/>
    <n v="42578.70833333333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s v="publishing/art books"/>
    <n v="4"/>
    <n v="26.92"/>
    <x v="3"/>
    <x v="25"/>
    <x v="1567"/>
    <n v="41686.79166666666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s v="publishing/art books"/>
    <n v="14"/>
    <n v="155"/>
    <x v="3"/>
    <x v="25"/>
    <x v="1568"/>
    <n v="41996.853993055549"/>
  </r>
  <r>
    <n v="1569"/>
    <s v="to be removed (Canceled)"/>
    <s v="to be removed"/>
    <n v="30000"/>
    <n v="0"/>
    <x v="1"/>
    <x v="0"/>
    <s v="USD"/>
    <n v="1369498714"/>
    <n v="1366906714"/>
    <b v="0"/>
    <n v="0"/>
    <x v="1"/>
    <s v="publishing/art books"/>
    <n v="0"/>
    <e v="#DIV/0!"/>
    <x v="3"/>
    <x v="25"/>
    <x v="1569"/>
    <n v="41419.47122685184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x v="1"/>
    <s v="publishing/art books"/>
    <n v="41"/>
    <n v="47.77"/>
    <x v="3"/>
    <x v="25"/>
    <x v="1570"/>
    <n v="42468.5634490740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s v="publishing/art books"/>
    <n v="1"/>
    <n v="20"/>
    <x v="3"/>
    <x v="25"/>
    <x v="1571"/>
    <n v="42174.5611458333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s v="publishing/art books"/>
    <n v="5"/>
    <n v="41.67"/>
    <x v="3"/>
    <x v="25"/>
    <x v="1572"/>
    <n v="42428.7909722222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"/>
    <s v="publishing/art books"/>
    <n v="2"/>
    <n v="74.33"/>
    <x v="3"/>
    <x v="25"/>
    <x v="1573"/>
    <n v="42825.95763888888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s v="publishing/art books"/>
    <n v="5"/>
    <n v="84.33"/>
    <x v="3"/>
    <x v="25"/>
    <x v="1574"/>
    <n v="42052.71908564814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s v="publishing/art books"/>
    <n v="23"/>
    <n v="65.459999999999994"/>
    <x v="3"/>
    <x v="25"/>
    <x v="1575"/>
    <n v="41829.315925925919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s v="publishing/art books"/>
    <n v="13"/>
    <n v="65"/>
    <x v="3"/>
    <x v="25"/>
    <x v="1576"/>
    <n v="42185.67092592592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s v="publishing/art books"/>
    <n v="1"/>
    <n v="27.5"/>
    <x v="3"/>
    <x v="25"/>
    <x v="1577"/>
    <n v="41114.6394444444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s v="publishing/art books"/>
    <n v="11"/>
    <n v="51.25"/>
    <x v="3"/>
    <x v="25"/>
    <x v="1578"/>
    <n v="40422.87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s v="publishing/art books"/>
    <n v="1"/>
    <n v="14"/>
    <x v="3"/>
    <x v="25"/>
    <x v="1579"/>
    <n v="41514.78809027777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s v="publishing/art books"/>
    <n v="0"/>
    <e v="#DIV/0!"/>
    <x v="3"/>
    <x v="25"/>
    <x v="1580"/>
    <n v="41049.8417361111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s v="photography/places"/>
    <n v="1"/>
    <n v="5"/>
    <x v="8"/>
    <x v="26"/>
    <x v="1581"/>
    <n v="42357.240624999999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x v="1"/>
    <s v="photography/places"/>
    <n v="9"/>
    <n v="31"/>
    <x v="8"/>
    <x v="26"/>
    <x v="1582"/>
    <n v="42303.6805555555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s v="photography/places"/>
    <n v="0"/>
    <n v="15"/>
    <x v="8"/>
    <x v="26"/>
    <x v="1583"/>
    <n v="41907.69665509259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s v="photography/places"/>
    <n v="0"/>
    <e v="#DIV/0!"/>
    <x v="8"/>
    <x v="26"/>
    <x v="1584"/>
    <n v="41789.44098379629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"/>
    <s v="photography/places"/>
    <n v="79"/>
    <n v="131.66999999999999"/>
    <x v="8"/>
    <x v="26"/>
    <x v="1585"/>
    <n v="42729.249999999993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x v="1"/>
    <s v="photography/places"/>
    <n v="0"/>
    <e v="#DIV/0!"/>
    <x v="8"/>
    <x v="26"/>
    <x v="1586"/>
    <n v="42098.85442129629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s v="photography/places"/>
    <n v="0"/>
    <n v="1"/>
    <x v="8"/>
    <x v="26"/>
    <x v="1587"/>
    <n v="41986.74265046296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x v="1"/>
    <s v="photography/places"/>
    <n v="0"/>
    <e v="#DIV/0!"/>
    <x v="8"/>
    <x v="26"/>
    <x v="1588"/>
    <n v="42035.63333333333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s v="photography/places"/>
    <n v="0"/>
    <e v="#DIV/0!"/>
    <x v="8"/>
    <x v="26"/>
    <x v="1589"/>
    <n v="42286.7764583333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x v="1"/>
    <s v="photography/places"/>
    <n v="2"/>
    <n v="510"/>
    <x v="8"/>
    <x v="26"/>
    <x v="1590"/>
    <n v="42270.64888888888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s v="photography/places"/>
    <n v="29"/>
    <n v="44.48"/>
    <x v="8"/>
    <x v="26"/>
    <x v="1591"/>
    <n v="42463.47616898148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s v="photography/places"/>
    <n v="0"/>
    <e v="#DIV/0!"/>
    <x v="8"/>
    <x v="26"/>
    <x v="1592"/>
    <n v="42090.822743055549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s v="photography/places"/>
    <n v="0"/>
    <n v="1"/>
    <x v="8"/>
    <x v="26"/>
    <x v="1593"/>
    <n v="42063.6372106481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s v="photography/places"/>
    <n v="21"/>
    <n v="20.5"/>
    <x v="8"/>
    <x v="26"/>
    <x v="1594"/>
    <n v="42505.47291666666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s v="photography/places"/>
    <n v="0"/>
    <n v="40"/>
    <x v="8"/>
    <x v="26"/>
    <x v="1595"/>
    <n v="41808.63402777777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s v="photography/places"/>
    <n v="2"/>
    <n v="25"/>
    <x v="8"/>
    <x v="26"/>
    <x v="1596"/>
    <n v="41986.2635300925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s v="photography/places"/>
    <n v="0"/>
    <e v="#DIV/0!"/>
    <x v="8"/>
    <x v="26"/>
    <x v="1597"/>
    <n v="42633.14579861111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s v="photography/places"/>
    <n v="0"/>
    <n v="1"/>
    <x v="8"/>
    <x v="26"/>
    <x v="1598"/>
    <n v="42211.459004629629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s v="photography/places"/>
    <n v="0"/>
    <e v="#DIV/0!"/>
    <x v="8"/>
    <x v="26"/>
    <x v="1599"/>
    <n v="42468.28907407407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s v="photography/places"/>
    <n v="7"/>
    <n v="40.78"/>
    <x v="8"/>
    <x v="26"/>
    <x v="1600"/>
    <n v="41835.00763888888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s v="music/rock"/>
    <n v="108"/>
    <n v="48.33"/>
    <x v="4"/>
    <x v="11"/>
    <x v="1601"/>
    <n v="40667.88464120370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s v="music/rock"/>
    <n v="100"/>
    <n v="46.95"/>
    <x v="4"/>
    <x v="11"/>
    <x v="1602"/>
    <n v="40830.7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s v="music/rock"/>
    <n v="100"/>
    <n v="66.69"/>
    <x v="4"/>
    <x v="11"/>
    <x v="1603"/>
    <n v="40935.9613310185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s v="music/rock"/>
    <n v="122"/>
    <n v="48.84"/>
    <x v="4"/>
    <x v="11"/>
    <x v="1604"/>
    <n v="40985.59531250000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s v="music/rock"/>
    <n v="101"/>
    <n v="137.31"/>
    <x v="4"/>
    <x v="11"/>
    <x v="1605"/>
    <n v="40756.08333333332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s v="music/rock"/>
    <n v="101"/>
    <n v="87.83"/>
    <x v="4"/>
    <x v="11"/>
    <x v="1606"/>
    <n v="40625.86155092592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s v="music/rock"/>
    <n v="145"/>
    <n v="70.790000000000006"/>
    <x v="4"/>
    <x v="11"/>
    <x v="1607"/>
    <n v="41074.60012731481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s v="music/rock"/>
    <n v="101"/>
    <n v="52.83"/>
    <x v="4"/>
    <x v="11"/>
    <x v="1608"/>
    <n v="41640.01805555554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s v="music/rock"/>
    <n v="118"/>
    <n v="443.75"/>
    <x v="4"/>
    <x v="11"/>
    <x v="1609"/>
    <n v="40849.12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x v="0"/>
    <s v="music/rock"/>
    <n v="272"/>
    <n v="48.54"/>
    <x v="4"/>
    <x v="11"/>
    <x v="1610"/>
    <n v="41258.71655092592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x v="0"/>
    <s v="music/rock"/>
    <n v="125"/>
    <n v="37.07"/>
    <x v="4"/>
    <x v="11"/>
    <x v="1611"/>
    <n v="41429.79203703703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s v="music/rock"/>
    <n v="110"/>
    <n v="50"/>
    <x v="4"/>
    <x v="11"/>
    <x v="1612"/>
    <n v="41276.66648148147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s v="music/rock"/>
    <n v="102"/>
    <n v="39.04"/>
    <x v="4"/>
    <x v="11"/>
    <x v="1613"/>
    <n v="41111.86113425925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s v="music/rock"/>
    <n v="103"/>
    <n v="66.69"/>
    <x v="4"/>
    <x v="11"/>
    <x v="1614"/>
    <n v="41854.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s v="music/rock"/>
    <n v="114"/>
    <n v="67.13"/>
    <x v="4"/>
    <x v="11"/>
    <x v="1615"/>
    <n v="40889.88421296296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s v="music/rock"/>
    <n v="104"/>
    <n v="66.37"/>
    <x v="4"/>
    <x v="11"/>
    <x v="1616"/>
    <n v="41235.708333333328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s v="music/rock"/>
    <n v="146"/>
    <n v="64.62"/>
    <x v="4"/>
    <x v="11"/>
    <x v="1617"/>
    <n v="41579.5833333333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s v="music/rock"/>
    <n v="105"/>
    <n v="58.37"/>
    <x v="4"/>
    <x v="11"/>
    <x v="1618"/>
    <n v="41341.44600694443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s v="music/rock"/>
    <n v="133"/>
    <n v="86.96"/>
    <x v="4"/>
    <x v="11"/>
    <x v="1619"/>
    <n v="41896.97784722221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x v="0"/>
    <s v="music/rock"/>
    <n v="113"/>
    <n v="66.47"/>
    <x v="4"/>
    <x v="11"/>
    <x v="1620"/>
    <n v="41328.13124999999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s v="music/rock"/>
    <n v="121"/>
    <n v="163.78"/>
    <x v="4"/>
    <x v="11"/>
    <x v="1621"/>
    <n v="41056.95763888888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s v="music/rock"/>
    <n v="102"/>
    <n v="107.98"/>
    <x v="4"/>
    <x v="11"/>
    <x v="1622"/>
    <n v="41990.12430555555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s v="music/rock"/>
    <n v="101"/>
    <n v="42.11"/>
    <x v="4"/>
    <x v="11"/>
    <x v="1623"/>
    <n v="41513.480196759258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s v="music/rock"/>
    <n v="118"/>
    <n v="47.2"/>
    <x v="4"/>
    <x v="11"/>
    <x v="1624"/>
    <n v="41283.15896990740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s v="music/rock"/>
    <n v="155"/>
    <n v="112.02"/>
    <x v="4"/>
    <x v="11"/>
    <x v="1625"/>
    <n v="41163.491354166668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s v="music/rock"/>
    <n v="101"/>
    <n v="74.95"/>
    <x v="4"/>
    <x v="11"/>
    <x v="1626"/>
    <n v="41609.68133101851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s v="music/rock"/>
    <n v="117"/>
    <n v="61.58"/>
    <x v="4"/>
    <x v="11"/>
    <x v="1627"/>
    <n v="41238.999305555553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x v="0"/>
    <s v="music/rock"/>
    <n v="101"/>
    <n v="45.88"/>
    <x v="4"/>
    <x v="11"/>
    <x v="1628"/>
    <n v="41807.5287268518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x v="0"/>
    <s v="music/rock"/>
    <n v="104"/>
    <n v="75.849999999999994"/>
    <x v="4"/>
    <x v="11"/>
    <x v="1629"/>
    <n v="41690.65894675925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s v="music/rock"/>
    <n v="265"/>
    <n v="84.21"/>
    <x v="4"/>
    <x v="11"/>
    <x v="1630"/>
    <n v="40970.08263888888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s v="music/rock"/>
    <n v="156"/>
    <n v="117.23"/>
    <x v="4"/>
    <x v="11"/>
    <x v="1631"/>
    <n v="41194.6511689814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s v="music/rock"/>
    <n v="102"/>
    <n v="86.49"/>
    <x v="4"/>
    <x v="11"/>
    <x v="1632"/>
    <n v="40810.13256944444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s v="music/rock"/>
    <n v="100"/>
    <n v="172.41"/>
    <x v="4"/>
    <x v="11"/>
    <x v="1633"/>
    <n v="4092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s v="music/rock"/>
    <n v="101"/>
    <n v="62.81"/>
    <x v="4"/>
    <x v="11"/>
    <x v="1634"/>
    <n v="40696.0409722222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s v="music/rock"/>
    <n v="125"/>
    <n v="67.73"/>
    <x v="4"/>
    <x v="11"/>
    <x v="1635"/>
    <n v="42562.66042824074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s v="music/rock"/>
    <n v="104"/>
    <n v="53.56"/>
    <x v="4"/>
    <x v="11"/>
    <x v="1636"/>
    <n v="40705.95833333332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s v="music/rock"/>
    <n v="104"/>
    <n v="34.6"/>
    <x v="4"/>
    <x v="11"/>
    <x v="1637"/>
    <n v="40178.77708333332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x v="0"/>
    <s v="music/rock"/>
    <n v="105"/>
    <n v="38.89"/>
    <x v="4"/>
    <x v="11"/>
    <x v="1638"/>
    <n v="41333.68402777777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s v="music/rock"/>
    <n v="100"/>
    <n v="94.74"/>
    <x v="4"/>
    <x v="11"/>
    <x v="1639"/>
    <n v="40971.44403935185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s v="music/rock"/>
    <n v="170"/>
    <n v="39.97"/>
    <x v="4"/>
    <x v="11"/>
    <x v="1640"/>
    <n v="40392.87430555555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x v="0"/>
    <s v="music/pop"/>
    <n v="101"/>
    <n v="97.5"/>
    <x v="4"/>
    <x v="27"/>
    <x v="1641"/>
    <n v="41992.38824074074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s v="music/pop"/>
    <n v="100"/>
    <n v="42.86"/>
    <x v="4"/>
    <x v="27"/>
    <x v="1642"/>
    <n v="40707.81628472221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s v="music/pop"/>
    <n v="125"/>
    <n v="168.51"/>
    <x v="4"/>
    <x v="27"/>
    <x v="1643"/>
    <n v="41176.61587962962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s v="music/pop"/>
    <n v="110"/>
    <n v="85.55"/>
    <x v="4"/>
    <x v="27"/>
    <x v="1644"/>
    <n v="41234.89305555554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s v="music/pop"/>
    <n v="111"/>
    <n v="554"/>
    <x v="4"/>
    <x v="27"/>
    <x v="1645"/>
    <n v="41535.4090277777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s v="music/pop"/>
    <n v="110"/>
    <n v="26.55"/>
    <x v="4"/>
    <x v="27"/>
    <x v="1646"/>
    <n v="41865.5493055555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s v="music/pop"/>
    <n v="105"/>
    <n v="113.83"/>
    <x v="4"/>
    <x v="27"/>
    <x v="1647"/>
    <n v="41069.2011226851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s v="music/pop"/>
    <n v="125"/>
    <n v="32.01"/>
    <x v="4"/>
    <x v="27"/>
    <x v="1648"/>
    <n v="40622.45465277777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s v="music/pop"/>
    <n v="101"/>
    <n v="47.19"/>
    <x v="4"/>
    <x v="27"/>
    <x v="1649"/>
    <n v="41782.47633101851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s v="music/pop"/>
    <n v="142"/>
    <n v="88.47"/>
    <x v="4"/>
    <x v="27"/>
    <x v="1650"/>
    <n v="41556.22728009259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s v="music/pop"/>
    <n v="101"/>
    <n v="100.75"/>
    <x v="4"/>
    <x v="27"/>
    <x v="1651"/>
    <n v="40659.08263888888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s v="music/pop"/>
    <n v="101"/>
    <n v="64.709999999999994"/>
    <x v="4"/>
    <x v="27"/>
    <x v="1652"/>
    <n v="41602.32630787036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s v="music/pop"/>
    <n v="174"/>
    <n v="51.85"/>
    <x v="4"/>
    <x v="27"/>
    <x v="1653"/>
    <n v="40657.6261111111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s v="music/pop"/>
    <n v="120"/>
    <n v="38.79"/>
    <x v="4"/>
    <x v="27"/>
    <x v="1654"/>
    <n v="41017.68240740740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s v="music/pop"/>
    <n v="143"/>
    <n v="44.65"/>
    <x v="4"/>
    <x v="27"/>
    <x v="1655"/>
    <n v="41004.54189814814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s v="music/pop"/>
    <n v="100"/>
    <n v="156.77000000000001"/>
    <x v="4"/>
    <x v="27"/>
    <x v="1656"/>
    <n v="41256.7205092592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s v="music/pop"/>
    <n v="105"/>
    <n v="118.7"/>
    <x v="4"/>
    <x v="27"/>
    <x v="1657"/>
    <n v="41053.57370370370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s v="music/pop"/>
    <n v="132"/>
    <n v="74.150000000000006"/>
    <x v="4"/>
    <x v="27"/>
    <x v="1658"/>
    <n v="41261.388888888883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s v="music/pop"/>
    <n v="113"/>
    <n v="12.53"/>
    <x v="4"/>
    <x v="27"/>
    <x v="1659"/>
    <n v="41625.29166666666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0"/>
    <s v="music/pop"/>
    <n v="1254"/>
    <n v="27.86"/>
    <x v="4"/>
    <x v="27"/>
    <x v="1660"/>
    <n v="42490.70763888888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0"/>
    <s v="music/pop"/>
    <n v="103"/>
    <n v="80.180000000000007"/>
    <x v="4"/>
    <x v="27"/>
    <x v="1661"/>
    <n v="42386.66666666666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s v="music/pop"/>
    <n v="103"/>
    <n v="132.44"/>
    <x v="4"/>
    <x v="27"/>
    <x v="1662"/>
    <n v="40908.031666666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s v="music/pop"/>
    <n v="108"/>
    <n v="33.75"/>
    <x v="4"/>
    <x v="27"/>
    <x v="1663"/>
    <n v="42035.81373842592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s v="music/pop"/>
    <n v="122"/>
    <n v="34.380000000000003"/>
    <x v="4"/>
    <x v="27"/>
    <x v="1664"/>
    <n v="40983.95763888888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s v="music/pop"/>
    <n v="119"/>
    <n v="44.96"/>
    <x v="4"/>
    <x v="27"/>
    <x v="1665"/>
    <n v="40595.916666666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s v="music/pop"/>
    <n v="161"/>
    <n v="41.04"/>
    <x v="4"/>
    <x v="27"/>
    <x v="1666"/>
    <n v="41361.0031597222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s v="music/pop"/>
    <n v="127"/>
    <n v="52.6"/>
    <x v="4"/>
    <x v="27"/>
    <x v="1667"/>
    <n v="41709.08263888888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s v="music/pop"/>
    <n v="103"/>
    <n v="70.78"/>
    <x v="4"/>
    <x v="27"/>
    <x v="1668"/>
    <n v="40874.98309027777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s v="music/pop"/>
    <n v="140"/>
    <n v="53.75"/>
    <x v="4"/>
    <x v="27"/>
    <x v="1669"/>
    <n v="42521.67680555555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s v="music/pop"/>
    <n v="103"/>
    <n v="44.61"/>
    <x v="4"/>
    <x v="27"/>
    <x v="1670"/>
    <n v="40363.95833333332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x v="0"/>
    <s v="music/pop"/>
    <n v="101"/>
    <n v="26.15"/>
    <x v="4"/>
    <x v="27"/>
    <x v="1671"/>
    <n v="42583.33581018518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s v="music/pop"/>
    <n v="113"/>
    <n v="39.18"/>
    <x v="4"/>
    <x v="27"/>
    <x v="1672"/>
    <n v="41064.44826388888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s v="music/pop"/>
    <n v="128"/>
    <n v="45.59"/>
    <x v="4"/>
    <x v="27"/>
    <x v="1673"/>
    <n v="42069.67004629629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s v="music/pop"/>
    <n v="202"/>
    <n v="89.25"/>
    <x v="4"/>
    <x v="27"/>
    <x v="1674"/>
    <n v="42600.08263888888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s v="music/pop"/>
    <n v="137"/>
    <n v="40.42"/>
    <x v="4"/>
    <x v="27"/>
    <x v="1675"/>
    <n v="40832.71041666666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s v="music/pop"/>
    <n v="115"/>
    <n v="82.38"/>
    <x v="4"/>
    <x v="27"/>
    <x v="1676"/>
    <n v="41019.95763888888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s v="music/pop"/>
    <n v="112"/>
    <n v="159.52000000000001"/>
    <x v="4"/>
    <x v="27"/>
    <x v="1677"/>
    <n v="42476.0409722222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s v="music/pop"/>
    <n v="118"/>
    <n v="36.24"/>
    <x v="4"/>
    <x v="27"/>
    <x v="1678"/>
    <n v="41676.64665509259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s v="music/pop"/>
    <n v="175"/>
    <n v="62.5"/>
    <x v="4"/>
    <x v="27"/>
    <x v="1679"/>
    <n v="40745.86047453703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x v="0"/>
    <s v="music/pop"/>
    <n v="118"/>
    <n v="47"/>
    <x v="4"/>
    <x v="27"/>
    <x v="1680"/>
    <n v="41832.54938657407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"/>
    <s v="music/faith"/>
    <n v="101"/>
    <n v="74.58"/>
    <x v="4"/>
    <x v="28"/>
    <x v="1681"/>
    <n v="42822.87499999999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"/>
    <s v="music/faith"/>
    <n v="0"/>
    <e v="#DIV/0!"/>
    <x v="4"/>
    <x v="28"/>
    <x v="1682"/>
    <n v="42838.96365740740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"/>
    <s v="music/faith"/>
    <n v="22"/>
    <n v="76"/>
    <x v="4"/>
    <x v="28"/>
    <x v="1683"/>
    <n v="42832.5733564814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x v="1"/>
    <s v="music/faith"/>
    <n v="109"/>
    <n v="86.44"/>
    <x v="4"/>
    <x v="28"/>
    <x v="1684"/>
    <n v="42811.56528935184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"/>
    <s v="music/faith"/>
    <n v="103"/>
    <n v="24"/>
    <x v="4"/>
    <x v="28"/>
    <x v="1685"/>
    <n v="42818.00026620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1"/>
    <s v="music/faith"/>
    <n v="0"/>
    <n v="18"/>
    <x v="4"/>
    <x v="28"/>
    <x v="1686"/>
    <n v="42852.59396990740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"/>
    <s v="music/faith"/>
    <n v="31"/>
    <n v="80.13"/>
    <x v="4"/>
    <x v="28"/>
    <x v="1687"/>
    <n v="42835.63541666666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"/>
    <s v="music/faith"/>
    <n v="44"/>
    <n v="253.14"/>
    <x v="4"/>
    <x v="28"/>
    <x v="1688"/>
    <n v="42834.2846527777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x v="1"/>
    <s v="music/faith"/>
    <n v="100"/>
    <n v="171.43"/>
    <x v="4"/>
    <x v="28"/>
    <x v="1689"/>
    <n v="42810.69247685185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"/>
    <s v="music/faith"/>
    <n v="25"/>
    <n v="57.73"/>
    <x v="4"/>
    <x v="28"/>
    <x v="1690"/>
    <n v="42831.18104166666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"/>
    <s v="music/faith"/>
    <n v="33"/>
    <n v="264.26"/>
    <x v="4"/>
    <x v="28"/>
    <x v="1691"/>
    <n v="42827.83333333333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"/>
    <s v="music/faith"/>
    <n v="48"/>
    <n v="159.33000000000001"/>
    <x v="4"/>
    <x v="28"/>
    <x v="1692"/>
    <n v="42820.79097222221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1"/>
    <s v="music/faith"/>
    <n v="9"/>
    <n v="35"/>
    <x v="4"/>
    <x v="28"/>
    <x v="1693"/>
    <n v="42834.6249999999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"/>
    <s v="music/faith"/>
    <n v="0"/>
    <n v="5"/>
    <x v="4"/>
    <x v="28"/>
    <x v="1694"/>
    <n v="42820.9833333333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"/>
    <s v="music/faith"/>
    <n v="12"/>
    <n v="61.09"/>
    <x v="4"/>
    <x v="28"/>
    <x v="1695"/>
    <n v="42834.83333333333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"/>
    <s v="music/faith"/>
    <n v="0"/>
    <e v="#DIV/0!"/>
    <x v="4"/>
    <x v="28"/>
    <x v="1696"/>
    <n v="42825.81957175925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"/>
    <s v="music/faith"/>
    <n v="20"/>
    <n v="114.82"/>
    <x v="4"/>
    <x v="28"/>
    <x v="1697"/>
    <n v="42834.78296296296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"/>
    <s v="music/faith"/>
    <n v="0"/>
    <e v="#DIV/0!"/>
    <x v="4"/>
    <x v="28"/>
    <x v="1698"/>
    <n v="42819.93958333333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"/>
    <s v="music/faith"/>
    <n v="4"/>
    <n v="54"/>
    <x v="4"/>
    <x v="28"/>
    <x v="1699"/>
    <n v="42836.65561342592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"/>
    <s v="music/faith"/>
    <n v="26"/>
    <n v="65.97"/>
    <x v="4"/>
    <x v="28"/>
    <x v="1700"/>
    <n v="42825.95833333333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s v="music/faith"/>
    <n v="0"/>
    <n v="5"/>
    <x v="4"/>
    <x v="28"/>
    <x v="1701"/>
    <n v="42019.45607638888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x v="1"/>
    <s v="music/faith"/>
    <n v="0"/>
    <n v="1"/>
    <x v="4"/>
    <x v="28"/>
    <x v="1702"/>
    <n v="42093.61979166666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s v="music/faith"/>
    <n v="1"/>
    <n v="25.5"/>
    <x v="4"/>
    <x v="28"/>
    <x v="1703"/>
    <n v="42247.0733449074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s v="music/faith"/>
    <n v="65"/>
    <n v="118.36"/>
    <x v="4"/>
    <x v="28"/>
    <x v="1704"/>
    <n v="42050.93140046296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s v="music/faith"/>
    <n v="0"/>
    <e v="#DIV/0!"/>
    <x v="4"/>
    <x v="28"/>
    <x v="1705"/>
    <n v="42256.45833333333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"/>
    <s v="music/faith"/>
    <n v="0"/>
    <e v="#DIV/0!"/>
    <x v="4"/>
    <x v="28"/>
    <x v="1706"/>
    <n v="42239.09805555555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s v="music/faith"/>
    <n v="10"/>
    <n v="54.11"/>
    <x v="4"/>
    <x v="28"/>
    <x v="1707"/>
    <n v="42457.47100694444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s v="music/faith"/>
    <n v="0"/>
    <e v="#DIV/0!"/>
    <x v="4"/>
    <x v="28"/>
    <x v="1708"/>
    <n v="42491.65863425925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s v="music/faith"/>
    <n v="5"/>
    <n v="21.25"/>
    <x v="4"/>
    <x v="28"/>
    <x v="1709"/>
    <n v="41882.61041666666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x v="1"/>
    <s v="music/faith"/>
    <n v="1"/>
    <n v="34"/>
    <x v="4"/>
    <x v="28"/>
    <x v="1710"/>
    <n v="42387.3333333333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s v="music/faith"/>
    <n v="11"/>
    <n v="525"/>
    <x v="4"/>
    <x v="28"/>
    <x v="1711"/>
    <n v="41883.43789351851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s v="music/faith"/>
    <n v="0"/>
    <e v="#DIV/0!"/>
    <x v="4"/>
    <x v="28"/>
    <x v="1712"/>
    <n v="42185.7054745370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s v="music/faith"/>
    <n v="2"/>
    <n v="50"/>
    <x v="4"/>
    <x v="28"/>
    <x v="1713"/>
    <n v="41917.59273148148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s v="music/faith"/>
    <n v="8"/>
    <n v="115.71"/>
    <x v="4"/>
    <x v="28"/>
    <x v="1714"/>
    <n v="42125.71019675925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s v="music/faith"/>
    <n v="0"/>
    <n v="5.5"/>
    <x v="4"/>
    <x v="28"/>
    <x v="1715"/>
    <n v="42093.9319444444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s v="music/faith"/>
    <n v="8"/>
    <n v="50"/>
    <x v="4"/>
    <x v="28"/>
    <x v="1716"/>
    <n v="42713.41086805555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s v="music/faith"/>
    <n v="43"/>
    <n v="34.020000000000003"/>
    <x v="4"/>
    <x v="28"/>
    <x v="1717"/>
    <n v="42480.958333333336"/>
  </r>
  <r>
    <n v="1718"/>
    <s v="The Prodigal Son"/>
    <s v="A melody for the galaxy."/>
    <n v="35000"/>
    <n v="75"/>
    <x v="2"/>
    <x v="0"/>
    <s v="USD"/>
    <n v="1463201940"/>
    <n v="1459435149"/>
    <b v="0"/>
    <n v="2"/>
    <x v="1"/>
    <s v="music/faith"/>
    <n v="0"/>
    <n v="37.5"/>
    <x v="4"/>
    <x v="28"/>
    <x v="1718"/>
    <n v="42503.99930555555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s v="music/faith"/>
    <n v="1"/>
    <n v="11.67"/>
    <x v="4"/>
    <x v="28"/>
    <x v="1719"/>
    <n v="41899.3262847222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s v="music/faith"/>
    <n v="6"/>
    <n v="28.13"/>
    <x v="4"/>
    <x v="28"/>
    <x v="1720"/>
    <n v="41952.61656249999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s v="music/faith"/>
    <n v="0"/>
    <e v="#DIV/0!"/>
    <x v="4"/>
    <x v="28"/>
    <x v="1721"/>
    <n v="42349.2530439814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s v="music/faith"/>
    <n v="0"/>
    <n v="1"/>
    <x v="4"/>
    <x v="28"/>
    <x v="1722"/>
    <n v="42462.79861111110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s v="music/faith"/>
    <n v="7"/>
    <n v="216.67"/>
    <x v="4"/>
    <x v="28"/>
    <x v="1723"/>
    <n v="42186.04166666666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s v="music/faith"/>
    <n v="1"/>
    <n v="8.75"/>
    <x v="4"/>
    <x v="28"/>
    <x v="1724"/>
    <n v="41942.7240972222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s v="music/faith"/>
    <n v="10"/>
    <n v="62.22"/>
    <x v="4"/>
    <x v="28"/>
    <x v="1725"/>
    <n v="41875.759826388887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s v="music/faith"/>
    <n v="34"/>
    <n v="137.25"/>
    <x v="4"/>
    <x v="28"/>
    <x v="1726"/>
    <n v="41817.71138888888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s v="music/faith"/>
    <n v="0"/>
    <n v="1"/>
    <x v="4"/>
    <x v="28"/>
    <x v="1727"/>
    <n v="42099.24999999999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s v="music/faith"/>
    <n v="68"/>
    <n v="122.14"/>
    <x v="4"/>
    <x v="28"/>
    <x v="1728"/>
    <n v="42298.41752314814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s v="music/faith"/>
    <n v="0"/>
    <e v="#DIV/0!"/>
    <x v="4"/>
    <x v="28"/>
    <x v="1729"/>
    <n v="42530.84381944443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s v="music/faith"/>
    <n v="0"/>
    <e v="#DIV/0!"/>
    <x v="4"/>
    <x v="28"/>
    <x v="1730"/>
    <n v="42301.879432870366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x v="1"/>
    <s v="music/faith"/>
    <n v="0"/>
    <e v="#DIV/0!"/>
    <x v="4"/>
    <x v="28"/>
    <x v="1731"/>
    <n v="42166.41666666666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s v="music/faith"/>
    <n v="0"/>
    <e v="#DIV/0!"/>
    <x v="4"/>
    <x v="28"/>
    <x v="1732"/>
    <n v="42384.99999999999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s v="music/faith"/>
    <n v="0"/>
    <e v="#DIV/0!"/>
    <x v="4"/>
    <x v="28"/>
    <x v="1733"/>
    <n v="42626.68749999999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s v="music/faith"/>
    <n v="0"/>
    <n v="1"/>
    <x v="4"/>
    <x v="28"/>
    <x v="1734"/>
    <n v="42131.82819444443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s v="music/faith"/>
    <n v="11"/>
    <n v="55"/>
    <x v="4"/>
    <x v="28"/>
    <x v="1735"/>
    <n v="42589.60584490740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s v="music/faith"/>
    <n v="1"/>
    <n v="22"/>
    <x v="4"/>
    <x v="28"/>
    <x v="1736"/>
    <n v="42316.69482638888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s v="music/faith"/>
    <n v="21"/>
    <n v="56.67"/>
    <x v="4"/>
    <x v="28"/>
    <x v="1737"/>
    <n v="42205.74064814814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x v="1"/>
    <s v="music/faith"/>
    <n v="0"/>
    <n v="20"/>
    <x v="4"/>
    <x v="28"/>
    <x v="1738"/>
    <n v="41914.66599537037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s v="music/faith"/>
    <n v="0"/>
    <n v="1"/>
    <x v="4"/>
    <x v="28"/>
    <x v="1739"/>
    <n v="42494.62421296296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s v="music/faith"/>
    <n v="0"/>
    <e v="#DIV/0!"/>
    <x v="4"/>
    <x v="28"/>
    <x v="1740"/>
    <n v="42201.60905092592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x v="0"/>
    <s v="photography/photobooks"/>
    <n v="111"/>
    <n v="25.58"/>
    <x v="8"/>
    <x v="20"/>
    <x v="1741"/>
    <n v="42165.41980324073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s v="photography/photobooks"/>
    <n v="109"/>
    <n v="63.97"/>
    <x v="8"/>
    <x v="20"/>
    <x v="1742"/>
    <n v="42742.66666666666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s v="photography/photobooks"/>
    <n v="100"/>
    <n v="89.93"/>
    <x v="8"/>
    <x v="20"/>
    <x v="1743"/>
    <n v="42608.95763888888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s v="photography/photobooks"/>
    <n v="118"/>
    <n v="93.07"/>
    <x v="8"/>
    <x v="20"/>
    <x v="1744"/>
    <n v="42071.35505787036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s v="photography/photobooks"/>
    <n v="114"/>
    <n v="89.67"/>
    <x v="8"/>
    <x v="20"/>
    <x v="1745"/>
    <n v="42725.87499999999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s v="photography/photobooks"/>
    <n v="148"/>
    <n v="207.62"/>
    <x v="8"/>
    <x v="20"/>
    <x v="1746"/>
    <n v="42697.87499999999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s v="photography/photobooks"/>
    <n v="105"/>
    <n v="59.41"/>
    <x v="8"/>
    <x v="20"/>
    <x v="1747"/>
    <n v="42321.416666666664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x v="0"/>
    <s v="photography/photobooks"/>
    <n v="130"/>
    <n v="358.97"/>
    <x v="8"/>
    <x v="20"/>
    <x v="1748"/>
    <n v="42249.74239583333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0"/>
    <s v="photography/photobooks"/>
    <n v="123"/>
    <n v="94.74"/>
    <x v="8"/>
    <x v="20"/>
    <x v="1749"/>
    <n v="42795.5833333333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s v="photography/photobooks"/>
    <n v="202"/>
    <n v="80.650000000000006"/>
    <x v="8"/>
    <x v="20"/>
    <x v="1750"/>
    <n v="42479.62851851851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x v="0"/>
    <s v="photography/photobooks"/>
    <n v="103"/>
    <n v="168.69"/>
    <x v="8"/>
    <x v="20"/>
    <x v="1751"/>
    <n v="42082.531516203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s v="photography/photobooks"/>
    <n v="260"/>
    <n v="34.69"/>
    <x v="8"/>
    <x v="20"/>
    <x v="1752"/>
    <n v="42657.0449305555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0"/>
    <s v="photography/photobooks"/>
    <n v="108"/>
    <n v="462.86"/>
    <x v="8"/>
    <x v="20"/>
    <x v="1753"/>
    <n v="42450.49962962962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0"/>
    <s v="photography/photobooks"/>
    <n v="111"/>
    <n v="104.39"/>
    <x v="8"/>
    <x v="20"/>
    <x v="1754"/>
    <n v="42097.6267708333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s v="photography/photobooks"/>
    <n v="120"/>
    <n v="7.5"/>
    <x v="8"/>
    <x v="20"/>
    <x v="1755"/>
    <n v="42282.58056712962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s v="photography/photobooks"/>
    <n v="103"/>
    <n v="47.13"/>
    <x v="8"/>
    <x v="20"/>
    <x v="1756"/>
    <n v="42610.959131944437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s v="photography/photobooks"/>
    <n v="116"/>
    <n v="414.29"/>
    <x v="8"/>
    <x v="20"/>
    <x v="1757"/>
    <n v="42763.6034722222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s v="photography/photobooks"/>
    <n v="115"/>
    <n v="42.48"/>
    <x v="8"/>
    <x v="20"/>
    <x v="1758"/>
    <n v="42565.7475925925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x v="0"/>
    <s v="photography/photobooks"/>
    <n v="107"/>
    <n v="108.78"/>
    <x v="8"/>
    <x v="20"/>
    <x v="1759"/>
    <n v="42088.57903935184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s v="photography/photobooks"/>
    <n v="165"/>
    <n v="81.099999999999994"/>
    <x v="8"/>
    <x v="20"/>
    <x v="1760"/>
    <n v="42425.46427083333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x v="0"/>
    <s v="photography/photobooks"/>
    <n v="155"/>
    <n v="51.67"/>
    <x v="8"/>
    <x v="20"/>
    <x v="1761"/>
    <n v="42259.35949074073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x v="0"/>
    <s v="photography/photobooks"/>
    <n v="885"/>
    <n v="35.4"/>
    <x v="8"/>
    <x v="20"/>
    <x v="1762"/>
    <n v="42440.77366898147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s v="photography/photobooks"/>
    <n v="102"/>
    <n v="103.64"/>
    <x v="8"/>
    <x v="20"/>
    <x v="1763"/>
    <n v="42666.66018518518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s v="photography/photobooks"/>
    <n v="20"/>
    <n v="55.28"/>
    <x v="8"/>
    <x v="20"/>
    <x v="1764"/>
    <n v="41854.2775347222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s v="photography/photobooks"/>
    <n v="59"/>
    <n v="72.17"/>
    <x v="8"/>
    <x v="20"/>
    <x v="1765"/>
    <n v="41864.77212962962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x v="1"/>
    <s v="photography/photobooks"/>
    <n v="0"/>
    <e v="#DIV/0!"/>
    <x v="8"/>
    <x v="20"/>
    <x v="1766"/>
    <n v="41876.6514814814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s v="photography/photobooks"/>
    <n v="46"/>
    <n v="58.62"/>
    <x v="8"/>
    <x v="20"/>
    <x v="1767"/>
    <n v="41854.45004629629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s v="photography/photobooks"/>
    <n v="4"/>
    <n v="12.47"/>
    <x v="8"/>
    <x v="20"/>
    <x v="1768"/>
    <n v="41909.35236111110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s v="photography/photobooks"/>
    <n v="3"/>
    <n v="49.14"/>
    <x v="8"/>
    <x v="20"/>
    <x v="1769"/>
    <n v="42017.61063657407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s v="photography/photobooks"/>
    <n v="57"/>
    <n v="150.5"/>
    <x v="8"/>
    <x v="20"/>
    <x v="1770"/>
    <n v="41926.57168981481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s v="photography/photobooks"/>
    <n v="21"/>
    <n v="35.799999999999997"/>
    <x v="8"/>
    <x v="20"/>
    <x v="1771"/>
    <n v="41935.77129629629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s v="photography/photobooks"/>
    <n v="16"/>
    <n v="45.16"/>
    <x v="8"/>
    <x v="20"/>
    <x v="1772"/>
    <n v="41826.50967592592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s v="photography/photobooks"/>
    <n v="6"/>
    <n v="98.79"/>
    <x v="8"/>
    <x v="20"/>
    <x v="1773"/>
    <n v="42023.55206018518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s v="photography/photobooks"/>
    <n v="46"/>
    <n v="88.31"/>
    <x v="8"/>
    <x v="20"/>
    <x v="1774"/>
    <n v="41972.41597222221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s v="photography/photobooks"/>
    <n v="65"/>
    <n v="170.63"/>
    <x v="8"/>
    <x v="20"/>
    <x v="1775"/>
    <n v="41936.76805555554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s v="photography/photobooks"/>
    <n v="7"/>
    <n v="83.75"/>
    <x v="8"/>
    <x v="20"/>
    <x v="1776"/>
    <n v="41941.74850694444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"/>
    <s v="photography/photobooks"/>
    <n v="14"/>
    <n v="65.099999999999994"/>
    <x v="8"/>
    <x v="20"/>
    <x v="1777"/>
    <n v="42055.1487615740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s v="photography/photobooks"/>
    <n v="2"/>
    <n v="66.33"/>
    <x v="8"/>
    <x v="20"/>
    <x v="1778"/>
    <n v="42090.61336805555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s v="photography/photobooks"/>
    <n v="36"/>
    <n v="104.89"/>
    <x v="8"/>
    <x v="20"/>
    <x v="1779"/>
    <n v="42615.483564814807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s v="photography/photobooks"/>
    <n v="40"/>
    <n v="78.44"/>
    <x v="8"/>
    <x v="20"/>
    <x v="1780"/>
    <n v="42553.39247685184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s v="photography/photobooks"/>
    <n v="26"/>
    <n v="59.04"/>
    <x v="8"/>
    <x v="20"/>
    <x v="1781"/>
    <n v="42628.40908564814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s v="photography/photobooks"/>
    <n v="15"/>
    <n v="71.34"/>
    <x v="8"/>
    <x v="20"/>
    <x v="1782"/>
    <n v="42421.36677083333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s v="photography/photobooks"/>
    <n v="24"/>
    <n v="51.23"/>
    <x v="8"/>
    <x v="20"/>
    <x v="1783"/>
    <n v="42145.7416435185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s v="photography/photobooks"/>
    <n v="40"/>
    <n v="60.24"/>
    <x v="8"/>
    <x v="20"/>
    <x v="1784"/>
    <n v="42034.93402777777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s v="photography/photobooks"/>
    <n v="20"/>
    <n v="44.94"/>
    <x v="8"/>
    <x v="20"/>
    <x v="1785"/>
    <n v="41927.79166666666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"/>
    <s v="photography/photobooks"/>
    <n v="48"/>
    <n v="31.21"/>
    <x v="8"/>
    <x v="20"/>
    <x v="1786"/>
    <n v="41988.34232638889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s v="photography/photobooks"/>
    <n v="15"/>
    <n v="63.88"/>
    <x v="8"/>
    <x v="20"/>
    <x v="1787"/>
    <n v="42098.4055208333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s v="photography/photobooks"/>
    <n v="1"/>
    <n v="19"/>
    <x v="8"/>
    <x v="20"/>
    <x v="1788"/>
    <n v="41943.74006944444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s v="photography/photobooks"/>
    <n v="1"/>
    <n v="10"/>
    <x v="8"/>
    <x v="20"/>
    <x v="1789"/>
    <n v="42016.0417013888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s v="photography/photobooks"/>
    <n v="5"/>
    <n v="109.07"/>
    <x v="8"/>
    <x v="20"/>
    <x v="1790"/>
    <n v="42040.466180555552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s v="photography/photobooks"/>
    <n v="4"/>
    <n v="26.75"/>
    <x v="8"/>
    <x v="20"/>
    <x v="1791"/>
    <n v="42033.5320023148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s v="photography/photobooks"/>
    <n v="61"/>
    <n v="109.94"/>
    <x v="8"/>
    <x v="20"/>
    <x v="1792"/>
    <n v="42226.08263888888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"/>
    <s v="photography/photobooks"/>
    <n v="1"/>
    <n v="20"/>
    <x v="8"/>
    <x v="20"/>
    <x v="1793"/>
    <n v="41970.72499999999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s v="photography/photobooks"/>
    <n v="11"/>
    <n v="55.39"/>
    <x v="8"/>
    <x v="20"/>
    <x v="1794"/>
    <n v="42046.34284722222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"/>
    <s v="photography/photobooks"/>
    <n v="39"/>
    <n v="133.9"/>
    <x v="8"/>
    <x v="20"/>
    <x v="1795"/>
    <n v="42657.45833333333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s v="photography/photobooks"/>
    <n v="22"/>
    <n v="48.72"/>
    <x v="8"/>
    <x v="20"/>
    <x v="1796"/>
    <n v="42575.23108796295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s v="photography/photobooks"/>
    <n v="68"/>
    <n v="48.25"/>
    <x v="8"/>
    <x v="20"/>
    <x v="1797"/>
    <n v="42719.36098379629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s v="photography/photobooks"/>
    <n v="14"/>
    <n v="58.97"/>
    <x v="8"/>
    <x v="20"/>
    <x v="1798"/>
    <n v="42404.118437499994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x v="1"/>
    <s v="photography/photobooks"/>
    <n v="2"/>
    <n v="11.64"/>
    <x v="8"/>
    <x v="20"/>
    <x v="1799"/>
    <n v="41954.67601851851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s v="photography/photobooks"/>
    <n v="20"/>
    <n v="83.72"/>
    <x v="8"/>
    <x v="20"/>
    <x v="1800"/>
    <n v="42653.397800925923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s v="photography/photobooks"/>
    <n v="14"/>
    <n v="63.65"/>
    <x v="8"/>
    <x v="20"/>
    <x v="1801"/>
    <n v="42353.298611111109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"/>
    <s v="photography/photobooks"/>
    <n v="48"/>
    <n v="94.28"/>
    <x v="8"/>
    <x v="20"/>
    <x v="1802"/>
    <n v="42182.70763888888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s v="photography/photobooks"/>
    <n v="31"/>
    <n v="71.87"/>
    <x v="8"/>
    <x v="20"/>
    <x v="1803"/>
    <n v="42048.86321759258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s v="photography/photobooks"/>
    <n v="35"/>
    <n v="104.85"/>
    <x v="8"/>
    <x v="20"/>
    <x v="1804"/>
    <n v="42322.51162037037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"/>
    <s v="photography/photobooks"/>
    <n v="36"/>
    <n v="67.14"/>
    <x v="8"/>
    <x v="20"/>
    <x v="1805"/>
    <n v="42279.54166666666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s v="photography/photobooks"/>
    <n v="3"/>
    <n v="73.88"/>
    <x v="8"/>
    <x v="20"/>
    <x v="1806"/>
    <n v="41912.429965277777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x v="1"/>
    <s v="photography/photobooks"/>
    <n v="11"/>
    <n v="69.13"/>
    <x v="8"/>
    <x v="20"/>
    <x v="1807"/>
    <n v="41909.86010416666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s v="photography/photobooks"/>
    <n v="41"/>
    <n v="120.77"/>
    <x v="8"/>
    <x v="20"/>
    <x v="1808"/>
    <n v="42777.472569444442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"/>
    <s v="photography/photobooks"/>
    <n v="11"/>
    <n v="42.22"/>
    <x v="8"/>
    <x v="20"/>
    <x v="1809"/>
    <n v="42064.69952546296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s v="photography/photobooks"/>
    <n v="3"/>
    <n v="7.5"/>
    <x v="8"/>
    <x v="20"/>
    <x v="1810"/>
    <n v="41872.70168981481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s v="photography/photobooks"/>
    <n v="0"/>
    <n v="1.54"/>
    <x v="8"/>
    <x v="20"/>
    <x v="1811"/>
    <n v="41935.95833333332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s v="photography/photobooks"/>
    <n v="13"/>
    <n v="37.61"/>
    <x v="8"/>
    <x v="20"/>
    <x v="1812"/>
    <n v="42554.11037037036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s v="photography/photobooks"/>
    <n v="0"/>
    <e v="#DIV/0!"/>
    <x v="8"/>
    <x v="20"/>
    <x v="1813"/>
    <n v="41859.6806944444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s v="photography/photobooks"/>
    <n v="49"/>
    <n v="42.16"/>
    <x v="8"/>
    <x v="20"/>
    <x v="1814"/>
    <n v="42063.10574074074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s v="photography/photobooks"/>
    <n v="0"/>
    <e v="#DIV/0!"/>
    <x v="8"/>
    <x v="20"/>
    <x v="1815"/>
    <n v="42186.698344907403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"/>
    <s v="photography/photobooks"/>
    <n v="2"/>
    <n v="84.83"/>
    <x v="8"/>
    <x v="20"/>
    <x v="1816"/>
    <n v="42576.58333333333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s v="photography/photobooks"/>
    <n v="52"/>
    <n v="94.19"/>
    <x v="8"/>
    <x v="20"/>
    <x v="1817"/>
    <n v="42765.08263888888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s v="photography/photobooks"/>
    <n v="0"/>
    <e v="#DIV/0!"/>
    <x v="8"/>
    <x v="20"/>
    <x v="1818"/>
    <n v="42096.98437499999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s v="photography/photobooks"/>
    <n v="2"/>
    <n v="6.25"/>
    <x v="8"/>
    <x v="20"/>
    <x v="1819"/>
    <n v="41850.54393518518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s v="photography/photobooks"/>
    <n v="7"/>
    <n v="213.38"/>
    <x v="8"/>
    <x v="20"/>
    <x v="1820"/>
    <n v="42094.83437499999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s v="music/rock"/>
    <n v="135"/>
    <n v="59.16"/>
    <x v="4"/>
    <x v="11"/>
    <x v="1821"/>
    <n v="40971.11072916666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x v="0"/>
    <s v="music/rock"/>
    <n v="100"/>
    <n v="27.27"/>
    <x v="4"/>
    <x v="11"/>
    <x v="1822"/>
    <n v="41670.58402777777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s v="music/rock"/>
    <n v="116"/>
    <n v="24.58"/>
    <x v="4"/>
    <x v="11"/>
    <x v="1823"/>
    <n v="41206.47657407407"/>
  </r>
  <r>
    <n v="1824"/>
    <s v="Tin Man's Broken Wisdom Fund"/>
    <s v="cd fund raiser"/>
    <n v="3000"/>
    <n v="3002"/>
    <x v="0"/>
    <x v="0"/>
    <s v="USD"/>
    <n v="1389146880"/>
    <n v="1387403967"/>
    <b v="0"/>
    <n v="40"/>
    <x v="0"/>
    <s v="music/rock"/>
    <n v="100"/>
    <n v="75.05"/>
    <x v="4"/>
    <x v="11"/>
    <x v="1824"/>
    <n v="41646.88055555555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s v="music/rock"/>
    <n v="105"/>
    <n v="42.02"/>
    <x v="4"/>
    <x v="11"/>
    <x v="1825"/>
    <n v="41466.6261921296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x v="0"/>
    <s v="music/rock"/>
    <n v="101"/>
    <n v="53.16"/>
    <x v="4"/>
    <x v="11"/>
    <x v="1826"/>
    <n v="41687.71547453703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s v="music/rock"/>
    <n v="101"/>
    <n v="83.89"/>
    <x v="4"/>
    <x v="11"/>
    <x v="1827"/>
    <n v="40605.11760416666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s v="music/rock"/>
    <n v="100"/>
    <n v="417.33"/>
    <x v="4"/>
    <x v="11"/>
    <x v="1828"/>
    <n v="41768.7083333333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s v="music/rock"/>
    <n v="167"/>
    <n v="75.77"/>
    <x v="4"/>
    <x v="11"/>
    <x v="1829"/>
    <n v="40564.7083333333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s v="music/rock"/>
    <n v="102"/>
    <n v="67.39"/>
    <x v="4"/>
    <x v="11"/>
    <x v="1830"/>
    <n v="41694.47577546296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s v="music/rock"/>
    <n v="103"/>
    <n v="73.569999999999993"/>
    <x v="4"/>
    <x v="11"/>
    <x v="1831"/>
    <n v="41041.78776620369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s v="music/rock"/>
    <n v="143"/>
    <n v="25"/>
    <x v="4"/>
    <x v="11"/>
    <x v="1832"/>
    <n v="40606.33133101851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s v="music/rock"/>
    <n v="263"/>
    <n v="42"/>
    <x v="4"/>
    <x v="11"/>
    <x v="1833"/>
    <n v="41335.1243055555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x v="0"/>
    <s v="music/rock"/>
    <n v="118"/>
    <n v="131.16999999999999"/>
    <x v="4"/>
    <x v="11"/>
    <x v="1834"/>
    <n v="42028.75572916666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s v="music/rock"/>
    <n v="104"/>
    <n v="47.27"/>
    <x v="4"/>
    <x v="11"/>
    <x v="1835"/>
    <n v="42460.45221064814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x v="0"/>
    <s v="music/rock"/>
    <n v="200"/>
    <n v="182.13"/>
    <x v="4"/>
    <x v="11"/>
    <x v="1836"/>
    <n v="41322.60103009259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s v="music/rock"/>
    <n v="307"/>
    <n v="61.37"/>
    <x v="4"/>
    <x v="11"/>
    <x v="1837"/>
    <n v="40985.79785879629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s v="music/rock"/>
    <n v="100"/>
    <n v="35.770000000000003"/>
    <x v="4"/>
    <x v="11"/>
    <x v="1838"/>
    <n v="40816.91666666666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s v="music/rock"/>
    <n v="205"/>
    <n v="45.62"/>
    <x v="4"/>
    <x v="11"/>
    <x v="1839"/>
    <n v="42644.51368055555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s v="music/rock"/>
    <n v="109"/>
    <n v="75.38"/>
    <x v="4"/>
    <x v="11"/>
    <x v="1840"/>
    <n v="41400.99930555555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s v="music/rock"/>
    <n v="102"/>
    <n v="50.88"/>
    <x v="4"/>
    <x v="11"/>
    <x v="1841"/>
    <n v="41778.99930555555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s v="music/rock"/>
    <n v="125"/>
    <n v="119.29"/>
    <x v="4"/>
    <x v="11"/>
    <x v="1842"/>
    <n v="42065.0409722222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s v="music/rock"/>
    <n v="124"/>
    <n v="92.54"/>
    <x v="4"/>
    <x v="11"/>
    <x v="1843"/>
    <n v="40594.78650462962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s v="music/rock"/>
    <n v="101"/>
    <n v="76.05"/>
    <x v="4"/>
    <x v="11"/>
    <x v="1844"/>
    <n v="40704.91666666666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s v="music/rock"/>
    <n v="100"/>
    <n v="52.63"/>
    <x v="4"/>
    <x v="11"/>
    <x v="1845"/>
    <n v="42537.99652777777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s v="music/rock"/>
    <n v="138"/>
    <n v="98.99"/>
    <x v="4"/>
    <x v="11"/>
    <x v="1846"/>
    <n v="41258.4418634259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s v="music/rock"/>
    <n v="121"/>
    <n v="79.53"/>
    <x v="4"/>
    <x v="11"/>
    <x v="1847"/>
    <n v="42115.02814814814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s v="music/rock"/>
    <n v="107"/>
    <n v="134.21"/>
    <x v="4"/>
    <x v="11"/>
    <x v="1848"/>
    <n v="40755.082638888889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s v="music/rock"/>
    <n v="100"/>
    <n v="37.630000000000003"/>
    <x v="4"/>
    <x v="11"/>
    <x v="1849"/>
    <n v="41199.63725694444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s v="music/rock"/>
    <n v="102"/>
    <n v="51.04"/>
    <x v="4"/>
    <x v="11"/>
    <x v="1850"/>
    <n v="41830.75115740740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s v="music/rock"/>
    <n v="100"/>
    <n v="50.04"/>
    <x v="4"/>
    <x v="11"/>
    <x v="1851"/>
    <n v="41847.83333333332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s v="music/rock"/>
    <n v="117"/>
    <n v="133.93"/>
    <x v="4"/>
    <x v="11"/>
    <x v="1852"/>
    <n v="42118.79166666666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s v="music/rock"/>
    <n v="102"/>
    <n v="58.21"/>
    <x v="4"/>
    <x v="11"/>
    <x v="1853"/>
    <n v="41226.89371527777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s v="music/rock"/>
    <n v="102"/>
    <n v="88.04"/>
    <x v="4"/>
    <x v="11"/>
    <x v="1854"/>
    <n v="41417.81292824073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0"/>
    <s v="music/rock"/>
    <n v="154"/>
    <n v="70.58"/>
    <x v="4"/>
    <x v="11"/>
    <x v="1855"/>
    <n v="41645.33032407407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s v="music/rock"/>
    <n v="101"/>
    <n v="53.29"/>
    <x v="4"/>
    <x v="11"/>
    <x v="1856"/>
    <n v="41838.6466666666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s v="music/rock"/>
    <n v="100"/>
    <n v="136.36000000000001"/>
    <x v="4"/>
    <x v="11"/>
    <x v="1857"/>
    <n v="41894.56033564814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s v="music/rock"/>
    <n v="109"/>
    <n v="40.549999999999997"/>
    <x v="4"/>
    <x v="11"/>
    <x v="1858"/>
    <n v="40893.03380787037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x v="0"/>
    <s v="music/rock"/>
    <n v="132"/>
    <n v="70.63"/>
    <x v="4"/>
    <x v="11"/>
    <x v="1859"/>
    <n v="40808.56167824073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s v="music/rock"/>
    <n v="133"/>
    <n v="52.68"/>
    <x v="4"/>
    <x v="11"/>
    <x v="1860"/>
    <n v="41676.5009722222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s v="games/mobile games"/>
    <n v="0"/>
    <e v="#DIV/0!"/>
    <x v="6"/>
    <x v="18"/>
    <x v="1861"/>
    <n v="42030.0919097222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s v="games/mobile games"/>
    <n v="8"/>
    <n v="90.94"/>
    <x v="6"/>
    <x v="18"/>
    <x v="1862"/>
    <n v="42802.10416666666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s v="games/mobile games"/>
    <n v="0"/>
    <n v="5"/>
    <x v="6"/>
    <x v="18"/>
    <x v="1863"/>
    <n v="41802.58894675925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s v="games/mobile games"/>
    <n v="43"/>
    <n v="58.08"/>
    <x v="6"/>
    <x v="18"/>
    <x v="1864"/>
    <n v="41763.508101851847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s v="games/mobile games"/>
    <n v="0"/>
    <n v="2"/>
    <x v="6"/>
    <x v="18"/>
    <x v="1865"/>
    <n v="42680.20077546295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s v="games/mobile games"/>
    <n v="1"/>
    <n v="62.5"/>
    <x v="6"/>
    <x v="18"/>
    <x v="1866"/>
    <n v="42794.95833333333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s v="games/mobile games"/>
    <n v="0"/>
    <n v="10"/>
    <x v="6"/>
    <x v="18"/>
    <x v="1867"/>
    <n v="42679.7165740740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s v="games/mobile games"/>
    <n v="5"/>
    <n v="71.59"/>
    <x v="6"/>
    <x v="18"/>
    <x v="1868"/>
    <n v="42353.12430555555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s v="games/mobile games"/>
    <n v="0"/>
    <e v="#DIV/0!"/>
    <x v="6"/>
    <x v="18"/>
    <x v="1869"/>
    <n v="42738.7945486111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s v="games/mobile games"/>
    <n v="10"/>
    <n v="32.82"/>
    <x v="6"/>
    <x v="18"/>
    <x v="1870"/>
    <n v="42399.97013888888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s v="games/mobile games"/>
    <n v="72"/>
    <n v="49.12"/>
    <x v="6"/>
    <x v="18"/>
    <x v="1871"/>
    <n v="41963.61690972222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s v="games/mobile games"/>
    <n v="1"/>
    <n v="16.309999999999999"/>
    <x v="6"/>
    <x v="18"/>
    <x v="1872"/>
    <n v="42184.92131944443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1"/>
    <s v="games/mobile games"/>
    <n v="0"/>
    <n v="18"/>
    <x v="6"/>
    <x v="18"/>
    <x v="1873"/>
    <n v="42193.48958333333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s v="games/mobile games"/>
    <n v="0"/>
    <n v="13"/>
    <x v="6"/>
    <x v="18"/>
    <x v="1874"/>
    <n v="42549.76079861110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s v="games/mobile games"/>
    <n v="1"/>
    <n v="17"/>
    <x v="6"/>
    <x v="18"/>
    <x v="1875"/>
    <n v="42588.69106481481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"/>
    <s v="games/mobile games"/>
    <n v="0"/>
    <e v="#DIV/0!"/>
    <x v="6"/>
    <x v="18"/>
    <x v="1876"/>
    <n v="41806.0764467592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s v="games/mobile games"/>
    <n v="0"/>
    <e v="#DIV/0!"/>
    <x v="6"/>
    <x v="18"/>
    <x v="1877"/>
    <n v="42063.82089120370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"/>
    <s v="games/mobile games"/>
    <n v="0"/>
    <e v="#DIV/0!"/>
    <x v="6"/>
    <x v="18"/>
    <x v="1878"/>
    <n v="41802.80040509258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s v="games/mobile games"/>
    <n v="0"/>
    <n v="3"/>
    <x v="6"/>
    <x v="18"/>
    <x v="1879"/>
    <n v="42443.39964120370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x v="1"/>
    <s v="games/mobile games"/>
    <n v="20"/>
    <n v="41.83"/>
    <x v="6"/>
    <x v="18"/>
    <x v="1880"/>
    <n v="42459.316898148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s v="music/indie rock"/>
    <n v="173"/>
    <n v="49.34"/>
    <x v="4"/>
    <x v="14"/>
    <x v="1881"/>
    <n v="42072.90265046296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s v="music/indie rock"/>
    <n v="101"/>
    <n v="41.73"/>
    <x v="4"/>
    <x v="14"/>
    <x v="1882"/>
    <n v="41100.7833333333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s v="music/indie rock"/>
    <n v="105"/>
    <n v="32.72"/>
    <x v="4"/>
    <x v="14"/>
    <x v="1883"/>
    <n v="41007.69800925925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s v="music/indie rock"/>
    <n v="135"/>
    <n v="51.96"/>
    <x v="4"/>
    <x v="14"/>
    <x v="1884"/>
    <n v="41240.29166666666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s v="music/indie rock"/>
    <n v="116"/>
    <n v="50.69"/>
    <x v="4"/>
    <x v="14"/>
    <x v="1885"/>
    <n v="41131.70833333332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s v="music/indie rock"/>
    <n v="102"/>
    <n v="42.24"/>
    <x v="4"/>
    <x v="14"/>
    <x v="1886"/>
    <n v="41955.74002314814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s v="music/indie rock"/>
    <n v="111"/>
    <n v="416.88"/>
    <x v="4"/>
    <x v="14"/>
    <x v="1887"/>
    <n v="42341.68749999999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s v="music/indie rock"/>
    <n v="166"/>
    <n v="46.65"/>
    <x v="4"/>
    <x v="14"/>
    <x v="1888"/>
    <n v="40329.99930555555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s v="music/indie rock"/>
    <n v="107"/>
    <n v="48.45"/>
    <x v="4"/>
    <x v="14"/>
    <x v="1889"/>
    <n v="41344.54335648148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s v="music/indie rock"/>
    <n v="145"/>
    <n v="70.53"/>
    <x v="4"/>
    <x v="14"/>
    <x v="1890"/>
    <n v="41258.57787037036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s v="music/indie rock"/>
    <n v="106"/>
    <n v="87.96"/>
    <x v="4"/>
    <x v="14"/>
    <x v="1891"/>
    <n v="40381.04166666666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s v="music/indie rock"/>
    <n v="137"/>
    <n v="26.27"/>
    <x v="4"/>
    <x v="14"/>
    <x v="1892"/>
    <n v="40701.42917824073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s v="music/indie rock"/>
    <n v="104"/>
    <n v="57.78"/>
    <x v="4"/>
    <x v="14"/>
    <x v="1893"/>
    <n v="40648.95763888888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x v="0"/>
    <s v="music/indie rock"/>
    <n v="115"/>
    <n v="57.25"/>
    <x v="4"/>
    <x v="14"/>
    <x v="1894"/>
    <n v="40951.6965624999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s v="music/indie rock"/>
    <n v="102"/>
    <n v="196.34"/>
    <x v="4"/>
    <x v="14"/>
    <x v="1895"/>
    <n v="42297.53844907407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s v="music/indie rock"/>
    <n v="124"/>
    <n v="43"/>
    <x v="4"/>
    <x v="14"/>
    <x v="1896"/>
    <n v="41011.50190972221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s v="music/indie rock"/>
    <n v="102"/>
    <n v="35.549999999999997"/>
    <x v="4"/>
    <x v="14"/>
    <x v="1897"/>
    <n v="41702.66666666666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s v="music/indie rock"/>
    <n v="145"/>
    <n v="68.81"/>
    <x v="4"/>
    <x v="14"/>
    <x v="1898"/>
    <n v="42401.54166666666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s v="music/indie rock"/>
    <n v="133"/>
    <n v="28.57"/>
    <x v="4"/>
    <x v="14"/>
    <x v="1899"/>
    <n v="42088.69173611110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s v="music/indie rock"/>
    <n v="109"/>
    <n v="50.63"/>
    <x v="4"/>
    <x v="14"/>
    <x v="1900"/>
    <n v="41188.20763888888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s v="technology/gadgets"/>
    <n v="3"/>
    <n v="106.8"/>
    <x v="2"/>
    <x v="29"/>
    <x v="1901"/>
    <n v="42146.33333333333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"/>
    <s v="technology/gadgets"/>
    <n v="1"/>
    <n v="4"/>
    <x v="2"/>
    <x v="29"/>
    <x v="1902"/>
    <n v="42067.58156249999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s v="technology/gadgets"/>
    <n v="47"/>
    <n v="34.1"/>
    <x v="2"/>
    <x v="29"/>
    <x v="1903"/>
    <n v="42762.56239583333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s v="technology/gadgets"/>
    <n v="0"/>
    <n v="25"/>
    <x v="2"/>
    <x v="29"/>
    <x v="1904"/>
    <n v="42371.47709490740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s v="technology/gadgets"/>
    <n v="0"/>
    <n v="10.5"/>
    <x v="2"/>
    <x v="29"/>
    <x v="1905"/>
    <n v="41889.71752314814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s v="technology/gadgets"/>
    <n v="43"/>
    <n v="215.96"/>
    <x v="2"/>
    <x v="29"/>
    <x v="1906"/>
    <n v="42544.46276620370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s v="technology/gadgets"/>
    <n v="0"/>
    <n v="21.25"/>
    <x v="2"/>
    <x v="29"/>
    <x v="1907"/>
    <n v="41782.37876157407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s v="technology/gadgets"/>
    <n v="2"/>
    <n v="108.25"/>
    <x v="2"/>
    <x v="29"/>
    <x v="1908"/>
    <n v="42733.70949074073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s v="technology/gadgets"/>
    <n v="14"/>
    <n v="129.97"/>
    <x v="2"/>
    <x v="29"/>
    <x v="1909"/>
    <n v="41935.22082175925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"/>
    <s v="technology/gadgets"/>
    <n v="39"/>
    <n v="117.49"/>
    <x v="2"/>
    <x v="29"/>
    <x v="1910"/>
    <n v="42308.73958333333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"/>
    <s v="technology/gadgets"/>
    <n v="0"/>
    <n v="10"/>
    <x v="2"/>
    <x v="29"/>
    <x v="1911"/>
    <n v="41859.82562499999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s v="technology/gadgets"/>
    <n v="59"/>
    <n v="70.599999999999994"/>
    <x v="2"/>
    <x v="29"/>
    <x v="1912"/>
    <n v="42159.01805555554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x v="1"/>
    <s v="technology/gadgets"/>
    <n v="1"/>
    <n v="24.5"/>
    <x v="2"/>
    <x v="29"/>
    <x v="1913"/>
    <n v="41920.30298611110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s v="technology/gadgets"/>
    <n v="9"/>
    <n v="30"/>
    <x v="2"/>
    <x v="29"/>
    <x v="1914"/>
    <n v="41943.95763888888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s v="technology/gadgets"/>
    <n v="2"/>
    <n v="2"/>
    <x v="2"/>
    <x v="29"/>
    <x v="1915"/>
    <n v="41883.84053240740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x v="1"/>
    <s v="technology/gadgets"/>
    <n v="1"/>
    <n v="17"/>
    <x v="2"/>
    <x v="29"/>
    <x v="1916"/>
    <n v="42681.550636574073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x v="1"/>
    <s v="technology/gadgets"/>
    <n v="53"/>
    <n v="2928.93"/>
    <x v="2"/>
    <x v="29"/>
    <x v="1917"/>
    <n v="42776.0617245370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s v="technology/gadgets"/>
    <n v="1"/>
    <n v="28.89"/>
    <x v="2"/>
    <x v="29"/>
    <x v="1918"/>
    <n v="41863.58160879629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s v="technology/gadgets"/>
    <n v="47"/>
    <n v="29.63"/>
    <x v="2"/>
    <x v="29"/>
    <x v="1919"/>
    <n v="42143.6672337962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s v="technology/gadgets"/>
    <n v="43"/>
    <n v="40.98"/>
    <x v="2"/>
    <x v="29"/>
    <x v="1920"/>
    <n v="42298.74999999999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x v="0"/>
    <s v="music/indie rock"/>
    <n v="137"/>
    <n v="54"/>
    <x v="4"/>
    <x v="14"/>
    <x v="1921"/>
    <n v="41104.013229166667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s v="music/indie rock"/>
    <n v="116"/>
    <n v="36.11"/>
    <x v="4"/>
    <x v="14"/>
    <x v="1922"/>
    <n v="41620.04753472221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s v="music/indie rock"/>
    <n v="241"/>
    <n v="23.15"/>
    <x v="4"/>
    <x v="14"/>
    <x v="1923"/>
    <n v="40812.9993055555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s v="music/indie rock"/>
    <n v="114"/>
    <n v="104"/>
    <x v="4"/>
    <x v="14"/>
    <x v="1924"/>
    <n v="41654.60624999999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s v="music/indie rock"/>
    <n v="110"/>
    <n v="31.83"/>
    <x v="4"/>
    <x v="14"/>
    <x v="1925"/>
    <n v="41557.79166666666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s v="music/indie rock"/>
    <n v="195"/>
    <n v="27.39"/>
    <x v="4"/>
    <x v="14"/>
    <x v="1926"/>
    <n v="40483.8097222222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x v="0"/>
    <s v="music/indie rock"/>
    <n v="103"/>
    <n v="56.36"/>
    <x v="4"/>
    <x v="14"/>
    <x v="1927"/>
    <n v="40975.99930555555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x v="0"/>
    <s v="music/indie rock"/>
    <n v="103"/>
    <n v="77.349999999999994"/>
    <x v="4"/>
    <x v="14"/>
    <x v="1928"/>
    <n v="41401.43974537036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s v="music/indie rock"/>
    <n v="100"/>
    <n v="42.8"/>
    <x v="4"/>
    <x v="14"/>
    <x v="1929"/>
    <n v="40728.81326388888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s v="music/indie rock"/>
    <n v="127"/>
    <n v="48.85"/>
    <x v="4"/>
    <x v="14"/>
    <x v="1930"/>
    <n v="41462.35048611110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s v="music/indie rock"/>
    <n v="121"/>
    <n v="48.24"/>
    <x v="4"/>
    <x v="14"/>
    <x v="1931"/>
    <n v="41050.93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s v="music/indie rock"/>
    <n v="107"/>
    <n v="70.209999999999994"/>
    <x v="4"/>
    <x v="14"/>
    <x v="1932"/>
    <n v="40932.60153935185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s v="music/indie rock"/>
    <n v="172"/>
    <n v="94.05"/>
    <x v="4"/>
    <x v="14"/>
    <x v="1933"/>
    <n v="41908.9225347222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s v="music/indie rock"/>
    <n v="124"/>
    <n v="80.27"/>
    <x v="4"/>
    <x v="14"/>
    <x v="1934"/>
    <n v="4090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s v="music/indie rock"/>
    <n v="108"/>
    <n v="54.2"/>
    <x v="4"/>
    <x v="14"/>
    <x v="1935"/>
    <n v="41810.99930555555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s v="music/indie rock"/>
    <n v="117"/>
    <n v="60.27"/>
    <x v="4"/>
    <x v="14"/>
    <x v="1936"/>
    <n v="40883.040972222218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s v="music/indie rock"/>
    <n v="187"/>
    <n v="38.74"/>
    <x v="4"/>
    <x v="14"/>
    <x v="1937"/>
    <n v="41074.9576388888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s v="music/indie rock"/>
    <n v="116"/>
    <n v="152.54"/>
    <x v="4"/>
    <x v="14"/>
    <x v="1938"/>
    <n v="4145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s v="music/indie rock"/>
    <n v="111"/>
    <n v="115.31"/>
    <x v="4"/>
    <x v="14"/>
    <x v="1939"/>
    <n v="41343.73504629629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s v="music/indie rock"/>
    <n v="171"/>
    <n v="35.840000000000003"/>
    <x v="4"/>
    <x v="14"/>
    <x v="1940"/>
    <n v="40708.95763888888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s v="technology/hardware"/>
    <n v="126"/>
    <n v="64.569999999999993"/>
    <x v="2"/>
    <x v="30"/>
    <x v="1941"/>
    <n v="41774.0825347222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s v="technology/hardware"/>
    <n v="138"/>
    <n v="87.44"/>
    <x v="2"/>
    <x v="30"/>
    <x v="1942"/>
    <n v="40728.6196759259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s v="technology/hardware"/>
    <n v="1705"/>
    <n v="68.819999999999993"/>
    <x v="2"/>
    <x v="30"/>
    <x v="1943"/>
    <n v="42593.06152777777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s v="technology/hardware"/>
    <n v="788"/>
    <n v="176.2"/>
    <x v="2"/>
    <x v="30"/>
    <x v="1944"/>
    <n v="41760.37604166666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s v="technology/hardware"/>
    <n v="348"/>
    <n v="511.79"/>
    <x v="2"/>
    <x v="30"/>
    <x v="1945"/>
    <n v="42197.04349537036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s v="technology/hardware"/>
    <n v="150"/>
    <n v="160.44"/>
    <x v="2"/>
    <x v="30"/>
    <x v="1946"/>
    <n v="41748.90001157407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s v="technology/hardware"/>
    <n v="101"/>
    <n v="35"/>
    <x v="2"/>
    <x v="30"/>
    <x v="1947"/>
    <n v="40140.04097222221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x v="0"/>
    <s v="technology/hardware"/>
    <n v="800"/>
    <n v="188.51"/>
    <x v="2"/>
    <x v="30"/>
    <x v="1948"/>
    <n v="42527.50138888888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s v="technology/hardware"/>
    <n v="106"/>
    <n v="56.2"/>
    <x v="2"/>
    <x v="30"/>
    <x v="1949"/>
    <n v="41830.2147106481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s v="technology/hardware"/>
    <n v="201"/>
    <n v="51.31"/>
    <x v="2"/>
    <x v="30"/>
    <x v="1950"/>
    <n v="40654.9730671296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s v="technology/hardware"/>
    <n v="212"/>
    <n v="127.36"/>
    <x v="2"/>
    <x v="30"/>
    <x v="1951"/>
    <n v="42681.25390046295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0"/>
    <s v="technology/hardware"/>
    <n v="198"/>
    <n v="101.86"/>
    <x v="2"/>
    <x v="30"/>
    <x v="1952"/>
    <n v="41563.39832175925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s v="technology/hardware"/>
    <n v="226"/>
    <n v="230.56"/>
    <x v="2"/>
    <x v="30"/>
    <x v="1953"/>
    <n v="40969.916666666664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x v="0"/>
    <s v="technology/hardware"/>
    <n v="699"/>
    <n v="842.11"/>
    <x v="2"/>
    <x v="30"/>
    <x v="1954"/>
    <n v="42440.99999999999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s v="technology/hardware"/>
    <n v="399"/>
    <n v="577.28"/>
    <x v="2"/>
    <x v="30"/>
    <x v="1955"/>
    <n v="41052.5833333333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s v="technology/hardware"/>
    <n v="294"/>
    <n v="483.34"/>
    <x v="2"/>
    <x v="30"/>
    <x v="1956"/>
    <n v="42112.673668981479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x v="0"/>
    <s v="technology/hardware"/>
    <n v="168"/>
    <n v="76.14"/>
    <x v="2"/>
    <x v="30"/>
    <x v="1957"/>
    <n v="41208.89019675926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s v="technology/hardware"/>
    <n v="1436"/>
    <n v="74.11"/>
    <x v="2"/>
    <x v="30"/>
    <x v="1958"/>
    <n v="41356.73797453703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s v="technology/hardware"/>
    <n v="157"/>
    <n v="36.97"/>
    <x v="2"/>
    <x v="30"/>
    <x v="1959"/>
    <n v="41912.79166666666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0"/>
    <s v="technology/hardware"/>
    <n v="118"/>
    <n v="2500.9699999999998"/>
    <x v="2"/>
    <x v="30"/>
    <x v="1960"/>
    <n v="41994.1544097222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s v="technology/hardware"/>
    <n v="1105"/>
    <n v="67.69"/>
    <x v="2"/>
    <x v="30"/>
    <x v="1961"/>
    <n v="41187.9576388888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s v="technology/hardware"/>
    <n v="193"/>
    <n v="63.05"/>
    <x v="2"/>
    <x v="30"/>
    <x v="1962"/>
    <n v="41772.57217592592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s v="technology/hardware"/>
    <n v="127"/>
    <n v="117.6"/>
    <x v="2"/>
    <x v="30"/>
    <x v="1963"/>
    <n v="41898.2214583333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0"/>
    <s v="technology/hardware"/>
    <n v="260"/>
    <n v="180.75"/>
    <x v="2"/>
    <x v="30"/>
    <x v="1964"/>
    <n v="42482.0644907407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s v="technology/hardware"/>
    <n v="262"/>
    <n v="127.32"/>
    <x v="2"/>
    <x v="30"/>
    <x v="1965"/>
    <n v="40919.8333333333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s v="technology/hardware"/>
    <n v="207"/>
    <n v="136.63999999999999"/>
    <x v="2"/>
    <x v="30"/>
    <x v="1966"/>
    <n v="41865.33215277777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s v="technology/hardware"/>
    <n v="370"/>
    <n v="182.78"/>
    <x v="2"/>
    <x v="30"/>
    <x v="1967"/>
    <n v="41760.45519675925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s v="technology/hardware"/>
    <n v="285"/>
    <n v="279.38"/>
    <x v="2"/>
    <x v="30"/>
    <x v="1968"/>
    <n v="42707.42031249999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s v="technology/hardware"/>
    <n v="579"/>
    <n v="61.38"/>
    <x v="2"/>
    <x v="30"/>
    <x v="1969"/>
    <n v="42587.5841203703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s v="technology/hardware"/>
    <n v="1132"/>
    <n v="80.73"/>
    <x v="2"/>
    <x v="30"/>
    <x v="1970"/>
    <n v="41383.94329861110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s v="technology/hardware"/>
    <n v="263"/>
    <n v="272.36"/>
    <x v="2"/>
    <x v="30"/>
    <x v="1971"/>
    <n v="41592.9583333333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s v="technology/hardware"/>
    <n v="674"/>
    <n v="70.849999999999994"/>
    <x v="2"/>
    <x v="30"/>
    <x v="1972"/>
    <n v="41230.84541666666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s v="technology/hardware"/>
    <n v="257"/>
    <n v="247.94"/>
    <x v="2"/>
    <x v="30"/>
    <x v="1973"/>
    <n v="42588.08333333333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s v="technology/hardware"/>
    <n v="375"/>
    <n v="186.81"/>
    <x v="2"/>
    <x v="30"/>
    <x v="1974"/>
    <n v="41505.1257986111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s v="technology/hardware"/>
    <n v="209"/>
    <n v="131.99"/>
    <x v="2"/>
    <x v="30"/>
    <x v="1975"/>
    <n v="41343.5468865740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x v="0"/>
    <s v="technology/hardware"/>
    <n v="347"/>
    <n v="29.31"/>
    <x v="2"/>
    <x v="30"/>
    <x v="1976"/>
    <n v="41468.69126157407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s v="technology/hardware"/>
    <n v="402"/>
    <n v="245.02"/>
    <x v="2"/>
    <x v="30"/>
    <x v="1977"/>
    <n v="42357.12430555555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s v="technology/hardware"/>
    <n v="1027"/>
    <n v="1323.25"/>
    <x v="2"/>
    <x v="30"/>
    <x v="1978"/>
    <n v="41072.08333333332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s v="technology/hardware"/>
    <n v="115"/>
    <n v="282.66000000000003"/>
    <x v="2"/>
    <x v="30"/>
    <x v="1979"/>
    <n v="42326.99930555555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x v="0"/>
    <s v="technology/hardware"/>
    <n v="355"/>
    <n v="91.21"/>
    <x v="2"/>
    <x v="30"/>
    <x v="1980"/>
    <n v="42463.29238425925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"/>
    <s v="photography/people"/>
    <n v="5"/>
    <n v="31.75"/>
    <x v="8"/>
    <x v="31"/>
    <x v="1981"/>
    <n v="41829.516956018517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"/>
    <s v="photography/people"/>
    <n v="0"/>
    <e v="#DIV/0!"/>
    <x v="8"/>
    <x v="31"/>
    <x v="1982"/>
    <n v="42708.41998842592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s v="photography/people"/>
    <n v="4"/>
    <n v="88.69"/>
    <x v="8"/>
    <x v="31"/>
    <x v="1983"/>
    <n v="42615.08333333333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"/>
    <s v="photography/people"/>
    <n v="21"/>
    <n v="453.14"/>
    <x v="8"/>
    <x v="31"/>
    <x v="1984"/>
    <n v="41973.6236226851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s v="photography/people"/>
    <n v="3"/>
    <n v="12.75"/>
    <x v="8"/>
    <x v="31"/>
    <x v="1985"/>
    <n v="42584.74999999999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s v="photography/people"/>
    <n v="0"/>
    <n v="1"/>
    <x v="8"/>
    <x v="31"/>
    <x v="1986"/>
    <n v="42443.183831018519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x v="1"/>
    <s v="photography/people"/>
    <n v="42"/>
    <n v="83.43"/>
    <x v="8"/>
    <x v="31"/>
    <x v="1987"/>
    <n v="42064.4314351851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x v="1"/>
    <s v="photography/people"/>
    <n v="0"/>
    <n v="25"/>
    <x v="8"/>
    <x v="31"/>
    <x v="1988"/>
    <n v="42236.55488425926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s v="photography/people"/>
    <n v="1"/>
    <n v="50"/>
    <x v="8"/>
    <x v="31"/>
    <x v="1989"/>
    <n v="42715.47231481481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s v="photography/people"/>
    <n v="17"/>
    <n v="101.8"/>
    <x v="8"/>
    <x v="31"/>
    <x v="1990"/>
    <n v="42412.98763888888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s v="photography/people"/>
    <n v="7"/>
    <n v="46.67"/>
    <x v="8"/>
    <x v="31"/>
    <x v="1991"/>
    <n v="42188.68502314814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x v="1"/>
    <s v="photography/people"/>
    <n v="0"/>
    <n v="1"/>
    <x v="8"/>
    <x v="31"/>
    <x v="1992"/>
    <n v="42052.93508101852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s v="photography/people"/>
    <n v="0"/>
    <e v="#DIV/0!"/>
    <x v="8"/>
    <x v="31"/>
    <x v="1993"/>
    <n v="42359.38005787036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s v="photography/people"/>
    <n v="0"/>
    <e v="#DIV/0!"/>
    <x v="8"/>
    <x v="31"/>
    <x v="1994"/>
    <n v="42710.83960648148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1"/>
    <s v="photography/people"/>
    <n v="8"/>
    <n v="26"/>
    <x v="8"/>
    <x v="31"/>
    <x v="1995"/>
    <n v="42201.69370370370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s v="photography/people"/>
    <n v="0"/>
    <e v="#DIV/0!"/>
    <x v="8"/>
    <x v="31"/>
    <x v="1996"/>
    <n v="41830.61123842592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s v="photography/people"/>
    <n v="0"/>
    <e v="#DIV/0!"/>
    <x v="8"/>
    <x v="31"/>
    <x v="1997"/>
    <n v="41877.7223611111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s v="photography/people"/>
    <n v="26"/>
    <n v="218.33"/>
    <x v="8"/>
    <x v="31"/>
    <x v="1998"/>
    <n v="41851.91016203703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s v="photography/people"/>
    <n v="1"/>
    <n v="33.71"/>
    <x v="8"/>
    <x v="31"/>
    <x v="1999"/>
    <n v="41956.31606481481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1"/>
    <s v="photography/people"/>
    <n v="13"/>
    <n v="25"/>
    <x v="8"/>
    <x v="31"/>
    <x v="2000"/>
    <n v="42375.743206018517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0"/>
    <s v="technology/hardware"/>
    <n v="382"/>
    <n v="128.38999999999999"/>
    <x v="2"/>
    <x v="30"/>
    <x v="2001"/>
    <n v="42167.62499999999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s v="technology/hardware"/>
    <n v="217"/>
    <n v="78.83"/>
    <x v="2"/>
    <x v="30"/>
    <x v="2002"/>
    <n v="42758.50396990740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s v="technology/hardware"/>
    <n v="312"/>
    <n v="91.76"/>
    <x v="2"/>
    <x v="30"/>
    <x v="2003"/>
    <n v="40361.7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s v="technology/hardware"/>
    <n v="234"/>
    <n v="331.1"/>
    <x v="2"/>
    <x v="30"/>
    <x v="2004"/>
    <n v="41830.39656249999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s v="technology/hardware"/>
    <n v="124"/>
    <n v="194.26"/>
    <x v="2"/>
    <x v="30"/>
    <x v="2005"/>
    <n v="41562.95763888888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s v="technology/hardware"/>
    <n v="248"/>
    <n v="408.98"/>
    <x v="2"/>
    <x v="30"/>
    <x v="2006"/>
    <n v="41976.33385416666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s v="technology/hardware"/>
    <n v="116"/>
    <n v="84.46"/>
    <x v="2"/>
    <x v="30"/>
    <x v="2007"/>
    <n v="40413.95833333332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s v="technology/hardware"/>
    <n v="117"/>
    <n v="44.85"/>
    <x v="2"/>
    <x v="30"/>
    <x v="2008"/>
    <n v="40805.39608796295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0"/>
    <s v="technology/hardware"/>
    <n v="305"/>
    <n v="383.36"/>
    <x v="2"/>
    <x v="30"/>
    <x v="2009"/>
    <n v="42697.15674768518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x v="0"/>
    <s v="technology/hardware"/>
    <n v="320"/>
    <n v="55.28"/>
    <x v="2"/>
    <x v="30"/>
    <x v="2010"/>
    <n v="42600.78809027777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0"/>
    <s v="technology/hardware"/>
    <n v="820"/>
    <n v="422.02"/>
    <x v="2"/>
    <x v="30"/>
    <x v="2011"/>
    <n v="42380.74999999999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s v="technology/hardware"/>
    <n v="235"/>
    <n v="64.180000000000007"/>
    <x v="2"/>
    <x v="30"/>
    <x v="2012"/>
    <n v="42040.61390046295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s v="technology/hardware"/>
    <n v="495"/>
    <n v="173.58"/>
    <x v="2"/>
    <x v="30"/>
    <x v="2013"/>
    <n v="42559.75247685184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s v="technology/hardware"/>
    <n v="7814"/>
    <n v="88.6"/>
    <x v="2"/>
    <x v="30"/>
    <x v="2014"/>
    <n v="41357.964571759258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s v="technology/hardware"/>
    <n v="113"/>
    <n v="50.22"/>
    <x v="2"/>
    <x v="30"/>
    <x v="2015"/>
    <n v="40795.66855324073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x v="0"/>
    <s v="technology/hardware"/>
    <n v="922"/>
    <n v="192.39"/>
    <x v="2"/>
    <x v="30"/>
    <x v="2016"/>
    <n v="41342.6724421296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s v="technology/hardware"/>
    <n v="125"/>
    <n v="73.42"/>
    <x v="2"/>
    <x v="30"/>
    <x v="2017"/>
    <n v="40991.95833333332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0"/>
    <s v="technology/hardware"/>
    <n v="102"/>
    <n v="147.68"/>
    <x v="2"/>
    <x v="30"/>
    <x v="2018"/>
    <n v="42229.15751157407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s v="technology/hardware"/>
    <n v="485"/>
    <n v="108.97"/>
    <x v="2"/>
    <x v="30"/>
    <x v="2019"/>
    <n v="42635.50024305555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s v="technology/hardware"/>
    <n v="192"/>
    <n v="23.65"/>
    <x v="2"/>
    <x v="30"/>
    <x v="2020"/>
    <n v="41773.7527777777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s v="technology/hardware"/>
    <n v="281"/>
    <n v="147.94999999999999"/>
    <x v="2"/>
    <x v="30"/>
    <x v="2021"/>
    <n v="41905.86223379629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s v="technology/hardware"/>
    <n v="125"/>
    <n v="385.04"/>
    <x v="2"/>
    <x v="30"/>
    <x v="2022"/>
    <n v="42532.360787037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s v="technology/hardware"/>
    <n v="161"/>
    <n v="457.39"/>
    <x v="2"/>
    <x v="30"/>
    <x v="2023"/>
    <n v="42166.21241898147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s v="technology/hardware"/>
    <n v="585"/>
    <n v="222.99"/>
    <x v="2"/>
    <x v="30"/>
    <x v="2024"/>
    <n v="41133.91666666666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0"/>
    <s v="technology/hardware"/>
    <n v="201"/>
    <n v="220.74"/>
    <x v="2"/>
    <x v="30"/>
    <x v="2025"/>
    <n v="42165.9762268518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x v="0"/>
    <s v="technology/hardware"/>
    <n v="133"/>
    <n v="73.5"/>
    <x v="2"/>
    <x v="30"/>
    <x v="2026"/>
    <n v="41749.9576388888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s v="technology/hardware"/>
    <n v="120"/>
    <n v="223.1"/>
    <x v="2"/>
    <x v="30"/>
    <x v="2027"/>
    <n v="42093.56387731481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x v="0"/>
    <s v="technology/hardware"/>
    <n v="126"/>
    <n v="47.91"/>
    <x v="2"/>
    <x v="30"/>
    <x v="2028"/>
    <n v="40252.70486111110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s v="technology/hardware"/>
    <n v="361"/>
    <n v="96.06"/>
    <x v="2"/>
    <x v="30"/>
    <x v="2029"/>
    <n v="41877.81343750000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s v="technology/hardware"/>
    <n v="226"/>
    <n v="118.61"/>
    <x v="2"/>
    <x v="30"/>
    <x v="2030"/>
    <n v="41242.78814814814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0"/>
    <s v="technology/hardware"/>
    <n v="120"/>
    <n v="118.45"/>
    <x v="2"/>
    <x v="30"/>
    <x v="2031"/>
    <n v="42012.8333333333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s v="technology/hardware"/>
    <n v="304"/>
    <n v="143.21"/>
    <x v="2"/>
    <x v="30"/>
    <x v="2032"/>
    <n v="42718.9999999999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s v="technology/hardware"/>
    <n v="179"/>
    <n v="282.72000000000003"/>
    <x v="2"/>
    <x v="30"/>
    <x v="2033"/>
    <n v="41754.87405092592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s v="technology/hardware"/>
    <n v="387"/>
    <n v="593.94000000000005"/>
    <x v="2"/>
    <x v="30"/>
    <x v="2034"/>
    <n v="42131.08194444444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s v="technology/hardware"/>
    <n v="211"/>
    <n v="262.16000000000003"/>
    <x v="2"/>
    <x v="30"/>
    <x v="2035"/>
    <n v="42356.83333333333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s v="technology/hardware"/>
    <n v="132"/>
    <n v="46.58"/>
    <x v="2"/>
    <x v="30"/>
    <x v="2036"/>
    <n v="41768.65646990740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s v="technology/hardware"/>
    <n v="300"/>
    <n v="70.040000000000006"/>
    <x v="2"/>
    <x v="30"/>
    <x v="2037"/>
    <n v="41638.0434374999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s v="technology/hardware"/>
    <n v="421"/>
    <n v="164.91"/>
    <x v="2"/>
    <x v="30"/>
    <x v="2038"/>
    <n v="41456.54166666666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s v="technology/hardware"/>
    <n v="136"/>
    <n v="449.26"/>
    <x v="2"/>
    <x v="30"/>
    <x v="2039"/>
    <n v="42704.99930555555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x v="0"/>
    <s v="technology/hardware"/>
    <n v="248"/>
    <n v="27.47"/>
    <x v="2"/>
    <x v="30"/>
    <x v="2040"/>
    <n v="41593.76045138888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s v="technology/hardware"/>
    <n v="182"/>
    <n v="143.97999999999999"/>
    <x v="2"/>
    <x v="30"/>
    <x v="2041"/>
    <n v="42684.35910879629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s v="technology/hardware"/>
    <n v="124"/>
    <n v="88.24"/>
    <x v="2"/>
    <x v="30"/>
    <x v="2042"/>
    <n v="42391.49969907406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s v="technology/hardware"/>
    <n v="506"/>
    <n v="36.33"/>
    <x v="2"/>
    <x v="30"/>
    <x v="2043"/>
    <n v="42714.99930555555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s v="technology/hardware"/>
    <n v="108"/>
    <n v="90.18"/>
    <x v="2"/>
    <x v="30"/>
    <x v="2044"/>
    <n v="42168.4758564814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s v="technology/hardware"/>
    <n v="819"/>
    <n v="152.62"/>
    <x v="2"/>
    <x v="30"/>
    <x v="2045"/>
    <n v="41098.8801736111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s v="technology/hardware"/>
    <n v="121"/>
    <n v="55.81"/>
    <x v="2"/>
    <x v="30"/>
    <x v="2046"/>
    <n v="41416.96347222221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0"/>
    <s v="technology/hardware"/>
    <n v="103"/>
    <n v="227.85"/>
    <x v="2"/>
    <x v="30"/>
    <x v="2047"/>
    <n v="42110.79166666666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s v="technology/hardware"/>
    <n v="148"/>
    <n v="91.83"/>
    <x v="2"/>
    <x v="30"/>
    <x v="2048"/>
    <n v="41417.44318287036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x v="0"/>
    <s v="technology/hardware"/>
    <n v="120"/>
    <n v="80.989999999999995"/>
    <x v="2"/>
    <x v="30"/>
    <x v="2049"/>
    <n v="41610.74930555555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s v="technology/hardware"/>
    <n v="473"/>
    <n v="278.39"/>
    <x v="2"/>
    <x v="30"/>
    <x v="2050"/>
    <n v="42154.86317129628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s v="technology/hardware"/>
    <n v="130"/>
    <n v="43.1"/>
    <x v="2"/>
    <x v="30"/>
    <x v="2051"/>
    <n v="41633.81408564814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s v="technology/hardware"/>
    <n v="353"/>
    <n v="326.29000000000002"/>
    <x v="2"/>
    <x v="30"/>
    <x v="2052"/>
    <n v="42419.87561342592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s v="technology/hardware"/>
    <n v="101"/>
    <n v="41.74"/>
    <x v="2"/>
    <x v="30"/>
    <x v="2053"/>
    <n v="42333.45082175925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s v="technology/hardware"/>
    <n v="114"/>
    <n v="64.02"/>
    <x v="2"/>
    <x v="30"/>
    <x v="2054"/>
    <n v="41761.31261574073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s v="technology/hardware"/>
    <n v="167"/>
    <n v="99.46"/>
    <x v="2"/>
    <x v="30"/>
    <x v="2055"/>
    <n v="41975.95833333333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s v="technology/hardware"/>
    <n v="153"/>
    <n v="138.49"/>
    <x v="2"/>
    <x v="30"/>
    <x v="2056"/>
    <n v="41381.55256944444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s v="technology/hardware"/>
    <n v="202"/>
    <n v="45.55"/>
    <x v="2"/>
    <x v="30"/>
    <x v="2057"/>
    <n v="42426.28624999999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x v="0"/>
    <s v="technology/hardware"/>
    <n v="168"/>
    <n v="10.51"/>
    <x v="2"/>
    <x v="30"/>
    <x v="2058"/>
    <n v="42065.62499999999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s v="technology/hardware"/>
    <n v="143"/>
    <n v="114.77"/>
    <x v="2"/>
    <x v="30"/>
    <x v="2059"/>
    <n v="42400.70763888888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s v="technology/hardware"/>
    <n v="196"/>
    <n v="36"/>
    <x v="2"/>
    <x v="30"/>
    <x v="2060"/>
    <n v="41843.43460648148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s v="technology/hardware"/>
    <n v="108"/>
    <n v="154.16999999999999"/>
    <x v="2"/>
    <x v="30"/>
    <x v="2061"/>
    <n v="42735.556180555555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0"/>
    <s v="technology/hardware"/>
    <n v="115"/>
    <n v="566.39"/>
    <x v="2"/>
    <x v="30"/>
    <x v="2062"/>
    <n v="42453.1330787037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x v="0"/>
    <s v="technology/hardware"/>
    <n v="148"/>
    <n v="120.86"/>
    <x v="2"/>
    <x v="30"/>
    <x v="2063"/>
    <n v="42505.52431712962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s v="technology/hardware"/>
    <n v="191"/>
    <n v="86.16"/>
    <x v="2"/>
    <x v="30"/>
    <x v="2064"/>
    <n v="41425.2916666666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s v="technology/hardware"/>
    <n v="199"/>
    <n v="51.21"/>
    <x v="2"/>
    <x v="30"/>
    <x v="2065"/>
    <n v="41633.12533564814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s v="technology/hardware"/>
    <n v="219"/>
    <n v="67.260000000000005"/>
    <x v="2"/>
    <x v="30"/>
    <x v="2066"/>
    <n v="41874.56346064814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s v="technology/hardware"/>
    <n v="127"/>
    <n v="62.8"/>
    <x v="2"/>
    <x v="30"/>
    <x v="2067"/>
    <n v="42148.64555555555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s v="technology/hardware"/>
    <n v="105"/>
    <n v="346.13"/>
    <x v="2"/>
    <x v="30"/>
    <x v="2068"/>
    <n v="42663.63327546296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s v="technology/hardware"/>
    <n v="128"/>
    <n v="244.12"/>
    <x v="2"/>
    <x v="30"/>
    <x v="2069"/>
    <n v="42371.7637847222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0"/>
    <s v="technology/hardware"/>
    <n v="317"/>
    <n v="259.25"/>
    <x v="2"/>
    <x v="30"/>
    <x v="2070"/>
    <n v="42549.44818287036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s v="technology/hardware"/>
    <n v="281"/>
    <n v="201.96"/>
    <x v="2"/>
    <x v="30"/>
    <x v="2071"/>
    <n v="42645.07041666666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s v="technology/hardware"/>
    <n v="111"/>
    <n v="226.21"/>
    <x v="2"/>
    <x v="30"/>
    <x v="2072"/>
    <n v="42497.37305555555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s v="technology/hardware"/>
    <n v="153"/>
    <n v="324.69"/>
    <x v="2"/>
    <x v="30"/>
    <x v="2073"/>
    <n v="42132.45969907407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x v="0"/>
    <s v="technology/hardware"/>
    <n v="103"/>
    <n v="205"/>
    <x v="2"/>
    <x v="30"/>
    <x v="2074"/>
    <n v="42496.6178472222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s v="technology/hardware"/>
    <n v="1678"/>
    <n v="20.47"/>
    <x v="2"/>
    <x v="30"/>
    <x v="2075"/>
    <n v="41480.47324074073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s v="technology/hardware"/>
    <n v="543"/>
    <n v="116.35"/>
    <x v="2"/>
    <x v="30"/>
    <x v="2076"/>
    <n v="41843.67232638888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s v="technology/hardware"/>
    <n v="116"/>
    <n v="307.2"/>
    <x v="2"/>
    <x v="30"/>
    <x v="2077"/>
    <n v="42160.66666666666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s v="technology/hardware"/>
    <n v="131"/>
    <n v="546.69000000000005"/>
    <x v="2"/>
    <x v="30"/>
    <x v="2078"/>
    <n v="42722.5631597222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s v="technology/hardware"/>
    <n v="288"/>
    <n v="47.47"/>
    <x v="2"/>
    <x v="30"/>
    <x v="2079"/>
    <n v="42180.58333333333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s v="technology/hardware"/>
    <n v="508"/>
    <n v="101.56"/>
    <x v="2"/>
    <x v="30"/>
    <x v="2080"/>
    <n v="42319.79050925925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s v="music/indie rock"/>
    <n v="115"/>
    <n v="72.91"/>
    <x v="4"/>
    <x v="14"/>
    <x v="2081"/>
    <n v="41044.99930555555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s v="music/indie rock"/>
    <n v="111"/>
    <n v="43.71"/>
    <x v="4"/>
    <x v="14"/>
    <x v="2082"/>
    <n v="40870.95365740740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s v="music/indie rock"/>
    <n v="113"/>
    <n v="34"/>
    <x v="4"/>
    <x v="14"/>
    <x v="2083"/>
    <n v="41064.5138310185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s v="music/indie rock"/>
    <n v="108"/>
    <n v="70.650000000000006"/>
    <x v="4"/>
    <x v="14"/>
    <x v="2084"/>
    <n v="41763.08263888888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s v="music/indie rock"/>
    <n v="124"/>
    <n v="89.3"/>
    <x v="4"/>
    <x v="14"/>
    <x v="2085"/>
    <n v="41105.627164351848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s v="music/indie rock"/>
    <n v="101"/>
    <n v="115.09"/>
    <x v="4"/>
    <x v="14"/>
    <x v="2086"/>
    <n v="40890.99930555555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s v="music/indie rock"/>
    <n v="104"/>
    <n v="62.12"/>
    <x v="4"/>
    <x v="14"/>
    <x v="2087"/>
    <n v="40793.99604166666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s v="music/indie rock"/>
    <n v="116"/>
    <n v="46.2"/>
    <x v="4"/>
    <x v="14"/>
    <x v="2088"/>
    <n v="40431.95763888888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s v="music/indie rock"/>
    <n v="120"/>
    <n v="48.55"/>
    <x v="4"/>
    <x v="14"/>
    <x v="2089"/>
    <n v="41487.86798611110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s v="music/indie rock"/>
    <n v="115"/>
    <n v="57.52"/>
    <x v="4"/>
    <x v="14"/>
    <x v="2090"/>
    <n v="41329.17309027777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s v="music/indie rock"/>
    <n v="120"/>
    <n v="88.15"/>
    <x v="4"/>
    <x v="14"/>
    <x v="2091"/>
    <n v="40603.6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s v="music/indie rock"/>
    <n v="101"/>
    <n v="110.49"/>
    <x v="4"/>
    <x v="14"/>
    <x v="2092"/>
    <n v="40823.49921296296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s v="music/indie rock"/>
    <n v="102"/>
    <n v="66.83"/>
    <x v="4"/>
    <x v="14"/>
    <x v="2093"/>
    <n v="41265.687870370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s v="music/indie rock"/>
    <n v="121"/>
    <n v="58.6"/>
    <x v="4"/>
    <x v="14"/>
    <x v="2094"/>
    <n v="40972.91666666666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s v="music/indie rock"/>
    <n v="100"/>
    <n v="113.64"/>
    <x v="4"/>
    <x v="14"/>
    <x v="2095"/>
    <n v="40818.52515046296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s v="music/indie rock"/>
    <n v="102"/>
    <n v="43.57"/>
    <x v="4"/>
    <x v="14"/>
    <x v="2096"/>
    <n v="41207.95763888888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s v="music/indie rock"/>
    <n v="100"/>
    <n v="78.95"/>
    <x v="4"/>
    <x v="14"/>
    <x v="2097"/>
    <n v="40878.41822916666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s v="music/indie rock"/>
    <n v="100"/>
    <n v="188.13"/>
    <x v="4"/>
    <x v="14"/>
    <x v="2098"/>
    <n v="40975.905497685184"/>
  </r>
  <r>
    <n v="2099"/>
    <s v="Roosevelt Died."/>
    <s v="Our tour van died, we need help!"/>
    <n v="3000"/>
    <n v="3971"/>
    <x v="0"/>
    <x v="0"/>
    <s v="USD"/>
    <n v="1435808400"/>
    <n v="1434650084"/>
    <b v="0"/>
    <n v="63"/>
    <x v="0"/>
    <s v="music/indie rock"/>
    <n v="132"/>
    <n v="63.03"/>
    <x v="4"/>
    <x v="14"/>
    <x v="2099"/>
    <n v="42186.94444444444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s v="music/indie rock"/>
    <n v="137"/>
    <n v="30.37"/>
    <x v="4"/>
    <x v="14"/>
    <x v="2100"/>
    <n v="41089.95763888888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s v="music/indie rock"/>
    <n v="113"/>
    <n v="51.48"/>
    <x v="4"/>
    <x v="14"/>
    <x v="2101"/>
    <n v="40951.94113425925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s v="music/indie rock"/>
    <n v="136"/>
    <n v="35.79"/>
    <x v="4"/>
    <x v="14"/>
    <x v="2102"/>
    <n v="40668.660277777773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x v="0"/>
    <s v="music/indie rock"/>
    <n v="146"/>
    <n v="98.82"/>
    <x v="4"/>
    <x v="14"/>
    <x v="2103"/>
    <n v="41222.58827546296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s v="music/indie rock"/>
    <n v="130"/>
    <n v="28"/>
    <x v="4"/>
    <x v="14"/>
    <x v="2104"/>
    <n v="41424.79166666666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s v="music/indie rock"/>
    <n v="254"/>
    <n v="51.31"/>
    <x v="4"/>
    <x v="14"/>
    <x v="2105"/>
    <n v="41963.9583333333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s v="music/indie rock"/>
    <n v="107"/>
    <n v="53.52"/>
    <x v="4"/>
    <x v="14"/>
    <x v="2106"/>
    <n v="41300.0066435185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s v="music/indie rock"/>
    <n v="108"/>
    <n v="37.15"/>
    <x v="4"/>
    <x v="14"/>
    <x v="2107"/>
    <n v="41955.54390046295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s v="music/indie rock"/>
    <n v="107"/>
    <n v="89.9"/>
    <x v="4"/>
    <x v="14"/>
    <x v="2108"/>
    <n v="41161.95486111110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s v="music/indie rock"/>
    <n v="107"/>
    <n v="106.53"/>
    <x v="4"/>
    <x v="14"/>
    <x v="2109"/>
    <n v="42190.50019675926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x v="0"/>
    <s v="music/indie rock"/>
    <n v="100"/>
    <n v="52.82"/>
    <x v="4"/>
    <x v="14"/>
    <x v="2110"/>
    <n v="41786.9993055555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s v="music/indie rock"/>
    <n v="107"/>
    <n v="54.62"/>
    <x v="4"/>
    <x v="14"/>
    <x v="2111"/>
    <n v="40769.833333333328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s v="music/indie rock"/>
    <n v="100"/>
    <n v="27.27"/>
    <x v="4"/>
    <x v="14"/>
    <x v="2112"/>
    <n v="41379.71982638888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x v="0"/>
    <s v="music/indie rock"/>
    <n v="105"/>
    <n v="68.599999999999994"/>
    <x v="4"/>
    <x v="14"/>
    <x v="2113"/>
    <n v="41905.65712962962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s v="music/indie rock"/>
    <n v="105"/>
    <n v="35.61"/>
    <x v="4"/>
    <x v="14"/>
    <x v="2114"/>
    <n v="40520.99930555555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s v="music/indie rock"/>
    <n v="226"/>
    <n v="94.03"/>
    <x v="4"/>
    <x v="14"/>
    <x v="2115"/>
    <n v="40593.87269675925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s v="music/indie rock"/>
    <n v="101"/>
    <n v="526.46"/>
    <x v="4"/>
    <x v="14"/>
    <x v="2116"/>
    <n v="41184.56947916666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s v="music/indie rock"/>
    <n v="148"/>
    <n v="50.66"/>
    <x v="4"/>
    <x v="14"/>
    <x v="2117"/>
    <n v="42303.99930555555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x v="0"/>
    <s v="music/indie rock"/>
    <n v="135"/>
    <n v="79.180000000000007"/>
    <x v="4"/>
    <x v="14"/>
    <x v="2118"/>
    <n v="40748.63120370369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s v="music/indie rock"/>
    <n v="101"/>
    <n v="91.59"/>
    <x v="4"/>
    <x v="14"/>
    <x v="2119"/>
    <n v="41136.92181712963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s v="music/indie rock"/>
    <n v="101"/>
    <n v="116.96"/>
    <x v="4"/>
    <x v="14"/>
    <x v="2120"/>
    <n v="41640.75620370369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"/>
    <s v="games/video games"/>
    <n v="1"/>
    <n v="28.4"/>
    <x v="6"/>
    <x v="17"/>
    <x v="2121"/>
    <n v="42746.53412037036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"/>
    <s v="games/video games"/>
    <n v="0"/>
    <n v="103.33"/>
    <x v="6"/>
    <x v="17"/>
    <x v="2122"/>
    <n v="42742.09223379629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s v="games/video games"/>
    <n v="10"/>
    <n v="10"/>
    <x v="6"/>
    <x v="17"/>
    <x v="2123"/>
    <n v="40252.08263888888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s v="games/video games"/>
    <n v="10"/>
    <n v="23"/>
    <x v="6"/>
    <x v="17"/>
    <x v="2124"/>
    <n v="40512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s v="games/video games"/>
    <n v="1"/>
    <n v="31.56"/>
    <x v="6"/>
    <x v="17"/>
    <x v="2125"/>
    <n v="42220.81519675925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s v="games/video games"/>
    <n v="0"/>
    <n v="5"/>
    <x v="6"/>
    <x v="17"/>
    <x v="2126"/>
    <n v="41981.7648958333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x v="1"/>
    <s v="games/video games"/>
    <n v="29"/>
    <n v="34.22"/>
    <x v="6"/>
    <x v="17"/>
    <x v="2127"/>
    <n v="42075.25535879629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1"/>
    <s v="games/video games"/>
    <n v="0"/>
    <n v="25"/>
    <x v="6"/>
    <x v="17"/>
    <x v="2128"/>
    <n v="41903.5644560185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s v="games/video games"/>
    <n v="12"/>
    <n v="19.670000000000002"/>
    <x v="6"/>
    <x v="17"/>
    <x v="2129"/>
    <n v="42438.81597222221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x v="1"/>
    <s v="games/video games"/>
    <n v="0"/>
    <n v="21.25"/>
    <x v="6"/>
    <x v="17"/>
    <x v="2130"/>
    <n v="41866.8780439814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s v="games/video games"/>
    <n v="5"/>
    <n v="8.33"/>
    <x v="6"/>
    <x v="17"/>
    <x v="2131"/>
    <n v="42196.99873842592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s v="games/video games"/>
    <n v="2"/>
    <n v="21.34"/>
    <x v="6"/>
    <x v="17"/>
    <x v="2132"/>
    <n v="41673.2788425925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s v="games/video games"/>
    <n v="2"/>
    <n v="5.33"/>
    <x v="6"/>
    <x v="17"/>
    <x v="2133"/>
    <n v="40657.08263888888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s v="games/video games"/>
    <n v="2"/>
    <n v="34.67"/>
    <x v="6"/>
    <x v="17"/>
    <x v="2134"/>
    <n v="41391.67813657406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s v="games/video games"/>
    <n v="10"/>
    <n v="21.73"/>
    <x v="6"/>
    <x v="17"/>
    <x v="2135"/>
    <n v="41186.75501157407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s v="games/video games"/>
    <n v="0"/>
    <n v="11.92"/>
    <x v="6"/>
    <x v="17"/>
    <x v="2136"/>
    <n v="41566.30076388888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"/>
    <s v="games/video games"/>
    <n v="28"/>
    <n v="26.6"/>
    <x v="6"/>
    <x v="17"/>
    <x v="2137"/>
    <n v="41978.56283564814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s v="games/video games"/>
    <n v="13"/>
    <n v="10.67"/>
    <x v="6"/>
    <x v="17"/>
    <x v="2138"/>
    <n v="41586.84651620370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s v="games/video games"/>
    <n v="5"/>
    <n v="29.04"/>
    <x v="6"/>
    <x v="17"/>
    <x v="2139"/>
    <n v="42677.54175925925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s v="games/video games"/>
    <n v="0"/>
    <n v="50.91"/>
    <x v="6"/>
    <x v="17"/>
    <x v="2140"/>
    <n v="41285.62527777777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s v="games/video games"/>
    <n v="0"/>
    <e v="#DIV/0!"/>
    <x v="6"/>
    <x v="17"/>
    <x v="2141"/>
    <n v="41957.06896990740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"/>
    <s v="games/video games"/>
    <n v="6"/>
    <n v="50.08"/>
    <x v="6"/>
    <x v="17"/>
    <x v="2142"/>
    <n v="42368.49317129629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s v="games/video games"/>
    <n v="11"/>
    <n v="45"/>
    <x v="6"/>
    <x v="17"/>
    <x v="2143"/>
    <n v="40380.58333333332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s v="games/video games"/>
    <n v="2"/>
    <n v="25.29"/>
    <x v="6"/>
    <x v="17"/>
    <x v="2144"/>
    <n v="41531.33842592592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s v="games/video games"/>
    <n v="30"/>
    <n v="51.29"/>
    <x v="6"/>
    <x v="17"/>
    <x v="2145"/>
    <n v="41605.07076388888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s v="games/video games"/>
    <n v="0"/>
    <n v="1"/>
    <x v="6"/>
    <x v="17"/>
    <x v="2146"/>
    <n v="42411.47118055554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x v="1"/>
    <s v="games/video games"/>
    <n v="1"/>
    <n v="49.38"/>
    <x v="6"/>
    <x v="17"/>
    <x v="2147"/>
    <n v="41959.12902777778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s v="games/video games"/>
    <n v="2"/>
    <n v="1"/>
    <x v="6"/>
    <x v="17"/>
    <x v="2148"/>
    <n v="42096.48358796296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s v="games/video games"/>
    <n v="0"/>
    <e v="#DIV/0!"/>
    <x v="6"/>
    <x v="17"/>
    <x v="2149"/>
    <n v="40389.791666666664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x v="1"/>
    <s v="games/video games"/>
    <n v="1"/>
    <n v="101.25"/>
    <x v="6"/>
    <x v="17"/>
    <x v="2150"/>
    <n v="42564.076377314814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s v="games/video games"/>
    <n v="0"/>
    <n v="19.670000000000002"/>
    <x v="6"/>
    <x v="17"/>
    <x v="2151"/>
    <n v="42550.63905092592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s v="games/video games"/>
    <n v="0"/>
    <n v="12.5"/>
    <x v="6"/>
    <x v="17"/>
    <x v="2152"/>
    <n v="41713.58228009258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s v="games/video games"/>
    <n v="0"/>
    <n v="8.5"/>
    <x v="6"/>
    <x v="17"/>
    <x v="2153"/>
    <n v="42014.1243055555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x v="1"/>
    <s v="games/video games"/>
    <n v="1"/>
    <n v="1"/>
    <x v="6"/>
    <x v="17"/>
    <x v="2154"/>
    <n v="41667.4239236111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s v="games/video games"/>
    <n v="2"/>
    <n v="23"/>
    <x v="6"/>
    <x v="17"/>
    <x v="2155"/>
    <n v="42460.49751157407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s v="games/video games"/>
    <n v="3"/>
    <n v="17.989999999999998"/>
    <x v="6"/>
    <x v="17"/>
    <x v="2156"/>
    <n v="41533.64590277777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x v="1"/>
    <s v="games/video games"/>
    <n v="28"/>
    <n v="370.95"/>
    <x v="6"/>
    <x v="17"/>
    <x v="2157"/>
    <n v="42727.12430555555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s v="games/video games"/>
    <n v="7"/>
    <n v="63.57"/>
    <x v="6"/>
    <x v="17"/>
    <x v="2158"/>
    <n v="41309.64553240740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1"/>
    <s v="games/video games"/>
    <n v="1"/>
    <n v="13"/>
    <x v="6"/>
    <x v="17"/>
    <x v="2159"/>
    <n v="40740.52284722222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s v="games/video games"/>
    <n v="1"/>
    <n v="5.31"/>
    <x v="6"/>
    <x v="17"/>
    <x v="2160"/>
    <n v="41048.50353009258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x v="0"/>
    <s v="music/rock"/>
    <n v="116"/>
    <n v="35.619999999999997"/>
    <x v="4"/>
    <x v="11"/>
    <x v="2161"/>
    <n v="42270.64420138888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s v="music/rock"/>
    <n v="112"/>
    <n v="87.1"/>
    <x v="4"/>
    <x v="11"/>
    <x v="2162"/>
    <n v="41844.55776620370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s v="music/rock"/>
    <n v="132"/>
    <n v="75.11"/>
    <x v="4"/>
    <x v="11"/>
    <x v="2163"/>
    <n v="42162.95138888888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x v="0"/>
    <s v="music/rock"/>
    <n v="103"/>
    <n v="68.010000000000005"/>
    <x v="4"/>
    <x v="11"/>
    <x v="2164"/>
    <n v="42545.9576388888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0"/>
    <s v="music/rock"/>
    <n v="139"/>
    <n v="29.62"/>
    <x v="4"/>
    <x v="11"/>
    <x v="2165"/>
    <n v="42468.41707175925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s v="music/rock"/>
    <n v="147"/>
    <n v="91.63"/>
    <x v="4"/>
    <x v="11"/>
    <x v="2166"/>
    <n v="41978.67150462962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x v="0"/>
    <s v="music/rock"/>
    <n v="120"/>
    <n v="22.5"/>
    <x v="4"/>
    <x v="11"/>
    <x v="2167"/>
    <n v="41166.858067129629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s v="music/rock"/>
    <n v="122"/>
    <n v="64.37"/>
    <x v="4"/>
    <x v="11"/>
    <x v="2168"/>
    <n v="42775.99999999999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s v="music/rock"/>
    <n v="100"/>
    <n v="21.86"/>
    <x v="4"/>
    <x v="11"/>
    <x v="2169"/>
    <n v="42796.49248842592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s v="music/rock"/>
    <n v="181"/>
    <n v="33.32"/>
    <x v="4"/>
    <x v="11"/>
    <x v="2170"/>
    <n v="42238.54192129629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s v="music/rock"/>
    <n v="106"/>
    <n v="90.28"/>
    <x v="4"/>
    <x v="11"/>
    <x v="2171"/>
    <n v="42176.99999999999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s v="music/rock"/>
    <n v="100"/>
    <n v="76.92"/>
    <x v="4"/>
    <x v="11"/>
    <x v="2172"/>
    <n v="42112.37175925925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s v="music/rock"/>
    <n v="127"/>
    <n v="59.23"/>
    <x v="4"/>
    <x v="11"/>
    <x v="2173"/>
    <n v="41526.95763888888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s v="music/rock"/>
    <n v="103"/>
    <n v="65.38"/>
    <x v="4"/>
    <x v="11"/>
    <x v="2174"/>
    <n v="42495.33457175925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s v="music/rock"/>
    <n v="250"/>
    <n v="67.31"/>
    <x v="4"/>
    <x v="11"/>
    <x v="2175"/>
    <n v="42571.800763888888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s v="music/rock"/>
    <n v="126"/>
    <n v="88.75"/>
    <x v="4"/>
    <x v="11"/>
    <x v="2176"/>
    <n v="42126.42487268518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s v="music/rock"/>
    <n v="100"/>
    <n v="65.87"/>
    <x v="4"/>
    <x v="11"/>
    <x v="2177"/>
    <n v="42527.04244212962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s v="music/rock"/>
    <n v="139"/>
    <n v="40.35"/>
    <x v="4"/>
    <x v="11"/>
    <x v="2178"/>
    <n v="42753.42820601851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s v="music/rock"/>
    <n v="161"/>
    <n v="76.86"/>
    <x v="4"/>
    <x v="11"/>
    <x v="2179"/>
    <n v="42104.96287037037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s v="music/rock"/>
    <n v="107"/>
    <n v="68.709999999999994"/>
    <x v="4"/>
    <x v="11"/>
    <x v="2180"/>
    <n v="42321.50310185184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s v="games/tabletop games"/>
    <n v="153"/>
    <n v="57.77"/>
    <x v="6"/>
    <x v="32"/>
    <x v="2181"/>
    <n v="42786.79690972221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0"/>
    <s v="games/tabletop games"/>
    <n v="524"/>
    <n v="44.17"/>
    <x v="6"/>
    <x v="32"/>
    <x v="2182"/>
    <n v="41914.6924189814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s v="games/tabletop games"/>
    <n v="489"/>
    <n v="31.57"/>
    <x v="6"/>
    <x v="32"/>
    <x v="2183"/>
    <n v="42774.99999999999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s v="games/tabletop games"/>
    <n v="285"/>
    <n v="107.05"/>
    <x v="6"/>
    <x v="32"/>
    <x v="2184"/>
    <n v="42394.45833333333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s v="games/tabletop games"/>
    <n v="1857"/>
    <n v="149.03"/>
    <x v="6"/>
    <x v="32"/>
    <x v="2185"/>
    <n v="41359.14165509258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s v="games/tabletop games"/>
    <n v="110"/>
    <n v="55.96"/>
    <x v="6"/>
    <x v="32"/>
    <x v="2186"/>
    <n v="42619.8749999999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s v="games/tabletop games"/>
    <n v="1015"/>
    <n v="56.97"/>
    <x v="6"/>
    <x v="32"/>
    <x v="2187"/>
    <n v="42096.95763888888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0"/>
    <s v="games/tabletop games"/>
    <n v="412"/>
    <n v="44.06"/>
    <x v="6"/>
    <x v="32"/>
    <x v="2188"/>
    <n v="42668.49999999999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s v="games/tabletop games"/>
    <n v="503"/>
    <n v="68.63"/>
    <x v="6"/>
    <x v="32"/>
    <x v="2189"/>
    <n v="42481.70833333333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s v="games/tabletop games"/>
    <n v="185"/>
    <n v="65.319999999999993"/>
    <x v="6"/>
    <x v="32"/>
    <x v="2190"/>
    <n v="42452.0826388888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s v="games/tabletop games"/>
    <n v="120"/>
    <n v="35.92"/>
    <x v="6"/>
    <x v="32"/>
    <x v="2191"/>
    <n v="42780.625312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s v="games/tabletop games"/>
    <n v="1081"/>
    <n v="40.07"/>
    <x v="6"/>
    <x v="32"/>
    <x v="2192"/>
    <n v="42719.74999999999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s v="games/tabletop games"/>
    <n v="452"/>
    <n v="75.650000000000006"/>
    <x v="6"/>
    <x v="32"/>
    <x v="2193"/>
    <n v="42694.99930555555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s v="games/tabletop games"/>
    <n v="537"/>
    <n v="61.2"/>
    <x v="6"/>
    <x v="32"/>
    <x v="2194"/>
    <n v="42455.507986111108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x v="0"/>
    <s v="games/tabletop games"/>
    <n v="120"/>
    <n v="48.13"/>
    <x v="6"/>
    <x v="32"/>
    <x v="2195"/>
    <n v="42227.563657407409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x v="0"/>
    <s v="games/tabletop games"/>
    <n v="114"/>
    <n v="68.11"/>
    <x v="6"/>
    <x v="32"/>
    <x v="2196"/>
    <n v="42706.08333333333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s v="games/tabletop games"/>
    <n v="951"/>
    <n v="65.89"/>
    <x v="6"/>
    <x v="32"/>
    <x v="2197"/>
    <n v="42063.3756828703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s v="games/tabletop games"/>
    <n v="133"/>
    <n v="81.650000000000006"/>
    <x v="6"/>
    <x v="32"/>
    <x v="2198"/>
    <n v="42322.347222222219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x v="0"/>
    <s v="games/tabletop games"/>
    <n v="147"/>
    <n v="52.7"/>
    <x v="6"/>
    <x v="32"/>
    <x v="2199"/>
    <n v="42292.20831018518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s v="games/tabletop games"/>
    <n v="542"/>
    <n v="41.23"/>
    <x v="6"/>
    <x v="32"/>
    <x v="2200"/>
    <n v="42190.91666666666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s v="music/electronic music"/>
    <n v="383"/>
    <n v="15.04"/>
    <x v="4"/>
    <x v="15"/>
    <x v="2201"/>
    <n v="41290.63848379629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s v="music/electronic music"/>
    <n v="704"/>
    <n v="39.07"/>
    <x v="4"/>
    <x v="15"/>
    <x v="2202"/>
    <n v="41214.64083333333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0"/>
    <s v="music/electronic music"/>
    <n v="110"/>
    <n v="43.82"/>
    <x v="4"/>
    <x v="15"/>
    <x v="2203"/>
    <n v="42271.65141203703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s v="music/electronic music"/>
    <n v="133"/>
    <n v="27.3"/>
    <x v="4"/>
    <x v="15"/>
    <x v="2204"/>
    <n v="41342.10322916666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s v="music/electronic music"/>
    <n v="152"/>
    <n v="42.22"/>
    <x v="4"/>
    <x v="15"/>
    <x v="2205"/>
    <n v="41061.6132986111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s v="music/electronic music"/>
    <n v="103"/>
    <n v="33.24"/>
    <x v="4"/>
    <x v="15"/>
    <x v="2206"/>
    <n v="41015.04888888888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s v="music/electronic music"/>
    <n v="100"/>
    <n v="285.70999999999998"/>
    <x v="4"/>
    <x v="15"/>
    <x v="2207"/>
    <n v="41594.02746527777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s v="music/electronic music"/>
    <n v="102"/>
    <n v="42.33"/>
    <x v="4"/>
    <x v="15"/>
    <x v="2208"/>
    <n v="41005.95833333332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s v="music/electronic music"/>
    <n v="151"/>
    <n v="50.27"/>
    <x v="4"/>
    <x v="15"/>
    <x v="2209"/>
    <n v="41743.7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s v="music/electronic music"/>
    <n v="111"/>
    <n v="61.9"/>
    <x v="4"/>
    <x v="15"/>
    <x v="2210"/>
    <n v="41013.52500000000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s v="music/electronic music"/>
    <n v="196"/>
    <n v="40.75"/>
    <x v="4"/>
    <x v="15"/>
    <x v="2211"/>
    <n v="41739.08263888888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s v="music/electronic music"/>
    <n v="114"/>
    <n v="55.8"/>
    <x v="4"/>
    <x v="15"/>
    <x v="2212"/>
    <n v="41581.8333333333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s v="music/electronic music"/>
    <n v="200"/>
    <n v="10"/>
    <x v="4"/>
    <x v="15"/>
    <x v="2213"/>
    <n v="42139.61781249999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s v="music/electronic music"/>
    <n v="293"/>
    <n v="73.13"/>
    <x v="4"/>
    <x v="15"/>
    <x v="2214"/>
    <n v="41676.5838888888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x v="0"/>
    <s v="music/electronic music"/>
    <n v="156"/>
    <n v="26.06"/>
    <x v="4"/>
    <x v="15"/>
    <x v="2215"/>
    <n v="40981.08263888888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s v="music/electronic music"/>
    <n v="106"/>
    <n v="22.64"/>
    <x v="4"/>
    <x v="15"/>
    <x v="2216"/>
    <n v="42208.54334490740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s v="music/electronic music"/>
    <n v="101"/>
    <n v="47.22"/>
    <x v="4"/>
    <x v="15"/>
    <x v="2217"/>
    <n v="42310.12499999999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s v="music/electronic music"/>
    <n v="123"/>
    <n v="32.32"/>
    <x v="4"/>
    <x v="15"/>
    <x v="2218"/>
    <n v="41149.79166666666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s v="music/electronic music"/>
    <n v="102"/>
    <n v="53.42"/>
    <x v="4"/>
    <x v="15"/>
    <x v="2219"/>
    <n v="42235.51055555555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s v="music/electronic music"/>
    <n v="101"/>
    <n v="51.3"/>
    <x v="4"/>
    <x v="15"/>
    <x v="2220"/>
    <n v="41481.8522685185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s v="games/tabletop games"/>
    <n v="108"/>
    <n v="37.200000000000003"/>
    <x v="6"/>
    <x v="32"/>
    <x v="2221"/>
    <n v="42482.79166666666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s v="games/tabletop games"/>
    <n v="163"/>
    <n v="27.1"/>
    <x v="6"/>
    <x v="32"/>
    <x v="2222"/>
    <n v="40936.57924768518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0"/>
    <s v="games/tabletop games"/>
    <n v="106"/>
    <n v="206.31"/>
    <x v="6"/>
    <x v="32"/>
    <x v="2223"/>
    <n v="42182.43250000000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s v="games/tabletop games"/>
    <n v="243"/>
    <n v="82.15"/>
    <x v="6"/>
    <x v="32"/>
    <x v="2224"/>
    <n v="42672.58333333333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s v="games/tabletop games"/>
    <n v="945"/>
    <n v="164.8"/>
    <x v="6"/>
    <x v="32"/>
    <x v="2225"/>
    <n v="41903.58350694444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s v="games/tabletop games"/>
    <n v="108"/>
    <n v="60.82"/>
    <x v="6"/>
    <x v="32"/>
    <x v="2226"/>
    <n v="42411.99930555555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s v="games/tabletop games"/>
    <n v="157"/>
    <n v="67.97"/>
    <x v="6"/>
    <x v="32"/>
    <x v="2227"/>
    <n v="41591.64068287036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0"/>
    <s v="games/tabletop games"/>
    <n v="1174"/>
    <n v="81.56"/>
    <x v="6"/>
    <x v="32"/>
    <x v="2228"/>
    <n v="42232.06986111110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s v="games/tabletop games"/>
    <n v="171"/>
    <n v="25.43"/>
    <x v="6"/>
    <x v="32"/>
    <x v="2229"/>
    <n v="41519.9583333333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s v="games/tabletop games"/>
    <n v="126"/>
    <n v="21.5"/>
    <x v="6"/>
    <x v="32"/>
    <x v="2230"/>
    <n v="41754.67276620370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s v="games/tabletop games"/>
    <n v="1212"/>
    <n v="27.23"/>
    <x v="6"/>
    <x v="32"/>
    <x v="2231"/>
    <n v="4145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s v="games/tabletop games"/>
    <n v="496"/>
    <n v="25.09"/>
    <x v="6"/>
    <x v="32"/>
    <x v="2232"/>
    <n v="41838.91666666666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s v="games/tabletop games"/>
    <n v="332"/>
    <n v="21.23"/>
    <x v="6"/>
    <x v="32"/>
    <x v="2233"/>
    <n v="42351.79166666666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s v="games/tabletop games"/>
    <n v="1165"/>
    <n v="41.61"/>
    <x v="6"/>
    <x v="32"/>
    <x v="2234"/>
    <n v="42740.61628472222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x v="0"/>
    <s v="games/tabletop games"/>
    <n v="153"/>
    <n v="135.59"/>
    <x v="6"/>
    <x v="32"/>
    <x v="2235"/>
    <n v="42091.77211805555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s v="games/tabletop games"/>
    <n v="537"/>
    <n v="22.12"/>
    <x v="6"/>
    <x v="32"/>
    <x v="2236"/>
    <n v="42401.40883101851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s v="games/tabletop games"/>
    <n v="353"/>
    <n v="64.63"/>
    <x v="6"/>
    <x v="32"/>
    <x v="2237"/>
    <n v="41955.12430555555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x v="0"/>
    <s v="games/tabletop games"/>
    <n v="137"/>
    <n v="69.569999999999993"/>
    <x v="6"/>
    <x v="32"/>
    <x v="2238"/>
    <n v="42804.4133796296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s v="games/tabletop games"/>
    <n v="128"/>
    <n v="75.13"/>
    <x v="6"/>
    <x v="32"/>
    <x v="2239"/>
    <n v="41608.95972222222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s v="games/tabletop games"/>
    <n v="271"/>
    <n v="140.97999999999999"/>
    <x v="6"/>
    <x v="32"/>
    <x v="2240"/>
    <n v="42482.61740740740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s v="games/tabletop games"/>
    <n v="806"/>
    <n v="49.47"/>
    <x v="6"/>
    <x v="32"/>
    <x v="2241"/>
    <n v="42796.61921296295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s v="games/tabletop games"/>
    <n v="1360"/>
    <n v="53.87"/>
    <x v="6"/>
    <x v="32"/>
    <x v="2242"/>
    <n v="41604.91805555555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s v="games/tabletop games"/>
    <n v="930250"/>
    <n v="4.57"/>
    <x v="6"/>
    <x v="32"/>
    <x v="2243"/>
    <n v="42806.91666666666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s v="games/tabletop games"/>
    <n v="377"/>
    <n v="65"/>
    <x v="6"/>
    <x v="32"/>
    <x v="2244"/>
    <n v="42659.64583333333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s v="games/tabletop games"/>
    <n v="2647"/>
    <n v="53.48"/>
    <x v="6"/>
    <x v="32"/>
    <x v="2245"/>
    <n v="41691.54166666666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s v="games/tabletop games"/>
    <n v="100"/>
    <n v="43.91"/>
    <x v="6"/>
    <x v="32"/>
    <x v="2246"/>
    <n v="42251.58344907407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s v="games/tabletop games"/>
    <n v="104"/>
    <n v="50.85"/>
    <x v="6"/>
    <x v="32"/>
    <x v="2247"/>
    <n v="42214.45792824074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s v="games/tabletop games"/>
    <n v="107"/>
    <n v="58.63"/>
    <x v="6"/>
    <x v="32"/>
    <x v="2248"/>
    <n v="42718.66756944444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s v="games/tabletop games"/>
    <n v="169"/>
    <n v="32.82"/>
    <x v="6"/>
    <x v="32"/>
    <x v="2249"/>
    <n v="41366.45329861110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s v="games/tabletop games"/>
    <n v="975"/>
    <n v="426.93"/>
    <x v="6"/>
    <x v="32"/>
    <x v="2250"/>
    <n v="42706.83880787036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s v="games/tabletop games"/>
    <n v="134"/>
    <n v="23.81"/>
    <x v="6"/>
    <x v="32"/>
    <x v="2251"/>
    <n v="41867.13746527777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s v="games/tabletop games"/>
    <n v="272"/>
    <n v="98.41"/>
    <x v="6"/>
    <x v="32"/>
    <x v="2252"/>
    <n v="42588.11965277777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s v="games/tabletop games"/>
    <n v="113"/>
    <n v="107.32"/>
    <x v="6"/>
    <x v="32"/>
    <x v="2253"/>
    <n v="42326.4646643518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s v="games/tabletop games"/>
    <n v="460"/>
    <n v="11.67"/>
    <x v="6"/>
    <x v="32"/>
    <x v="2254"/>
    <n v="42759.43944444444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x v="0"/>
    <s v="games/tabletop games"/>
    <n v="287"/>
    <n v="41.78"/>
    <x v="6"/>
    <x v="32"/>
    <x v="2255"/>
    <n v="42497.7436458333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s v="games/tabletop games"/>
    <n v="223"/>
    <n v="21.38"/>
    <x v="6"/>
    <x v="32"/>
    <x v="2256"/>
    <n v="42696.2435879629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s v="games/tabletop games"/>
    <n v="636"/>
    <n v="94.1"/>
    <x v="6"/>
    <x v="32"/>
    <x v="2257"/>
    <n v="42540.74999999999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x v="0"/>
    <s v="games/tabletop games"/>
    <n v="147"/>
    <n v="15.72"/>
    <x v="6"/>
    <x v="32"/>
    <x v="2258"/>
    <n v="42166.54267361110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s v="games/tabletop games"/>
    <n v="1867"/>
    <n v="90.64"/>
    <x v="6"/>
    <x v="32"/>
    <x v="2259"/>
    <n v="42712.5964814814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s v="games/tabletop games"/>
    <n v="327"/>
    <n v="97.3"/>
    <x v="6"/>
    <x v="32"/>
    <x v="2260"/>
    <n v="41724.76678240740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0"/>
    <s v="games/tabletop games"/>
    <n v="780"/>
    <n v="37.119999999999997"/>
    <x v="6"/>
    <x v="32"/>
    <x v="2261"/>
    <n v="42780.516435185178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s v="games/tabletop games"/>
    <n v="154"/>
    <n v="28.1"/>
    <x v="6"/>
    <x v="32"/>
    <x v="2262"/>
    <n v="41960.79166666666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0"/>
    <s v="games/tabletop games"/>
    <n v="116"/>
    <n v="144.43"/>
    <x v="6"/>
    <x v="32"/>
    <x v="2263"/>
    <n v="42035.6239930555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s v="games/tabletop games"/>
    <n v="180"/>
    <n v="24.27"/>
    <x v="6"/>
    <x v="32"/>
    <x v="2264"/>
    <n v="42512.9166666666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s v="games/tabletop games"/>
    <n v="299"/>
    <n v="35.119999999999997"/>
    <x v="6"/>
    <x v="32"/>
    <x v="2265"/>
    <n v="42696.64475694444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s v="games/tabletop games"/>
    <n v="320"/>
    <n v="24.76"/>
    <x v="6"/>
    <x v="32"/>
    <x v="2266"/>
    <n v="42486.87499999999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s v="games/tabletop games"/>
    <n v="381"/>
    <n v="188.38"/>
    <x v="6"/>
    <x v="32"/>
    <x v="2267"/>
    <n v="41993.83333333333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s v="games/tabletop games"/>
    <n v="103"/>
    <n v="148.08000000000001"/>
    <x v="6"/>
    <x v="32"/>
    <x v="2268"/>
    <n v="42805.87401620370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s v="games/tabletop games"/>
    <n v="1802"/>
    <n v="49.93"/>
    <x v="6"/>
    <x v="32"/>
    <x v="2269"/>
    <n v="42800.9999999999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s v="games/tabletop games"/>
    <n v="720"/>
    <n v="107.82"/>
    <x v="6"/>
    <x v="32"/>
    <x v="2270"/>
    <n v="42745.70763888888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s v="games/tabletop games"/>
    <n v="283"/>
    <n v="42.63"/>
    <x v="6"/>
    <x v="32"/>
    <x v="2271"/>
    <n v="42713.79171296295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s v="games/tabletop games"/>
    <n v="1357"/>
    <n v="14.37"/>
    <x v="6"/>
    <x v="32"/>
    <x v="2272"/>
    <n v="42345.491157407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0"/>
    <s v="games/tabletop games"/>
    <n v="220"/>
    <n v="37.479999999999997"/>
    <x v="6"/>
    <x v="32"/>
    <x v="2273"/>
    <n v="42806.29909722222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s v="games/tabletop games"/>
    <n v="120"/>
    <n v="30.2"/>
    <x v="6"/>
    <x v="32"/>
    <x v="2274"/>
    <n v="41693.29232638888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s v="games/tabletop games"/>
    <n v="408"/>
    <n v="33.549999999999997"/>
    <x v="6"/>
    <x v="32"/>
    <x v="2275"/>
    <n v="41995.40832175925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s v="games/tabletop games"/>
    <n v="106"/>
    <n v="64.75"/>
    <x v="6"/>
    <x v="32"/>
    <x v="2276"/>
    <n v="41644.44315972222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s v="games/tabletop games"/>
    <n v="141"/>
    <n v="57.93"/>
    <x v="6"/>
    <x v="32"/>
    <x v="2277"/>
    <n v="40966.470173611109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x v="0"/>
    <s v="games/tabletop games"/>
    <n v="271"/>
    <n v="53.08"/>
    <x v="6"/>
    <x v="32"/>
    <x v="2278"/>
    <n v="42372.74930555555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s v="games/tabletop games"/>
    <n v="154"/>
    <n v="48.06"/>
    <x v="6"/>
    <x v="32"/>
    <x v="2279"/>
    <n v="42038.95833333333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s v="games/tabletop games"/>
    <n v="404"/>
    <n v="82.4"/>
    <x v="6"/>
    <x v="32"/>
    <x v="2280"/>
    <n v="42264.41656249999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s v="music/rock"/>
    <n v="185"/>
    <n v="50.45"/>
    <x v="4"/>
    <x v="11"/>
    <x v="2281"/>
    <n v="40749.07638888888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s v="music/rock"/>
    <n v="185"/>
    <n v="115.83"/>
    <x v="4"/>
    <x v="11"/>
    <x v="2282"/>
    <n v="42382.96627314814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s v="music/rock"/>
    <n v="101"/>
    <n v="63.03"/>
    <x v="4"/>
    <x v="11"/>
    <x v="2283"/>
    <n v="41037.87504629629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x v="0"/>
    <s v="music/rock"/>
    <n v="106"/>
    <n v="108.02"/>
    <x v="4"/>
    <x v="11"/>
    <x v="2284"/>
    <n v="40613.95833333332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s v="music/rock"/>
    <n v="121"/>
    <n v="46.09"/>
    <x v="4"/>
    <x v="11"/>
    <x v="2285"/>
    <n v="41088.97734953703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s v="music/rock"/>
    <n v="100"/>
    <n v="107.21"/>
    <x v="4"/>
    <x v="11"/>
    <x v="2286"/>
    <n v="41522.95763888888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s v="music/rock"/>
    <n v="120"/>
    <n v="50.93"/>
    <x v="4"/>
    <x v="11"/>
    <x v="2287"/>
    <n v="41813.45902777777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s v="music/rock"/>
    <n v="100"/>
    <n v="40.04"/>
    <x v="4"/>
    <x v="11"/>
    <x v="2288"/>
    <n v="41086.54166666666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s v="music/rock"/>
    <n v="107"/>
    <n v="64.44"/>
    <x v="4"/>
    <x v="11"/>
    <x v="2289"/>
    <n v="41614.76527777777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s v="music/rock"/>
    <n v="104"/>
    <n v="53.83"/>
    <x v="4"/>
    <x v="11"/>
    <x v="2290"/>
    <n v="40148.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s v="music/rock"/>
    <n v="173"/>
    <n v="100.47"/>
    <x v="4"/>
    <x v="11"/>
    <x v="2291"/>
    <n v="41021.95833333332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s v="music/rock"/>
    <n v="107"/>
    <n v="46.63"/>
    <x v="4"/>
    <x v="11"/>
    <x v="2292"/>
    <n v="41017.48930555555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x v="0"/>
    <s v="music/rock"/>
    <n v="108"/>
    <n v="34.07"/>
    <x v="4"/>
    <x v="11"/>
    <x v="2293"/>
    <n v="41176.95763888888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s v="music/rock"/>
    <n v="146"/>
    <n v="65.209999999999994"/>
    <x v="4"/>
    <x v="11"/>
    <x v="2294"/>
    <n v="41294.5148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s v="music/rock"/>
    <n v="125"/>
    <n v="44.21"/>
    <x v="4"/>
    <x v="11"/>
    <x v="2295"/>
    <n v="41300.7460185185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s v="music/rock"/>
    <n v="149"/>
    <n v="71.97"/>
    <x v="4"/>
    <x v="11"/>
    <x v="2296"/>
    <n v="40962.5234490740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x v="0"/>
    <s v="music/rock"/>
    <n v="101"/>
    <n v="52.95"/>
    <x v="4"/>
    <x v="11"/>
    <x v="2297"/>
    <n v="40981.95763888888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s v="music/rock"/>
    <n v="105"/>
    <n v="109.45"/>
    <x v="4"/>
    <x v="11"/>
    <x v="2298"/>
    <n v="41724.5906597222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s v="music/rock"/>
    <n v="350"/>
    <n v="75.040000000000006"/>
    <x v="4"/>
    <x v="11"/>
    <x v="2299"/>
    <n v="40579.82417824073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s v="music/rock"/>
    <n v="101"/>
    <n v="115.71"/>
    <x v="4"/>
    <x v="11"/>
    <x v="2300"/>
    <n v="41088.51870370370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s v="music/indie rock"/>
    <n v="134"/>
    <n v="31.66"/>
    <x v="4"/>
    <x v="14"/>
    <x v="2301"/>
    <n v="41445.93861111110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s v="music/indie rock"/>
    <n v="171"/>
    <n v="46.18"/>
    <x v="4"/>
    <x v="14"/>
    <x v="2302"/>
    <n v="41639.08333333332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s v="music/indie rock"/>
    <n v="109"/>
    <n v="68.48"/>
    <x v="4"/>
    <x v="14"/>
    <x v="2303"/>
    <n v="40889.94439814814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s v="music/indie rock"/>
    <n v="101"/>
    <n v="53.47"/>
    <x v="4"/>
    <x v="14"/>
    <x v="2304"/>
    <n v="40543.99930555555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s v="music/indie rock"/>
    <n v="101"/>
    <n v="109.11"/>
    <x v="4"/>
    <x v="14"/>
    <x v="2305"/>
    <n v="41859.54166666666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s v="music/indie rock"/>
    <n v="107"/>
    <n v="51.19"/>
    <x v="4"/>
    <x v="14"/>
    <x v="2306"/>
    <n v="40977.95982638888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s v="music/indie rock"/>
    <n v="107"/>
    <n v="27.94"/>
    <x v="4"/>
    <x v="14"/>
    <x v="2307"/>
    <n v="41034.594074074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s v="music/indie rock"/>
    <n v="101"/>
    <n v="82.5"/>
    <x v="4"/>
    <x v="14"/>
    <x v="2308"/>
    <n v="41879.83333333332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s v="music/indie rock"/>
    <n v="107"/>
    <n v="59.82"/>
    <x v="4"/>
    <x v="14"/>
    <x v="2309"/>
    <n v="41342.7793634259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s v="music/indie rock"/>
    <n v="429"/>
    <n v="64.819999999999993"/>
    <x v="4"/>
    <x v="14"/>
    <x v="2310"/>
    <n v="41354.5441550925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s v="music/indie rock"/>
    <n v="104"/>
    <n v="90.1"/>
    <x v="4"/>
    <x v="14"/>
    <x v="2311"/>
    <n v="41765.79616898147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s v="music/indie rock"/>
    <n v="108"/>
    <n v="40.96"/>
    <x v="4"/>
    <x v="14"/>
    <x v="2312"/>
    <n v="41747.7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x v="0"/>
    <s v="music/indie rock"/>
    <n v="176"/>
    <n v="56"/>
    <x v="4"/>
    <x v="14"/>
    <x v="2313"/>
    <n v="41032.7503009259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s v="music/indie rock"/>
    <n v="157"/>
    <n v="37.67"/>
    <x v="4"/>
    <x v="14"/>
    <x v="2314"/>
    <n v="41067.3432523148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s v="music/indie rock"/>
    <n v="103"/>
    <n v="40.08"/>
    <x v="4"/>
    <x v="14"/>
    <x v="2315"/>
    <n v="41034.51785879629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s v="music/indie rock"/>
    <n v="104"/>
    <n v="78.03"/>
    <x v="4"/>
    <x v="14"/>
    <x v="2316"/>
    <n v="40156.55833333332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s v="music/indie rock"/>
    <n v="104"/>
    <n v="18.91"/>
    <x v="4"/>
    <x v="14"/>
    <x v="2317"/>
    <n v="402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s v="music/indie rock"/>
    <n v="121"/>
    <n v="37.130000000000003"/>
    <x v="4"/>
    <x v="14"/>
    <x v="2318"/>
    <n v="40081.95763888888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s v="music/indie rock"/>
    <n v="108"/>
    <n v="41.96"/>
    <x v="4"/>
    <x v="14"/>
    <x v="2319"/>
    <n v="41622.87366898147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s v="music/indie rock"/>
    <n v="109"/>
    <n v="61.04"/>
    <x v="4"/>
    <x v="14"/>
    <x v="2320"/>
    <n v="41731.56712962962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"/>
    <s v="food/small batch"/>
    <n v="39"/>
    <n v="64.53"/>
    <x v="7"/>
    <x v="33"/>
    <x v="2321"/>
    <n v="42829.01042824073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"/>
    <s v="food/small batch"/>
    <n v="3"/>
    <n v="21.25"/>
    <x v="7"/>
    <x v="33"/>
    <x v="2322"/>
    <n v="42834.64547453703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"/>
    <s v="food/small batch"/>
    <n v="48"/>
    <n v="30"/>
    <x v="7"/>
    <x v="33"/>
    <x v="2323"/>
    <n v="42814.54684027777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"/>
    <s v="food/small batch"/>
    <n v="21"/>
    <n v="25.49"/>
    <x v="7"/>
    <x v="33"/>
    <x v="2324"/>
    <n v="42820.6352430555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"/>
    <s v="food/small batch"/>
    <n v="8"/>
    <n v="11.43"/>
    <x v="7"/>
    <x v="33"/>
    <x v="2325"/>
    <n v="42823.7723495370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"/>
    <s v="food/small batch"/>
    <n v="1"/>
    <n v="108"/>
    <x v="7"/>
    <x v="33"/>
    <x v="2326"/>
    <n v="42855.49999999999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s v="food/small batch"/>
    <n v="526"/>
    <n v="54.88"/>
    <x v="7"/>
    <x v="33"/>
    <x v="2327"/>
    <n v="41877.70879629629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s v="food/small batch"/>
    <n v="254"/>
    <n v="47.38"/>
    <x v="7"/>
    <x v="33"/>
    <x v="2328"/>
    <n v="42169.57334490740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s v="food/small batch"/>
    <n v="106"/>
    <n v="211.84"/>
    <x v="7"/>
    <x v="33"/>
    <x v="2329"/>
    <n v="41837.41604166666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s v="food/small batch"/>
    <n v="102"/>
    <n v="219.93"/>
    <x v="7"/>
    <x v="33"/>
    <x v="2330"/>
    <n v="42362.79166666666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s v="food/small batch"/>
    <n v="144"/>
    <n v="40.799999999999997"/>
    <x v="7"/>
    <x v="33"/>
    <x v="2331"/>
    <n v="41868.79733796296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s v="food/small batch"/>
    <n v="106"/>
    <n v="75.5"/>
    <x v="7"/>
    <x v="33"/>
    <x v="2332"/>
    <n v="42041.4198032407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s v="food/small batch"/>
    <n v="212"/>
    <n v="13.54"/>
    <x v="7"/>
    <x v="33"/>
    <x v="2333"/>
    <n v="41788.53472222221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s v="food/small batch"/>
    <n v="102"/>
    <n v="60.87"/>
    <x v="7"/>
    <x v="33"/>
    <x v="2334"/>
    <n v="41948.52361111110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s v="food/small batch"/>
    <n v="102"/>
    <n v="115.69"/>
    <x v="7"/>
    <x v="33"/>
    <x v="2335"/>
    <n v="41801.36392361111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s v="food/small batch"/>
    <n v="521"/>
    <n v="48.1"/>
    <x v="7"/>
    <x v="33"/>
    <x v="2336"/>
    <n v="41706.71637731481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s v="food/small batch"/>
    <n v="111"/>
    <n v="74.180000000000007"/>
    <x v="7"/>
    <x v="33"/>
    <x v="2337"/>
    <n v="41816.43221064814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s v="food/small batch"/>
    <n v="101"/>
    <n v="123.35"/>
    <x v="7"/>
    <x v="33"/>
    <x v="2338"/>
    <n v="41819.6884722222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s v="food/small batch"/>
    <n v="294"/>
    <n v="66.62"/>
    <x v="7"/>
    <x v="33"/>
    <x v="2339"/>
    <n v="42723.12430555555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s v="food/small batch"/>
    <n v="106"/>
    <n v="104.99"/>
    <x v="7"/>
    <x v="33"/>
    <x v="2340"/>
    <n v="42673.43446759258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s v="technology/web"/>
    <n v="0"/>
    <e v="#DIV/0!"/>
    <x v="2"/>
    <x v="7"/>
    <x v="2341"/>
    <n v="42197.60537037037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s v="technology/web"/>
    <n v="0"/>
    <e v="#DIV/0!"/>
    <x v="2"/>
    <x v="7"/>
    <x v="2342"/>
    <n v="419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s v="technology/web"/>
    <n v="3"/>
    <n v="300"/>
    <x v="2"/>
    <x v="7"/>
    <x v="2343"/>
    <n v="42377.6159722222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"/>
    <s v="technology/web"/>
    <n v="0"/>
    <n v="1"/>
    <x v="2"/>
    <x v="7"/>
    <x v="2344"/>
    <n v="42545.51931712962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s v="technology/web"/>
    <n v="0"/>
    <e v="#DIV/0!"/>
    <x v="2"/>
    <x v="7"/>
    <x v="2345"/>
    <n v="42094.77708333332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s v="technology/web"/>
    <n v="0"/>
    <n v="13"/>
    <x v="2"/>
    <x v="7"/>
    <x v="2346"/>
    <n v="42660.59063657407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s v="technology/web"/>
    <n v="2"/>
    <n v="15"/>
    <x v="2"/>
    <x v="7"/>
    <x v="2347"/>
    <n v="42607.3990277777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s v="technology/web"/>
    <n v="0"/>
    <n v="54"/>
    <x v="2"/>
    <x v="7"/>
    <x v="2348"/>
    <n v="42420.72381944444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"/>
    <s v="technology/web"/>
    <n v="0"/>
    <e v="#DIV/0!"/>
    <x v="2"/>
    <x v="7"/>
    <x v="2349"/>
    <n v="42227.56745370370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"/>
    <s v="technology/web"/>
    <n v="0"/>
    <e v="#DIV/0!"/>
    <x v="2"/>
    <x v="7"/>
    <x v="2350"/>
    <n v="42738.63391203703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x v="1"/>
    <s v="technology/web"/>
    <n v="1"/>
    <n v="15.43"/>
    <x v="2"/>
    <x v="7"/>
    <x v="2351"/>
    <n v="42123.89281250000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s v="technology/web"/>
    <n v="0"/>
    <e v="#DIV/0!"/>
    <x v="2"/>
    <x v="7"/>
    <x v="2352"/>
    <n v="42161.42537037036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s v="technology/web"/>
    <n v="0"/>
    <e v="#DIV/0!"/>
    <x v="2"/>
    <x v="7"/>
    <x v="2353"/>
    <n v="42115.46784722222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s v="technology/web"/>
    <n v="0"/>
    <n v="25"/>
    <x v="2"/>
    <x v="7"/>
    <x v="2354"/>
    <n v="42014.5145833333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1"/>
    <s v="technology/web"/>
    <n v="1"/>
    <n v="27.5"/>
    <x v="2"/>
    <x v="7"/>
    <x v="2355"/>
    <n v="42126.70990740740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x v="1"/>
    <s v="technology/web"/>
    <n v="0"/>
    <e v="#DIV/0!"/>
    <x v="2"/>
    <x v="7"/>
    <x v="2356"/>
    <n v="42160.57527777777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s v="technology/web"/>
    <n v="0"/>
    <e v="#DIV/0!"/>
    <x v="2"/>
    <x v="7"/>
    <x v="2357"/>
    <n v="42294.41178240740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s v="technology/web"/>
    <n v="0"/>
    <e v="#DIV/0!"/>
    <x v="2"/>
    <x v="7"/>
    <x v="2358"/>
    <n v="42034.81874999999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s v="technology/web"/>
    <n v="15"/>
    <n v="367"/>
    <x v="2"/>
    <x v="7"/>
    <x v="2359"/>
    <n v="42219.44124999999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1"/>
    <s v="technology/web"/>
    <n v="0"/>
    <n v="2"/>
    <x v="2"/>
    <x v="7"/>
    <x v="2360"/>
    <n v="42407.498611111114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"/>
    <s v="technology/web"/>
    <n v="0"/>
    <e v="#DIV/0!"/>
    <x v="2"/>
    <x v="7"/>
    <x v="2361"/>
    <n v="42490.70833333333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s v="technology/web"/>
    <n v="29"/>
    <n v="60"/>
    <x v="2"/>
    <x v="7"/>
    <x v="2362"/>
    <n v="41984.479976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s v="technology/web"/>
    <n v="0"/>
    <e v="#DIV/0!"/>
    <x v="2"/>
    <x v="7"/>
    <x v="2363"/>
    <n v="42366.80324074073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s v="technology/web"/>
    <n v="0"/>
    <e v="#DIV/0!"/>
    <x v="2"/>
    <x v="7"/>
    <x v="2364"/>
    <n v="42303.72634259258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"/>
    <s v="technology/web"/>
    <n v="0"/>
    <e v="#DIV/0!"/>
    <x v="2"/>
    <x v="7"/>
    <x v="2365"/>
    <n v="42386.74999999999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s v="technology/web"/>
    <n v="11"/>
    <n v="97.41"/>
    <x v="2"/>
    <x v="7"/>
    <x v="2366"/>
    <n v="42298.32329861110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s v="technology/web"/>
    <n v="1"/>
    <n v="47.86"/>
    <x v="2"/>
    <x v="7"/>
    <x v="2367"/>
    <n v="42485.72009259259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s v="technology/web"/>
    <n v="0"/>
    <n v="50"/>
    <x v="2"/>
    <x v="7"/>
    <x v="2368"/>
    <n v="42108.4718171296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s v="technology/web"/>
    <n v="0"/>
    <e v="#DIV/0!"/>
    <x v="2"/>
    <x v="7"/>
    <x v="2369"/>
    <n v="42410.6042939814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s v="technology/web"/>
    <n v="0"/>
    <n v="20.5"/>
    <x v="2"/>
    <x v="7"/>
    <x v="2370"/>
    <n v="41990.98079861110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s v="technology/web"/>
    <n v="0"/>
    <e v="#DIV/0!"/>
    <x v="2"/>
    <x v="7"/>
    <x v="2371"/>
    <n v="42180.56939814814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"/>
    <s v="technology/web"/>
    <n v="3"/>
    <n v="30"/>
    <x v="2"/>
    <x v="7"/>
    <x v="2372"/>
    <n v="42117.860775462956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x v="1"/>
    <s v="technology/web"/>
    <n v="0"/>
    <n v="50"/>
    <x v="2"/>
    <x v="7"/>
    <x v="2373"/>
    <n v="42245.45398148147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s v="technology/web"/>
    <n v="0"/>
    <n v="10"/>
    <x v="2"/>
    <x v="7"/>
    <x v="2374"/>
    <n v="42047.63495370370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s v="technology/web"/>
    <n v="0"/>
    <e v="#DIV/0!"/>
    <x v="2"/>
    <x v="7"/>
    <x v="2375"/>
    <n v="42622.62774305555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s v="technology/web"/>
    <n v="11"/>
    <n v="81.58"/>
    <x v="2"/>
    <x v="7"/>
    <x v="2376"/>
    <n v="42348.71719907406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"/>
    <s v="technology/web"/>
    <n v="0"/>
    <e v="#DIV/0!"/>
    <x v="2"/>
    <x v="7"/>
    <x v="2377"/>
    <n v="42699.70350694444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s v="technology/web"/>
    <n v="0"/>
    <e v="#DIV/0!"/>
    <x v="2"/>
    <x v="7"/>
    <x v="2378"/>
    <n v="42241.80474537036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x v="1"/>
    <s v="technology/web"/>
    <n v="0"/>
    <e v="#DIV/0!"/>
    <x v="2"/>
    <x v="7"/>
    <x v="2379"/>
    <n v="42281.80805555555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s v="technology/web"/>
    <n v="0"/>
    <n v="18.329999999999998"/>
    <x v="2"/>
    <x v="7"/>
    <x v="2380"/>
    <n v="42278.58497685184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s v="technology/web"/>
    <n v="2"/>
    <n v="224.43"/>
    <x v="2"/>
    <x v="7"/>
    <x v="2381"/>
    <n v="42104.72740740740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s v="technology/web"/>
    <n v="3"/>
    <n v="37.5"/>
    <x v="2"/>
    <x v="7"/>
    <x v="2382"/>
    <n v="42219.97920138888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"/>
    <s v="technology/web"/>
    <n v="4"/>
    <n v="145"/>
    <x v="2"/>
    <x v="7"/>
    <x v="2383"/>
    <n v="42056.84846064814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s v="technology/web"/>
    <n v="1"/>
    <n v="1"/>
    <x v="2"/>
    <x v="7"/>
    <x v="2384"/>
    <n v="41956.9009606481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s v="technology/web"/>
    <n v="1"/>
    <n v="112.57"/>
    <x v="2"/>
    <x v="7"/>
    <x v="2385"/>
    <n v="42221.493425925924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"/>
    <s v="technology/web"/>
    <n v="0"/>
    <e v="#DIV/0!"/>
    <x v="2"/>
    <x v="7"/>
    <x v="2386"/>
    <n v="42014.62990740740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s v="technology/web"/>
    <n v="1"/>
    <n v="342"/>
    <x v="2"/>
    <x v="7"/>
    <x v="2387"/>
    <n v="42573.41828703703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s v="technology/web"/>
    <n v="1"/>
    <n v="57.88"/>
    <x v="2"/>
    <x v="7"/>
    <x v="2388"/>
    <n v="42019.60347222221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"/>
    <s v="technology/web"/>
    <n v="0"/>
    <n v="30"/>
    <x v="2"/>
    <x v="7"/>
    <x v="2389"/>
    <n v="42210.7076388888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"/>
    <s v="technology/web"/>
    <n v="0"/>
    <e v="#DIV/0!"/>
    <x v="2"/>
    <x v="7"/>
    <x v="2390"/>
    <n v="42008.05398148147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x v="1"/>
    <s v="technology/web"/>
    <n v="0"/>
    <n v="25"/>
    <x v="2"/>
    <x v="7"/>
    <x v="2391"/>
    <n v="42094.5444907407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s v="technology/web"/>
    <n v="0"/>
    <e v="#DIV/0!"/>
    <x v="2"/>
    <x v="7"/>
    <x v="2392"/>
    <n v="42305.91230324073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s v="technology/web"/>
    <n v="0"/>
    <n v="50"/>
    <x v="2"/>
    <x v="7"/>
    <x v="2393"/>
    <n v="42224.44001157407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"/>
    <s v="technology/web"/>
    <n v="0"/>
    <n v="1.5"/>
    <x v="2"/>
    <x v="7"/>
    <x v="2394"/>
    <n v="42061.1538541666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s v="technology/web"/>
    <n v="0"/>
    <e v="#DIV/0!"/>
    <x v="2"/>
    <x v="7"/>
    <x v="2395"/>
    <n v="42745.16458333333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"/>
    <s v="technology/web"/>
    <n v="0"/>
    <n v="10"/>
    <x v="2"/>
    <x v="7"/>
    <x v="2396"/>
    <n v="42292.64071759259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s v="technology/web"/>
    <n v="0"/>
    <e v="#DIV/0!"/>
    <x v="2"/>
    <x v="7"/>
    <x v="2397"/>
    <n v="42006.67657407407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s v="technology/web"/>
    <n v="0"/>
    <e v="#DIV/0!"/>
    <x v="2"/>
    <x v="7"/>
    <x v="2398"/>
    <n v="42187.7081481481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"/>
    <s v="technology/web"/>
    <n v="0"/>
    <e v="#DIV/0!"/>
    <x v="2"/>
    <x v="7"/>
    <x v="2399"/>
    <n v="41991.64474537036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"/>
    <s v="technology/web"/>
    <n v="0"/>
    <e v="#DIV/0!"/>
    <x v="2"/>
    <x v="7"/>
    <x v="2400"/>
    <n v="42474.05976851851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s v="food/food trucks"/>
    <n v="1"/>
    <n v="22.33"/>
    <x v="7"/>
    <x v="19"/>
    <x v="2401"/>
    <n v="42434.61453703703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x v="1"/>
    <s v="food/food trucks"/>
    <n v="0"/>
    <n v="52"/>
    <x v="7"/>
    <x v="19"/>
    <x v="2402"/>
    <n v="42137.471423611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s v="food/food trucks"/>
    <n v="17"/>
    <n v="16.829999999999998"/>
    <x v="7"/>
    <x v="19"/>
    <x v="2403"/>
    <n v="42459.63261574073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s v="food/food trucks"/>
    <n v="0"/>
    <e v="#DIV/0!"/>
    <x v="7"/>
    <x v="19"/>
    <x v="2404"/>
    <n v="42371.83109953703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s v="food/food trucks"/>
    <n v="23"/>
    <n v="56.3"/>
    <x v="7"/>
    <x v="19"/>
    <x v="2405"/>
    <n v="42616.3770254629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s v="food/food trucks"/>
    <n v="41"/>
    <n v="84.06"/>
    <x v="7"/>
    <x v="19"/>
    <x v="2406"/>
    <n v="42022.90266203703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"/>
    <s v="food/food trucks"/>
    <n v="25"/>
    <n v="168.39"/>
    <x v="7"/>
    <x v="19"/>
    <x v="2407"/>
    <n v="42105.04166666666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s v="food/food trucks"/>
    <n v="0"/>
    <n v="15"/>
    <x v="7"/>
    <x v="19"/>
    <x v="2408"/>
    <n v="41948.97403935185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s v="food/food trucks"/>
    <n v="2"/>
    <n v="76.67"/>
    <x v="7"/>
    <x v="19"/>
    <x v="2409"/>
    <n v="42234.6675347222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"/>
    <s v="food/food trucks"/>
    <n v="0"/>
    <e v="#DIV/0!"/>
    <x v="7"/>
    <x v="19"/>
    <x v="2410"/>
    <n v="42254.19994212962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s v="food/food trucks"/>
    <n v="1"/>
    <n v="50.33"/>
    <x v="7"/>
    <x v="19"/>
    <x v="2411"/>
    <n v="42241.5240972222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"/>
    <s v="food/food trucks"/>
    <n v="0"/>
    <e v="#DIV/0!"/>
    <x v="7"/>
    <x v="19"/>
    <x v="2412"/>
    <n v="42700.57028935185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s v="food/food trucks"/>
    <n v="1"/>
    <n v="8.33"/>
    <x v="7"/>
    <x v="19"/>
    <x v="2413"/>
    <n v="41790.77083333332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s v="food/food trucks"/>
    <n v="3"/>
    <n v="35.380000000000003"/>
    <x v="7"/>
    <x v="19"/>
    <x v="2414"/>
    <n v="42237.95763888888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s v="food/food trucks"/>
    <n v="1"/>
    <n v="55.83"/>
    <x v="7"/>
    <x v="19"/>
    <x v="2415"/>
    <n v="42566.65446759259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s v="food/food trucks"/>
    <n v="0"/>
    <n v="5"/>
    <x v="7"/>
    <x v="19"/>
    <x v="2416"/>
    <n v="42077.41666666666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s v="food/food trucks"/>
    <n v="0"/>
    <e v="#DIV/0!"/>
    <x v="7"/>
    <x v="19"/>
    <x v="2417"/>
    <n v="41861.675775462958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x v="1"/>
    <s v="food/food trucks"/>
    <n v="0"/>
    <n v="1"/>
    <x v="7"/>
    <x v="19"/>
    <x v="2418"/>
    <n v="42087.60699074074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s v="food/food trucks"/>
    <n v="0"/>
    <e v="#DIV/0!"/>
    <x v="7"/>
    <x v="19"/>
    <x v="2419"/>
    <n v="42053.52996527777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s v="food/food trucks"/>
    <n v="15"/>
    <n v="69.47"/>
    <x v="7"/>
    <x v="19"/>
    <x v="2420"/>
    <n v="41952.862210648142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x v="1"/>
    <s v="food/food trucks"/>
    <n v="0"/>
    <n v="1"/>
    <x v="7"/>
    <x v="19"/>
    <x v="2421"/>
    <n v="42056.479120370372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x v="1"/>
    <s v="food/food trucks"/>
    <n v="0"/>
    <n v="1"/>
    <x v="7"/>
    <x v="19"/>
    <x v="2422"/>
    <n v="42074.47495370370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s v="food/food trucks"/>
    <n v="0"/>
    <n v="8"/>
    <x v="7"/>
    <x v="19"/>
    <x v="2423"/>
    <n v="42004.496412037035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x v="1"/>
    <s v="food/food trucks"/>
    <n v="1"/>
    <n v="34.44"/>
    <x v="7"/>
    <x v="19"/>
    <x v="2424"/>
    <n v="41939.68412037036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s v="food/food trucks"/>
    <n v="0"/>
    <n v="1"/>
    <x v="7"/>
    <x v="19"/>
    <x v="2425"/>
    <n v="42517.71111111110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s v="food/food trucks"/>
    <n v="0"/>
    <e v="#DIV/0!"/>
    <x v="7"/>
    <x v="19"/>
    <x v="2426"/>
    <n v="42223.96171296296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x v="1"/>
    <s v="food/food trucks"/>
    <n v="0"/>
    <n v="1"/>
    <x v="7"/>
    <x v="19"/>
    <x v="2427"/>
    <n v="42452.06866898148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x v="1"/>
    <s v="food/food trucks"/>
    <n v="0"/>
    <n v="1"/>
    <x v="7"/>
    <x v="19"/>
    <x v="2428"/>
    <n v="42075.5341550925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"/>
    <s v="food/food trucks"/>
    <n v="1"/>
    <n v="501.25"/>
    <x v="7"/>
    <x v="19"/>
    <x v="2429"/>
    <n v="42771.48888888888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s v="food/food trucks"/>
    <n v="1"/>
    <n v="10.5"/>
    <x v="7"/>
    <x v="19"/>
    <x v="2430"/>
    <n v="42411.92249999999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x v="1"/>
    <s v="food/food trucks"/>
    <n v="0"/>
    <n v="1"/>
    <x v="7"/>
    <x v="19"/>
    <x v="2431"/>
    <n v="42548.89135416666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s v="food/food trucks"/>
    <n v="0"/>
    <n v="1"/>
    <x v="7"/>
    <x v="19"/>
    <x v="2432"/>
    <n v="42071.01038194444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s v="food/food trucks"/>
    <n v="0"/>
    <e v="#DIV/0!"/>
    <x v="7"/>
    <x v="19"/>
    <x v="2433"/>
    <n v="42427.6914699074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s v="food/food trucks"/>
    <n v="0"/>
    <n v="13"/>
    <x v="7"/>
    <x v="19"/>
    <x v="2434"/>
    <n v="42219.9777083333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"/>
    <s v="food/food trucks"/>
    <n v="0"/>
    <n v="306"/>
    <x v="7"/>
    <x v="19"/>
    <x v="2435"/>
    <n v="42282.06928240740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1"/>
    <s v="food/food trucks"/>
    <n v="0"/>
    <n v="22.5"/>
    <x v="7"/>
    <x v="19"/>
    <x v="2436"/>
    <n v="42398.407060185178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s v="food/food trucks"/>
    <n v="0"/>
    <e v="#DIV/0!"/>
    <x v="7"/>
    <x v="19"/>
    <x v="2437"/>
    <n v="42080.54166666666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1"/>
    <s v="food/food trucks"/>
    <n v="0"/>
    <n v="50"/>
    <x v="7"/>
    <x v="19"/>
    <x v="2438"/>
    <n v="42345.74840277777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"/>
    <s v="food/food trucks"/>
    <n v="0"/>
    <e v="#DIV/0!"/>
    <x v="7"/>
    <x v="19"/>
    <x v="2439"/>
    <n v="42295.61028935184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x v="1"/>
    <s v="food/food trucks"/>
    <n v="0"/>
    <n v="5"/>
    <x v="7"/>
    <x v="19"/>
    <x v="2440"/>
    <n v="42413.69112268518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x v="0"/>
    <s v="food/small batch"/>
    <n v="108"/>
    <n v="74.23"/>
    <x v="7"/>
    <x v="33"/>
    <x v="2441"/>
    <n v="42207.99930555555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s v="food/small batch"/>
    <n v="126"/>
    <n v="81.25"/>
    <x v="7"/>
    <x v="33"/>
    <x v="2442"/>
    <n v="42082.41699074074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s v="food/small batch"/>
    <n v="203"/>
    <n v="130.22999999999999"/>
    <x v="7"/>
    <x v="33"/>
    <x v="2443"/>
    <n v="41866.41692129629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s v="food/small batch"/>
    <n v="109"/>
    <n v="53.41"/>
    <x v="7"/>
    <x v="33"/>
    <x v="2444"/>
    <n v="42515.5461921296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s v="food/small batch"/>
    <n v="173"/>
    <n v="75.13"/>
    <x v="7"/>
    <x v="33"/>
    <x v="2445"/>
    <n v="42272.98172453703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s v="food/small batch"/>
    <n v="168"/>
    <n v="75.67"/>
    <x v="7"/>
    <x v="33"/>
    <x v="2446"/>
    <n v="42700.43600694444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s v="food/small batch"/>
    <n v="427"/>
    <n v="31.69"/>
    <x v="7"/>
    <x v="33"/>
    <x v="2447"/>
    <n v="42685.95833333333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s v="food/small batch"/>
    <n v="108"/>
    <n v="47.78"/>
    <x v="7"/>
    <x v="33"/>
    <x v="2448"/>
    <n v="42613.02500000000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s v="food/small batch"/>
    <n v="108"/>
    <n v="90"/>
    <x v="7"/>
    <x v="33"/>
    <x v="2449"/>
    <n v="41972.97586805555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s v="food/small batch"/>
    <n v="102"/>
    <n v="149.31"/>
    <x v="7"/>
    <x v="33"/>
    <x v="2450"/>
    <n v="41939.92430555554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s v="food/small batch"/>
    <n v="115"/>
    <n v="62.07"/>
    <x v="7"/>
    <x v="33"/>
    <x v="2451"/>
    <n v="42799.70011574074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s v="food/small batch"/>
    <n v="134"/>
    <n v="53.4"/>
    <x v="7"/>
    <x v="33"/>
    <x v="2452"/>
    <n v="42367.74999999999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s v="food/small batch"/>
    <n v="155"/>
    <n v="69.27"/>
    <x v="7"/>
    <x v="33"/>
    <x v="2453"/>
    <n v="42768.48390046296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s v="food/small batch"/>
    <n v="101"/>
    <n v="271.51"/>
    <x v="7"/>
    <x v="33"/>
    <x v="2454"/>
    <n v="42804.99314814814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s v="food/small batch"/>
    <n v="182"/>
    <n v="34.130000000000003"/>
    <x v="7"/>
    <x v="33"/>
    <x v="2455"/>
    <n v="42480.57349537037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s v="food/small batch"/>
    <n v="181"/>
    <n v="40.49"/>
    <x v="7"/>
    <x v="33"/>
    <x v="2456"/>
    <n v="42791.7527662037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s v="food/small batch"/>
    <n v="102"/>
    <n v="189.76"/>
    <x v="7"/>
    <x v="33"/>
    <x v="2457"/>
    <n v="42453.35250000000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s v="food/small batch"/>
    <n v="110"/>
    <n v="68.86"/>
    <x v="7"/>
    <x v="33"/>
    <x v="2458"/>
    <n v="42530.5833333333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s v="food/small batch"/>
    <n v="102"/>
    <n v="108.78"/>
    <x v="7"/>
    <x v="33"/>
    <x v="2459"/>
    <n v="42452.38755787036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s v="food/small batch"/>
    <n v="101"/>
    <n v="125.99"/>
    <x v="7"/>
    <x v="33"/>
    <x v="2460"/>
    <n v="42737.9701388888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s v="music/indie rock"/>
    <n v="104"/>
    <n v="90.52"/>
    <x v="4"/>
    <x v="14"/>
    <x v="2461"/>
    <n v="40816.91666666666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s v="music/indie rock"/>
    <n v="111"/>
    <n v="28.88"/>
    <x v="4"/>
    <x v="14"/>
    <x v="2462"/>
    <n v="41108.97796296296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x v="0"/>
    <s v="music/indie rock"/>
    <n v="116"/>
    <n v="31"/>
    <x v="4"/>
    <x v="14"/>
    <x v="2463"/>
    <n v="41380.583333333328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0"/>
    <s v="music/indie rock"/>
    <n v="111"/>
    <n v="51.67"/>
    <x v="4"/>
    <x v="14"/>
    <x v="2464"/>
    <n v="42277.60347222221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s v="music/indie rock"/>
    <n v="180"/>
    <n v="26.27"/>
    <x v="4"/>
    <x v="14"/>
    <x v="2465"/>
    <n v="41175.51097222221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s v="music/indie rock"/>
    <n v="100"/>
    <n v="48.08"/>
    <x v="4"/>
    <x v="14"/>
    <x v="2466"/>
    <n v="41402.89413194444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s v="music/indie rock"/>
    <n v="119"/>
    <n v="27.56"/>
    <x v="4"/>
    <x v="14"/>
    <x v="2467"/>
    <n v="41039.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s v="music/indie rock"/>
    <n v="107"/>
    <n v="36.97"/>
    <x v="4"/>
    <x v="14"/>
    <x v="2468"/>
    <n v="412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s v="music/indie rock"/>
    <n v="114"/>
    <n v="29.02"/>
    <x v="4"/>
    <x v="14"/>
    <x v="2469"/>
    <n v="40582.22140046295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s v="music/indie rock"/>
    <n v="103"/>
    <n v="28.66"/>
    <x v="4"/>
    <x v="14"/>
    <x v="2470"/>
    <n v="41052.86637731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s v="music/indie rock"/>
    <n v="128"/>
    <n v="37.65"/>
    <x v="4"/>
    <x v="14"/>
    <x v="2471"/>
    <n v="40933.78462962962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s v="music/indie rock"/>
    <n v="136"/>
    <n v="97.9"/>
    <x v="4"/>
    <x v="14"/>
    <x v="2472"/>
    <n v="40424.83541666666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s v="music/indie rock"/>
    <n v="100"/>
    <n v="42.55"/>
    <x v="4"/>
    <x v="14"/>
    <x v="2473"/>
    <n v="41223.58181712962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s v="music/indie rock"/>
    <n v="100"/>
    <n v="131.58000000000001"/>
    <x v="4"/>
    <x v="14"/>
    <x v="2474"/>
    <n v="40461.8029629629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s v="music/indie rock"/>
    <n v="105"/>
    <n v="32.32"/>
    <x v="4"/>
    <x v="14"/>
    <x v="2475"/>
    <n v="40369.70833333332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s v="music/indie rock"/>
    <n v="105"/>
    <n v="61.1"/>
    <x v="4"/>
    <x v="14"/>
    <x v="2476"/>
    <n v="41946.1616898148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x v="0"/>
    <s v="music/indie rock"/>
    <n v="171"/>
    <n v="31.34"/>
    <x v="4"/>
    <x v="14"/>
    <x v="2477"/>
    <n v="41133.48315972222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s v="music/indie rock"/>
    <n v="128"/>
    <n v="129.11000000000001"/>
    <x v="4"/>
    <x v="14"/>
    <x v="2478"/>
    <n v="41287.74204861110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s v="music/indie rock"/>
    <n v="133"/>
    <n v="25.02"/>
    <x v="4"/>
    <x v="14"/>
    <x v="2479"/>
    <n v="41117.87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s v="music/indie rock"/>
    <n v="100"/>
    <n v="250"/>
    <x v="4"/>
    <x v="14"/>
    <x v="2480"/>
    <n v="42287.72782407407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s v="music/indie rock"/>
    <n v="113"/>
    <n v="47.54"/>
    <x v="4"/>
    <x v="14"/>
    <x v="2481"/>
    <n v="41029.43759259259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s v="music/indie rock"/>
    <n v="100"/>
    <n v="40.04"/>
    <x v="4"/>
    <x v="14"/>
    <x v="2482"/>
    <n v="40756.5738773148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s v="music/indie rock"/>
    <n v="114"/>
    <n v="65.84"/>
    <x v="4"/>
    <x v="14"/>
    <x v="2483"/>
    <n v="41030.5000347222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s v="music/indie rock"/>
    <n v="119"/>
    <n v="46.4"/>
    <x v="4"/>
    <x v="14"/>
    <x v="2484"/>
    <n v="40801.70836805555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s v="music/indie rock"/>
    <n v="103"/>
    <n v="50.37"/>
    <x v="4"/>
    <x v="14"/>
    <x v="2485"/>
    <n v="40828.7902662037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s v="music/indie rock"/>
    <n v="266"/>
    <n v="26.57"/>
    <x v="4"/>
    <x v="14"/>
    <x v="2486"/>
    <n v="41021.49972222222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s v="music/indie rock"/>
    <n v="100"/>
    <n v="39.49"/>
    <x v="4"/>
    <x v="14"/>
    <x v="2487"/>
    <n v="41055.87496527777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s v="music/indie rock"/>
    <n v="107"/>
    <n v="49.25"/>
    <x v="4"/>
    <x v="14"/>
    <x v="2488"/>
    <n v="40863.46652777777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s v="music/indie rock"/>
    <n v="134"/>
    <n v="62.38"/>
    <x v="4"/>
    <x v="14"/>
    <x v="2489"/>
    <n v="41403.481932870367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s v="music/indie rock"/>
    <n v="121"/>
    <n v="37.94"/>
    <x v="4"/>
    <x v="14"/>
    <x v="2490"/>
    <n v="41083.019398148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s v="music/indie rock"/>
    <n v="103"/>
    <n v="51.6"/>
    <x v="4"/>
    <x v="14"/>
    <x v="2491"/>
    <n v="40558.86875000000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x v="0"/>
    <s v="music/indie rock"/>
    <n v="125"/>
    <n v="27.78"/>
    <x v="4"/>
    <x v="14"/>
    <x v="2492"/>
    <n v="41076.2076388888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s v="music/indie rock"/>
    <n v="129"/>
    <n v="99.38"/>
    <x v="4"/>
    <x v="14"/>
    <x v="2493"/>
    <n v="41392.9599537036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s v="music/indie rock"/>
    <n v="101"/>
    <n v="38.85"/>
    <x v="4"/>
    <x v="14"/>
    <x v="2494"/>
    <n v="41052.43685185185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s v="music/indie rock"/>
    <n v="128"/>
    <n v="45.55"/>
    <x v="4"/>
    <x v="14"/>
    <x v="2495"/>
    <n v="41066.73813657407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x v="0"/>
    <s v="music/indie rock"/>
    <n v="100"/>
    <n v="600"/>
    <x v="4"/>
    <x v="14"/>
    <x v="2496"/>
    <n v="41362.74643518518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s v="music/indie rock"/>
    <n v="113"/>
    <n v="80.55"/>
    <x v="4"/>
    <x v="14"/>
    <x v="2497"/>
    <n v="40760.67057870369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s v="music/indie rock"/>
    <n v="106"/>
    <n v="52.8"/>
    <x v="4"/>
    <x v="14"/>
    <x v="2498"/>
    <n v="42031.75910879629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s v="music/indie rock"/>
    <n v="203"/>
    <n v="47.68"/>
    <x v="4"/>
    <x v="14"/>
    <x v="2499"/>
    <n v="41274.54166666666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s v="music/indie rock"/>
    <n v="113"/>
    <n v="23.45"/>
    <x v="4"/>
    <x v="14"/>
    <x v="2500"/>
    <n v="41083.56452546295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"/>
    <s v="food/restaurants"/>
    <n v="3"/>
    <n v="40.14"/>
    <x v="7"/>
    <x v="34"/>
    <x v="2501"/>
    <n v="42274.56833333333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s v="food/restaurants"/>
    <n v="0"/>
    <n v="17.2"/>
    <x v="7"/>
    <x v="34"/>
    <x v="2502"/>
    <n v="41903.61710648147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s v="food/restaurants"/>
    <n v="0"/>
    <e v="#DIV/0!"/>
    <x v="7"/>
    <x v="34"/>
    <x v="2503"/>
    <n v="42528.6708333333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s v="food/restaurants"/>
    <n v="0"/>
    <e v="#DIV/0!"/>
    <x v="7"/>
    <x v="34"/>
    <x v="2504"/>
    <n v="41957.84877314815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"/>
    <s v="food/restaurants"/>
    <n v="0"/>
    <e v="#DIV/0!"/>
    <x v="7"/>
    <x v="34"/>
    <x v="2505"/>
    <n v="42076.8057407407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s v="food/restaurants"/>
    <n v="1"/>
    <n v="15"/>
    <x v="7"/>
    <x v="34"/>
    <x v="2506"/>
    <n v="42280.66666666666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x v="1"/>
    <s v="food/restaurants"/>
    <n v="0"/>
    <e v="#DIV/0!"/>
    <x v="7"/>
    <x v="34"/>
    <x v="2507"/>
    <n v="42134.864629629628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s v="food/restaurants"/>
    <n v="0"/>
    <e v="#DIV/0!"/>
    <x v="7"/>
    <x v="34"/>
    <x v="2508"/>
    <n v="41865.74344907407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s v="food/restaurants"/>
    <n v="1"/>
    <n v="35.71"/>
    <x v="7"/>
    <x v="34"/>
    <x v="2509"/>
    <n v="42114.55959490740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s v="food/restaurants"/>
    <n v="0"/>
    <n v="37.5"/>
    <x v="7"/>
    <x v="34"/>
    <x v="2510"/>
    <n v="42138.78902777777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s v="food/restaurants"/>
    <n v="0"/>
    <e v="#DIV/0!"/>
    <x v="7"/>
    <x v="34"/>
    <x v="2511"/>
    <n v="42401.23857638888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s v="food/restaurants"/>
    <n v="0"/>
    <e v="#DIV/0!"/>
    <x v="7"/>
    <x v="34"/>
    <x v="2512"/>
    <n v="41986.66853009258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"/>
    <s v="food/restaurants"/>
    <n v="0"/>
    <e v="#DIV/0!"/>
    <x v="7"/>
    <x v="34"/>
    <x v="2513"/>
    <n v="42791.79848379629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s v="food/restaurants"/>
    <n v="2"/>
    <n v="52.5"/>
    <x v="7"/>
    <x v="34"/>
    <x v="2514"/>
    <n v="41871.18144675925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s v="food/restaurants"/>
    <n v="19"/>
    <n v="77.5"/>
    <x v="7"/>
    <x v="34"/>
    <x v="2515"/>
    <n v="42057.6314004629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s v="food/restaurants"/>
    <n v="0"/>
    <e v="#DIV/0!"/>
    <x v="7"/>
    <x v="34"/>
    <x v="2516"/>
    <n v="41972.48671296296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"/>
    <s v="food/restaurants"/>
    <n v="10"/>
    <n v="53.55"/>
    <x v="7"/>
    <x v="34"/>
    <x v="2517"/>
    <n v="42082.5524305555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s v="food/restaurants"/>
    <n v="0"/>
    <e v="#DIV/0!"/>
    <x v="7"/>
    <x v="34"/>
    <x v="2518"/>
    <n v="41956.5142129629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s v="food/restaurants"/>
    <n v="0"/>
    <n v="16.25"/>
    <x v="7"/>
    <x v="34"/>
    <x v="2519"/>
    <n v="41838.94680555555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s v="food/restaurants"/>
    <n v="0"/>
    <e v="#DIV/0!"/>
    <x v="7"/>
    <x v="34"/>
    <x v="2520"/>
    <n v="42658.59791666666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s v="music/classical music"/>
    <n v="109"/>
    <n v="103.68"/>
    <x v="4"/>
    <x v="35"/>
    <x v="2521"/>
    <n v="42290.7595023148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s v="music/classical music"/>
    <n v="100"/>
    <n v="185.19"/>
    <x v="4"/>
    <x v="35"/>
    <x v="2522"/>
    <n v="42482.41111111110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s v="music/classical music"/>
    <n v="156"/>
    <n v="54.15"/>
    <x v="4"/>
    <x v="35"/>
    <x v="2523"/>
    <n v="41960.80893518518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s v="music/classical music"/>
    <n v="102"/>
    <n v="177.21"/>
    <x v="4"/>
    <x v="35"/>
    <x v="2524"/>
    <n v="41993.97916666666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s v="music/classical music"/>
    <n v="100"/>
    <n v="100.33"/>
    <x v="4"/>
    <x v="35"/>
    <x v="2525"/>
    <n v="41088.63623842591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s v="music/classical music"/>
    <n v="113"/>
    <n v="136.91"/>
    <x v="4"/>
    <x v="35"/>
    <x v="2526"/>
    <n v="41980.99930555555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s v="music/classical music"/>
    <n v="102"/>
    <n v="57.54"/>
    <x v="4"/>
    <x v="35"/>
    <x v="2527"/>
    <n v="41564.957638888889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s v="music/classical music"/>
    <n v="107"/>
    <n v="52.96"/>
    <x v="4"/>
    <x v="35"/>
    <x v="2528"/>
    <n v="42236.24999999999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x v="0"/>
    <s v="music/classical music"/>
    <n v="104"/>
    <n v="82.33"/>
    <x v="4"/>
    <x v="35"/>
    <x v="2529"/>
    <n v="40992.83072916666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s v="music/classical music"/>
    <n v="100"/>
    <n v="135.41999999999999"/>
    <x v="4"/>
    <x v="35"/>
    <x v="2530"/>
    <n v="42113.99305555555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s v="music/classical music"/>
    <n v="100"/>
    <n v="74.069999999999993"/>
    <x v="4"/>
    <x v="35"/>
    <x v="2531"/>
    <n v="42230.95763888888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s v="music/classical music"/>
    <n v="126"/>
    <n v="84.08"/>
    <x v="4"/>
    <x v="35"/>
    <x v="2532"/>
    <n v="41137.64081018518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s v="music/classical music"/>
    <n v="111"/>
    <n v="61.03"/>
    <x v="4"/>
    <x v="35"/>
    <x v="2533"/>
    <n v="41334.5424537037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s v="music/classical music"/>
    <n v="105"/>
    <n v="150"/>
    <x v="4"/>
    <x v="35"/>
    <x v="2534"/>
    <n v="40179.04166666666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x v="0"/>
    <s v="music/classical music"/>
    <n v="104"/>
    <n v="266.08999999999997"/>
    <x v="4"/>
    <x v="35"/>
    <x v="2535"/>
    <n v="41974.62436342592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s v="music/classical music"/>
    <n v="116"/>
    <n v="7.25"/>
    <x v="4"/>
    <x v="35"/>
    <x v="2536"/>
    <n v="41484.8977546296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s v="music/classical music"/>
    <n v="110"/>
    <n v="100"/>
    <x v="4"/>
    <x v="35"/>
    <x v="2537"/>
    <n v="40756.44045138888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s v="music/classical music"/>
    <n v="113"/>
    <n v="109.96"/>
    <x v="4"/>
    <x v="35"/>
    <x v="2538"/>
    <n v="41328.99930555555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s v="music/classical music"/>
    <n v="100"/>
    <n v="169.92"/>
    <x v="4"/>
    <x v="35"/>
    <x v="2539"/>
    <n v="42037.69388888889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s v="music/classical music"/>
    <n v="103"/>
    <n v="95.74"/>
    <x v="4"/>
    <x v="35"/>
    <x v="2540"/>
    <n v="40845.4666782407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s v="music/classical music"/>
    <n v="107"/>
    <n v="59.46"/>
    <x v="4"/>
    <x v="35"/>
    <x v="2541"/>
    <n v="41543.24094907407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s v="music/classical music"/>
    <n v="104"/>
    <n v="55.77"/>
    <x v="4"/>
    <x v="35"/>
    <x v="2542"/>
    <n v="41547.95763888888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s v="music/classical music"/>
    <n v="156"/>
    <n v="30.08"/>
    <x v="4"/>
    <x v="35"/>
    <x v="2543"/>
    <n v="40544.91666666666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s v="music/classical music"/>
    <n v="101"/>
    <n v="88.44"/>
    <x v="4"/>
    <x v="35"/>
    <x v="2544"/>
    <n v="41098.31214120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s v="music/classical music"/>
    <n v="195"/>
    <n v="64.03"/>
    <x v="4"/>
    <x v="35"/>
    <x v="2545"/>
    <n v="42061.81249999999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s v="music/classical music"/>
    <n v="112"/>
    <n v="60.15"/>
    <x v="4"/>
    <x v="35"/>
    <x v="2546"/>
    <n v="4155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s v="music/classical music"/>
    <n v="120"/>
    <n v="49.19"/>
    <x v="4"/>
    <x v="35"/>
    <x v="2547"/>
    <n v="41003.5231828703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0"/>
    <s v="music/classical music"/>
    <n v="102"/>
    <n v="165.16"/>
    <x v="4"/>
    <x v="35"/>
    <x v="2548"/>
    <n v="42642.97708333333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s v="music/classical music"/>
    <n v="103"/>
    <n v="43.62"/>
    <x v="4"/>
    <x v="35"/>
    <x v="2549"/>
    <n v="41425.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s v="music/classical music"/>
    <n v="101"/>
    <n v="43.7"/>
    <x v="4"/>
    <x v="35"/>
    <x v="2550"/>
    <n v="42284.95763888888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s v="music/classical music"/>
    <n v="103"/>
    <n v="67.42"/>
    <x v="4"/>
    <x v="35"/>
    <x v="2551"/>
    <n v="40989.65833333333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s v="music/classical music"/>
    <n v="107"/>
    <n v="177.5"/>
    <x v="4"/>
    <x v="35"/>
    <x v="2552"/>
    <n v="42799.6016319444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s v="music/classical music"/>
    <n v="156"/>
    <n v="38.880000000000003"/>
    <x v="4"/>
    <x v="35"/>
    <x v="2553"/>
    <n v="41172.9908217592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s v="music/classical music"/>
    <n v="123"/>
    <n v="54.99"/>
    <x v="4"/>
    <x v="35"/>
    <x v="2554"/>
    <n v="42155.95763888888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s v="music/classical music"/>
    <n v="107"/>
    <n v="61.34"/>
    <x v="4"/>
    <x v="35"/>
    <x v="2555"/>
    <n v="41057.4466782407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s v="music/classical music"/>
    <n v="106"/>
    <n v="23.12"/>
    <x v="4"/>
    <x v="35"/>
    <x v="2556"/>
    <n v="41267.78306712962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x v="0"/>
    <s v="music/classical music"/>
    <n v="118"/>
    <n v="29.61"/>
    <x v="4"/>
    <x v="35"/>
    <x v="2557"/>
    <n v="41774.536874999998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0"/>
    <s v="music/classical music"/>
    <n v="109"/>
    <n v="75.61"/>
    <x v="4"/>
    <x v="35"/>
    <x v="2558"/>
    <n v="42125.37430555555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s v="music/classical music"/>
    <n v="111"/>
    <n v="35.6"/>
    <x v="4"/>
    <x v="35"/>
    <x v="2559"/>
    <n v="40862.60902777777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s v="music/classical music"/>
    <n v="100"/>
    <n v="143"/>
    <x v="4"/>
    <x v="35"/>
    <x v="2560"/>
    <n v="42069.74275462963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"/>
    <s v="food/food trucks"/>
    <n v="0"/>
    <e v="#DIV/0!"/>
    <x v="7"/>
    <x v="19"/>
    <x v="2561"/>
    <n v="42290.3204745370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1"/>
    <s v="food/food trucks"/>
    <n v="1"/>
    <n v="25"/>
    <x v="7"/>
    <x v="19"/>
    <x v="2562"/>
    <n v="42654.31642361111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x v="1"/>
    <s v="food/food trucks"/>
    <n v="0"/>
    <e v="#DIV/0!"/>
    <x v="7"/>
    <x v="19"/>
    <x v="2563"/>
    <n v="42214.93114583333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"/>
    <s v="food/food trucks"/>
    <n v="0"/>
    <e v="#DIV/0!"/>
    <x v="7"/>
    <x v="19"/>
    <x v="2564"/>
    <n v="41851.8321643518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s v="food/food trucks"/>
    <n v="1"/>
    <n v="100"/>
    <x v="7"/>
    <x v="19"/>
    <x v="2565"/>
    <n v="42499.6597222222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s v="food/food trucks"/>
    <n v="0"/>
    <e v="#DIV/0!"/>
    <x v="7"/>
    <x v="19"/>
    <x v="2566"/>
    <n v="41872.77254629629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s v="food/food trucks"/>
    <n v="0"/>
    <n v="60"/>
    <x v="7"/>
    <x v="19"/>
    <x v="2567"/>
    <n v="42117.67057870369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s v="food/food trucks"/>
    <n v="1"/>
    <n v="50"/>
    <x v="7"/>
    <x v="19"/>
    <x v="2568"/>
    <n v="42614.4582638888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s v="food/food trucks"/>
    <n v="2"/>
    <n v="72.5"/>
    <x v="7"/>
    <x v="19"/>
    <x v="2569"/>
    <n v="42263.8971296296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s v="food/food trucks"/>
    <n v="1"/>
    <n v="29.5"/>
    <x v="7"/>
    <x v="19"/>
    <x v="2570"/>
    <n v="42774.694849537038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1"/>
    <s v="food/food trucks"/>
    <n v="0"/>
    <n v="62.5"/>
    <x v="7"/>
    <x v="19"/>
    <x v="2571"/>
    <n v="42509.13334490740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s v="food/food trucks"/>
    <n v="0"/>
    <e v="#DIV/0!"/>
    <x v="7"/>
    <x v="19"/>
    <x v="2572"/>
    <n v="42106.91107638888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s v="food/food trucks"/>
    <n v="0"/>
    <e v="#DIV/0!"/>
    <x v="7"/>
    <x v="19"/>
    <x v="2573"/>
    <n v="41874.38366898147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s v="food/food trucks"/>
    <n v="0"/>
    <e v="#DIV/0!"/>
    <x v="7"/>
    <x v="19"/>
    <x v="2574"/>
    <n v="42508.61741898147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s v="food/food trucks"/>
    <n v="0"/>
    <e v="#DIV/0!"/>
    <x v="7"/>
    <x v="19"/>
    <x v="2575"/>
    <n v="42015.90039351851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x v="1"/>
    <s v="food/food trucks"/>
    <n v="0"/>
    <e v="#DIV/0!"/>
    <x v="7"/>
    <x v="19"/>
    <x v="2576"/>
    <n v="42104.75980324073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s v="food/food trucks"/>
    <n v="0"/>
    <e v="#DIV/0!"/>
    <x v="7"/>
    <x v="19"/>
    <x v="2577"/>
    <n v="41855.61223379629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s v="food/food trucks"/>
    <n v="0"/>
    <e v="#DIV/0!"/>
    <x v="7"/>
    <x v="19"/>
    <x v="2578"/>
    <n v="42286.49999999999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s v="food/food trucks"/>
    <n v="0"/>
    <n v="23.08"/>
    <x v="7"/>
    <x v="19"/>
    <x v="2579"/>
    <n v="41897.62156249999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s v="food/food trucks"/>
    <n v="1"/>
    <n v="25.5"/>
    <x v="7"/>
    <x v="19"/>
    <x v="2580"/>
    <n v="42139.916666666664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s v="food/food trucks"/>
    <n v="11"/>
    <n v="48.18"/>
    <x v="7"/>
    <x v="19"/>
    <x v="2581"/>
    <n v="42324.46178240740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x v="1"/>
    <s v="food/food trucks"/>
    <n v="0"/>
    <n v="1"/>
    <x v="7"/>
    <x v="19"/>
    <x v="2582"/>
    <n v="42672.78048611110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s v="food/food trucks"/>
    <n v="1"/>
    <n v="1"/>
    <x v="7"/>
    <x v="19"/>
    <x v="2583"/>
    <n v="42079.519444444442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s v="food/food trucks"/>
    <n v="0"/>
    <e v="#DIV/0!"/>
    <x v="7"/>
    <x v="19"/>
    <x v="2584"/>
    <n v="42169.9649189814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s v="food/food trucks"/>
    <n v="0"/>
    <n v="50"/>
    <x v="7"/>
    <x v="19"/>
    <x v="2585"/>
    <n v="41825.75499999999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s v="food/food trucks"/>
    <n v="0"/>
    <n v="5"/>
    <x v="7"/>
    <x v="19"/>
    <x v="2586"/>
    <n v="42363.12194444444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s v="food/food trucks"/>
    <n v="2"/>
    <n v="202.83"/>
    <x v="7"/>
    <x v="19"/>
    <x v="2587"/>
    <n v="42368.46704861110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s v="food/food trucks"/>
    <n v="4"/>
    <n v="29.13"/>
    <x v="7"/>
    <x v="19"/>
    <x v="2588"/>
    <n v="42094.34305555555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"/>
    <s v="food/food trucks"/>
    <n v="0"/>
    <n v="5"/>
    <x v="7"/>
    <x v="19"/>
    <x v="2589"/>
    <n v="42452.28619212962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"/>
    <s v="food/food trucks"/>
    <n v="0"/>
    <e v="#DIV/0!"/>
    <x v="7"/>
    <x v="19"/>
    <x v="2590"/>
    <n v="42395.3807523148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s v="food/food trucks"/>
    <n v="2"/>
    <n v="13"/>
    <x v="7"/>
    <x v="19"/>
    <x v="2591"/>
    <n v="42442.65652777777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s v="food/food trucks"/>
    <n v="0"/>
    <n v="50"/>
    <x v="7"/>
    <x v="19"/>
    <x v="2592"/>
    <n v="41917.59283564814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s v="food/food trucks"/>
    <n v="0"/>
    <e v="#DIV/0!"/>
    <x v="7"/>
    <x v="19"/>
    <x v="2593"/>
    <n v="42119.63687499999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s v="food/food trucks"/>
    <n v="0"/>
    <n v="1"/>
    <x v="7"/>
    <x v="19"/>
    <x v="2594"/>
    <n v="41858.75958333333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x v="1"/>
    <s v="food/food trucks"/>
    <n v="12"/>
    <n v="96.05"/>
    <x v="7"/>
    <x v="19"/>
    <x v="2595"/>
    <n v="42790.035879629628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"/>
    <s v="food/food trucks"/>
    <n v="24"/>
    <n v="305.77999999999997"/>
    <x v="7"/>
    <x v="19"/>
    <x v="2596"/>
    <n v="41858.456122685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s v="food/food trucks"/>
    <n v="6"/>
    <n v="12.14"/>
    <x v="7"/>
    <x v="19"/>
    <x v="2597"/>
    <n v="42540.13329861110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s v="food/food trucks"/>
    <n v="39"/>
    <n v="83.57"/>
    <x v="7"/>
    <x v="19"/>
    <x v="2598"/>
    <n v="42270.63195601851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s v="food/food trucks"/>
    <n v="1"/>
    <n v="18"/>
    <x v="7"/>
    <x v="19"/>
    <x v="2599"/>
    <n v="41854.54568287036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s v="food/food trucks"/>
    <n v="7"/>
    <n v="115.53"/>
    <x v="7"/>
    <x v="19"/>
    <x v="2600"/>
    <n v="42454.65046296295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s v="technology/space exploration"/>
    <n v="661"/>
    <n v="21.9"/>
    <x v="2"/>
    <x v="36"/>
    <x v="2601"/>
    <n v="41164.95763888888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s v="technology/space exploration"/>
    <n v="326"/>
    <n v="80.02"/>
    <x v="2"/>
    <x v="36"/>
    <x v="2602"/>
    <n v="41955.680555555555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s v="technology/space exploration"/>
    <n v="101"/>
    <n v="35.520000000000003"/>
    <x v="2"/>
    <x v="36"/>
    <x v="2603"/>
    <n v="41631.70432870370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s v="technology/space exploration"/>
    <n v="104"/>
    <n v="64.930000000000007"/>
    <x v="2"/>
    <x v="36"/>
    <x v="2604"/>
    <n v="41027.84285879629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s v="technology/space exploration"/>
    <n v="107"/>
    <n v="60.97"/>
    <x v="2"/>
    <x v="36"/>
    <x v="2605"/>
    <n v="42538.33321759259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s v="technology/space exploration"/>
    <n v="110"/>
    <n v="31.44"/>
    <x v="2"/>
    <x v="36"/>
    <x v="2606"/>
    <n v="41758.50442129628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s v="technology/space exploration"/>
    <n v="408"/>
    <n v="81.95"/>
    <x v="2"/>
    <x v="36"/>
    <x v="2607"/>
    <n v="42227.87499999999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s v="technology/space exploration"/>
    <n v="224"/>
    <n v="58.93"/>
    <x v="2"/>
    <x v="36"/>
    <x v="2608"/>
    <n v="42808.79166666666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s v="technology/space exploration"/>
    <n v="304"/>
    <n v="157.29"/>
    <x v="2"/>
    <x v="36"/>
    <x v="2609"/>
    <n v="41105.0295254629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s v="technology/space exploration"/>
    <n v="141"/>
    <n v="55.76"/>
    <x v="2"/>
    <x v="36"/>
    <x v="2610"/>
    <n v="42604.08263888888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0"/>
    <s v="technology/space exploration"/>
    <n v="2791"/>
    <n v="83.8"/>
    <x v="2"/>
    <x v="36"/>
    <x v="2611"/>
    <n v="42737.74930555555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s v="technology/space exploration"/>
    <n v="172"/>
    <n v="58.42"/>
    <x v="2"/>
    <x v="36"/>
    <x v="2612"/>
    <n v="42012.93483796295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s v="technology/space exploration"/>
    <n v="101"/>
    <n v="270.57"/>
    <x v="2"/>
    <x v="36"/>
    <x v="2613"/>
    <n v="41173.60988425925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s v="technology/space exploration"/>
    <n v="102"/>
    <n v="107.1"/>
    <x v="2"/>
    <x v="36"/>
    <x v="2614"/>
    <n v="4175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s v="technology/space exploration"/>
    <n v="170"/>
    <n v="47.18"/>
    <x v="2"/>
    <x v="36"/>
    <x v="2615"/>
    <n v="42490.29166666666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s v="technology/space exploration"/>
    <n v="115"/>
    <n v="120.31"/>
    <x v="2"/>
    <x v="36"/>
    <x v="2616"/>
    <n v="42241.78621527777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s v="technology/space exploration"/>
    <n v="878"/>
    <n v="27.6"/>
    <x v="2"/>
    <x v="36"/>
    <x v="2617"/>
    <n v="41932.66609953703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x v="0"/>
    <s v="technology/space exploration"/>
    <n v="105"/>
    <n v="205.3"/>
    <x v="2"/>
    <x v="36"/>
    <x v="2618"/>
    <n v="42339.62570601851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s v="technology/space exploration"/>
    <n v="188"/>
    <n v="35.549999999999997"/>
    <x v="2"/>
    <x v="36"/>
    <x v="2619"/>
    <n v="42300.24999999999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0"/>
    <s v="technology/space exploration"/>
    <n v="144"/>
    <n v="74.64"/>
    <x v="2"/>
    <x v="36"/>
    <x v="2620"/>
    <n v="42287.8333333333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s v="technology/space exploration"/>
    <n v="146"/>
    <n v="47.06"/>
    <x v="2"/>
    <x v="36"/>
    <x v="2621"/>
    <n v="42145.53921296296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0"/>
    <s v="technology/space exploration"/>
    <n v="131"/>
    <n v="26.59"/>
    <x v="2"/>
    <x v="36"/>
    <x v="2622"/>
    <n v="42734.53490740740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s v="technology/space exploration"/>
    <n v="114"/>
    <n v="36.770000000000003"/>
    <x v="2"/>
    <x v="36"/>
    <x v="2623"/>
    <n v="42706.04821759259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s v="technology/space exploration"/>
    <n v="1379"/>
    <n v="31.82"/>
    <x v="2"/>
    <x v="36"/>
    <x v="2624"/>
    <n v="41165.21321759258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0"/>
    <s v="technology/space exploration"/>
    <n v="956"/>
    <n v="27.58"/>
    <x v="2"/>
    <x v="36"/>
    <x v="2625"/>
    <n v="42683.64361111110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s v="technology/space exploration"/>
    <n v="112"/>
    <n v="56"/>
    <x v="2"/>
    <x v="36"/>
    <x v="2626"/>
    <n v="42158.4197800925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s v="technology/space exploration"/>
    <n v="647"/>
    <n v="21.56"/>
    <x v="2"/>
    <x v="36"/>
    <x v="2627"/>
    <n v="42334.66274305555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s v="technology/space exploration"/>
    <n v="110"/>
    <n v="44.1"/>
    <x v="2"/>
    <x v="36"/>
    <x v="2628"/>
    <n v="41973.75771990740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s v="technology/space exploration"/>
    <n v="128"/>
    <n v="63.87"/>
    <x v="2"/>
    <x v="36"/>
    <x v="2629"/>
    <n v="42138.33011574073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0"/>
    <s v="technology/space exploration"/>
    <n v="158"/>
    <n v="38.99"/>
    <x v="2"/>
    <x v="36"/>
    <x v="2630"/>
    <n v="42551.2083333333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s v="technology/space exploration"/>
    <n v="115"/>
    <n v="80.19"/>
    <x v="2"/>
    <x v="36"/>
    <x v="2631"/>
    <n v="42245.96096064814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s v="technology/space exploration"/>
    <n v="137"/>
    <n v="34.9"/>
    <x v="2"/>
    <x v="36"/>
    <x v="2632"/>
    <n v="42518.85346064814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s v="technology/space exploration"/>
    <n v="355"/>
    <n v="89.1"/>
    <x v="2"/>
    <x v="36"/>
    <x v="2633"/>
    <n v="41697.7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s v="technology/space exploration"/>
    <n v="106"/>
    <n v="39.44"/>
    <x v="2"/>
    <x v="36"/>
    <x v="2634"/>
    <n v="42642.4481597222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0"/>
    <s v="technology/space exploration"/>
    <n v="100"/>
    <n v="136.9"/>
    <x v="2"/>
    <x v="36"/>
    <x v="2635"/>
    <n v="42072.70093749999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s v="technology/space exploration"/>
    <n v="187"/>
    <n v="37.46"/>
    <x v="2"/>
    <x v="36"/>
    <x v="2636"/>
    <n v="42658.8333333333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s v="technology/space exploration"/>
    <n v="166"/>
    <n v="31.96"/>
    <x v="2"/>
    <x v="36"/>
    <x v="2637"/>
    <n v="42655.3411458333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s v="technology/space exploration"/>
    <n v="102"/>
    <n v="25.21"/>
    <x v="2"/>
    <x v="36"/>
    <x v="2638"/>
    <n v="42019.7048032407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s v="technology/space exploration"/>
    <n v="164"/>
    <n v="10.039999999999999"/>
    <x v="2"/>
    <x v="36"/>
    <x v="2639"/>
    <n v="42054.65680555555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s v="technology/space exploration"/>
    <n v="106"/>
    <n v="45.94"/>
    <x v="2"/>
    <x v="36"/>
    <x v="2640"/>
    <n v="42162.95224537036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x v="1"/>
    <s v="technology/space exploration"/>
    <n v="1"/>
    <n v="15"/>
    <x v="2"/>
    <x v="36"/>
    <x v="2641"/>
    <n v="41897.63124999999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"/>
    <s v="technology/space exploration"/>
    <n v="0"/>
    <e v="#DIV/0!"/>
    <x v="2"/>
    <x v="36"/>
    <x v="2642"/>
    <n v="42566.08124999999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s v="technology/space exploration"/>
    <n v="34"/>
    <n v="223.58"/>
    <x v="2"/>
    <x v="36"/>
    <x v="2643"/>
    <n v="42725.12430555555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s v="technology/space exploration"/>
    <n v="2"/>
    <n v="39.479999999999997"/>
    <x v="2"/>
    <x v="36"/>
    <x v="2644"/>
    <n v="42804.58373842592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"/>
    <s v="technology/space exploration"/>
    <n v="11"/>
    <n v="91.3"/>
    <x v="2"/>
    <x v="36"/>
    <x v="2645"/>
    <n v="41951.6759606481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s v="technology/space exploration"/>
    <n v="8"/>
    <n v="78.67"/>
    <x v="2"/>
    <x v="36"/>
    <x v="2646"/>
    <n v="42256.1049652777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"/>
    <s v="technology/space exploration"/>
    <n v="1"/>
    <n v="12"/>
    <x v="2"/>
    <x v="36"/>
    <x v="2647"/>
    <n v="42230.05346064814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s v="technology/space exploration"/>
    <n v="1"/>
    <n v="17.670000000000002"/>
    <x v="2"/>
    <x v="36"/>
    <x v="2648"/>
    <n v="42438.50648148147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x v="1"/>
    <s v="technology/space exploration"/>
    <n v="0"/>
    <n v="41.33"/>
    <x v="2"/>
    <x v="36"/>
    <x v="2649"/>
    <n v="42401.78866898148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s v="technology/space exploration"/>
    <n v="1"/>
    <n v="71.599999999999994"/>
    <x v="2"/>
    <x v="36"/>
    <x v="2650"/>
    <n v="42725.41600694444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s v="technology/space exploration"/>
    <n v="2"/>
    <n v="307.82"/>
    <x v="2"/>
    <x v="36"/>
    <x v="2651"/>
    <n v="42355.59732638888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"/>
    <s v="technology/space exploration"/>
    <n v="1"/>
    <n v="80.45"/>
    <x v="2"/>
    <x v="36"/>
    <x v="2652"/>
    <n v="41982.9505208333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s v="technology/space exploration"/>
    <n v="12"/>
    <n v="83.94"/>
    <x v="2"/>
    <x v="36"/>
    <x v="2653"/>
    <n v="41802.95833333332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s v="technology/space exploration"/>
    <n v="0"/>
    <n v="8.5"/>
    <x v="2"/>
    <x v="36"/>
    <x v="2654"/>
    <n v="42115.350995370369"/>
  </r>
  <r>
    <n v="2655"/>
    <s v="Balloons (Canceled)"/>
    <s v="Thank you for your support!"/>
    <n v="15000"/>
    <n v="3155"/>
    <x v="1"/>
    <x v="0"/>
    <s v="USD"/>
    <n v="1455048000"/>
    <n v="1452631647"/>
    <b v="0"/>
    <n v="43"/>
    <x v="1"/>
    <s v="technology/space exploration"/>
    <n v="21"/>
    <n v="73.37"/>
    <x v="2"/>
    <x v="36"/>
    <x v="2655"/>
    <n v="42409.62499999999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x v="1"/>
    <s v="technology/space exploration"/>
    <n v="11"/>
    <n v="112.86"/>
    <x v="2"/>
    <x v="36"/>
    <x v="2656"/>
    <n v="42806.5833333333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s v="technology/space exploration"/>
    <n v="19"/>
    <n v="95.28"/>
    <x v="2"/>
    <x v="36"/>
    <x v="2657"/>
    <n v="42584.85416666666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s v="technology/space exploration"/>
    <n v="0"/>
    <n v="22.75"/>
    <x v="2"/>
    <x v="36"/>
    <x v="2658"/>
    <n v="42581.675856481474"/>
  </r>
  <r>
    <n v="2659"/>
    <s v="test (Canceled)"/>
    <s v="test"/>
    <n v="49000"/>
    <n v="1333"/>
    <x v="1"/>
    <x v="0"/>
    <s v="USD"/>
    <n v="1429321210"/>
    <n v="1426729210"/>
    <b v="0"/>
    <n v="10"/>
    <x v="1"/>
    <s v="technology/space exploration"/>
    <n v="3"/>
    <n v="133.30000000000001"/>
    <x v="2"/>
    <x v="36"/>
    <x v="2659"/>
    <n v="42111.86122685184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s v="technology/space exploration"/>
    <n v="0"/>
    <n v="3.8"/>
    <x v="2"/>
    <x v="36"/>
    <x v="2660"/>
    <n v="42332.5465046296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s v="technology/makerspaces"/>
    <n v="103"/>
    <n v="85.75"/>
    <x v="2"/>
    <x v="37"/>
    <x v="2661"/>
    <n v="41572.75011574073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s v="technology/makerspaces"/>
    <n v="107"/>
    <n v="267"/>
    <x v="2"/>
    <x v="37"/>
    <x v="2662"/>
    <n v="42237.53834490740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0"/>
    <s v="technology/makerspaces"/>
    <n v="105"/>
    <n v="373.56"/>
    <x v="2"/>
    <x v="37"/>
    <x v="2663"/>
    <n v="42251.41666666666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s v="technology/makerspaces"/>
    <n v="103"/>
    <n v="174.04"/>
    <x v="2"/>
    <x v="37"/>
    <x v="2664"/>
    <n v="42347.08263888888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s v="technology/makerspaces"/>
    <n v="123"/>
    <n v="93.7"/>
    <x v="2"/>
    <x v="37"/>
    <x v="2665"/>
    <n v="42128.68719907406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s v="technology/makerspaces"/>
    <n v="159"/>
    <n v="77.33"/>
    <x v="2"/>
    <x v="37"/>
    <x v="2666"/>
    <n v="42272.66666666666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s v="technology/makerspaces"/>
    <n v="111"/>
    <n v="92.22"/>
    <x v="2"/>
    <x v="37"/>
    <x v="2667"/>
    <n v="42410.71777777777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x v="0"/>
    <s v="technology/makerspaces"/>
    <n v="171"/>
    <n v="60.96"/>
    <x v="2"/>
    <x v="37"/>
    <x v="2668"/>
    <n v="42317.3972222222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s v="technology/makerspaces"/>
    <n v="125"/>
    <n v="91"/>
    <x v="2"/>
    <x v="37"/>
    <x v="2669"/>
    <n v="42378.82749999999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"/>
    <s v="technology/makerspaces"/>
    <n v="6"/>
    <n v="41.58"/>
    <x v="2"/>
    <x v="37"/>
    <x v="2670"/>
    <n v="41848.8122685185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s v="technology/makerspaces"/>
    <n v="11"/>
    <n v="33.76"/>
    <x v="2"/>
    <x v="37"/>
    <x v="2671"/>
    <n v="41992.6097222222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s v="technology/makerspaces"/>
    <n v="33"/>
    <n v="70.62"/>
    <x v="2"/>
    <x v="37"/>
    <x v="2672"/>
    <n v="42366.04166666666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s v="technology/makerspaces"/>
    <n v="28"/>
    <n v="167.15"/>
    <x v="2"/>
    <x v="37"/>
    <x v="2673"/>
    <n v="41941.7395833333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"/>
    <s v="technology/makerspaces"/>
    <n v="63"/>
    <n v="128.62"/>
    <x v="2"/>
    <x v="37"/>
    <x v="2674"/>
    <n v="42555.99930555555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s v="technology/makerspaces"/>
    <n v="8"/>
    <n v="65.41"/>
    <x v="2"/>
    <x v="37"/>
    <x v="2675"/>
    <n v="41953.690844907404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"/>
    <s v="technology/makerspaces"/>
    <n v="50"/>
    <n v="117.56"/>
    <x v="2"/>
    <x v="37"/>
    <x v="2676"/>
    <n v="42512.41636574074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s v="technology/makerspaces"/>
    <n v="18"/>
    <n v="126.48"/>
    <x v="2"/>
    <x v="37"/>
    <x v="2677"/>
    <n v="41822.82109953703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s v="technology/makerspaces"/>
    <n v="0"/>
    <n v="550"/>
    <x v="2"/>
    <x v="37"/>
    <x v="2678"/>
    <n v="42271.58987268518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s v="technology/makerspaces"/>
    <n v="0"/>
    <n v="44"/>
    <x v="2"/>
    <x v="37"/>
    <x v="2679"/>
    <n v="42062.792754629627"/>
  </r>
  <r>
    <n v="2680"/>
    <s v="iHeart Pillow"/>
    <s v="iHeartPillow, Connecting loved ones"/>
    <n v="32000"/>
    <n v="276"/>
    <x v="2"/>
    <x v="3"/>
    <s v="EUR"/>
    <n v="1459915491"/>
    <n v="1457327091"/>
    <b v="0"/>
    <n v="4"/>
    <x v="1"/>
    <s v="technology/makerspaces"/>
    <n v="1"/>
    <n v="69"/>
    <x v="2"/>
    <x v="37"/>
    <x v="2680"/>
    <n v="42465.96170138888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s v="food/food trucks"/>
    <n v="1"/>
    <n v="27.5"/>
    <x v="7"/>
    <x v="19"/>
    <x v="2681"/>
    <n v="41830.686921296292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s v="food/food trucks"/>
    <n v="28"/>
    <n v="84.9"/>
    <x v="7"/>
    <x v="19"/>
    <x v="2682"/>
    <n v="41965.04097222221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s v="food/food trucks"/>
    <n v="0"/>
    <n v="12"/>
    <x v="7"/>
    <x v="19"/>
    <x v="2683"/>
    <n v="42064.546759259254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s v="food/food trucks"/>
    <n v="1"/>
    <n v="200"/>
    <x v="7"/>
    <x v="19"/>
    <x v="2684"/>
    <n v="41860.706307870372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s v="food/food trucks"/>
    <n v="0"/>
    <n v="10"/>
    <x v="7"/>
    <x v="19"/>
    <x v="2685"/>
    <n v="42121.4459490740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s v="food/food trucks"/>
    <n v="0"/>
    <e v="#DIV/0!"/>
    <x v="7"/>
    <x v="19"/>
    <x v="2686"/>
    <n v="41912.76646990740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s v="food/food trucks"/>
    <n v="0"/>
    <e v="#DIV/0!"/>
    <x v="7"/>
    <x v="19"/>
    <x v="2687"/>
    <n v="42184.43192129629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x v="1"/>
    <s v="food/food trucks"/>
    <n v="0"/>
    <n v="5.29"/>
    <x v="7"/>
    <x v="19"/>
    <x v="2688"/>
    <n v="42058.91666666666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s v="food/food trucks"/>
    <n v="0"/>
    <n v="1"/>
    <x v="7"/>
    <x v="19"/>
    <x v="2689"/>
    <n v="42581.753356481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s v="food/food trucks"/>
    <n v="11"/>
    <n v="72.760000000000005"/>
    <x v="7"/>
    <x v="19"/>
    <x v="2690"/>
    <n v="42157.8967129629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x v="1"/>
    <s v="food/food trucks"/>
    <n v="0"/>
    <n v="17.5"/>
    <x v="7"/>
    <x v="19"/>
    <x v="2691"/>
    <n v="42134.51570601851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1"/>
    <s v="food/food trucks"/>
    <n v="1"/>
    <n v="25"/>
    <x v="7"/>
    <x v="19"/>
    <x v="2692"/>
    <n v="42088.08402777777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s v="food/food trucks"/>
    <n v="1"/>
    <n v="13.33"/>
    <x v="7"/>
    <x v="19"/>
    <x v="2693"/>
    <n v="41863.93016203703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s v="food/food trucks"/>
    <n v="0"/>
    <n v="1"/>
    <x v="7"/>
    <x v="19"/>
    <x v="2694"/>
    <n v="41907.93216435184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s v="food/food trucks"/>
    <n v="0"/>
    <n v="23.67"/>
    <x v="7"/>
    <x v="19"/>
    <x v="2695"/>
    <n v="42107.9319212962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s v="food/food trucks"/>
    <n v="6"/>
    <n v="89.21"/>
    <x v="7"/>
    <x v="19"/>
    <x v="2696"/>
    <n v="41998.63611111111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s v="food/food trucks"/>
    <n v="26"/>
    <n v="116.56"/>
    <x v="7"/>
    <x v="19"/>
    <x v="2697"/>
    <n v="42218.70833333333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s v="food/food trucks"/>
    <n v="0"/>
    <n v="13.01"/>
    <x v="7"/>
    <x v="19"/>
    <x v="2698"/>
    <n v="41817.68990740740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"/>
    <s v="food/food trucks"/>
    <n v="0"/>
    <e v="#DIV/0!"/>
    <x v="7"/>
    <x v="19"/>
    <x v="2699"/>
    <n v="41859.68822916666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s v="food/food trucks"/>
    <n v="1"/>
    <n v="17.5"/>
    <x v="7"/>
    <x v="19"/>
    <x v="2700"/>
    <n v="41900.66634259258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"/>
    <s v="theater/spaces"/>
    <n v="46"/>
    <n v="34.130000000000003"/>
    <x v="1"/>
    <x v="38"/>
    <x v="2701"/>
    <n v="42832.52469907407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"/>
    <s v="theater/spaces"/>
    <n v="34"/>
    <n v="132.35"/>
    <x v="1"/>
    <x v="38"/>
    <x v="2702"/>
    <n v="42830.55181712962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x v="1"/>
    <s v="theater/spaces"/>
    <n v="104"/>
    <n v="922.22"/>
    <x v="1"/>
    <x v="38"/>
    <x v="2703"/>
    <n v="42816.44016203703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"/>
    <s v="theater/spaces"/>
    <n v="6"/>
    <n v="163.57"/>
    <x v="1"/>
    <x v="38"/>
    <x v="2704"/>
    <n v="42830.6124305555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x v="1"/>
    <s v="theater/spaces"/>
    <n v="11"/>
    <n v="217.38"/>
    <x v="1"/>
    <x v="38"/>
    <x v="2705"/>
    <n v="42818.66618055555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s v="theater/spaces"/>
    <n v="112"/>
    <n v="149.44"/>
    <x v="1"/>
    <x v="38"/>
    <x v="2706"/>
    <n v="41928.08263888888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s v="theater/spaces"/>
    <n v="351"/>
    <n v="71.239999999999995"/>
    <x v="1"/>
    <x v="38"/>
    <x v="2707"/>
    <n v="41421.08263888888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s v="theater/spaces"/>
    <n v="233"/>
    <n v="44.46"/>
    <x v="1"/>
    <x v="38"/>
    <x v="2708"/>
    <n v="42572.48988425925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s v="theater/spaces"/>
    <n v="102"/>
    <n v="164.94"/>
    <x v="1"/>
    <x v="38"/>
    <x v="2709"/>
    <n v="42646.95763888888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s v="theater/spaces"/>
    <n v="154"/>
    <n v="84.87"/>
    <x v="1"/>
    <x v="38"/>
    <x v="2710"/>
    <n v="41859.87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s v="theater/spaces"/>
    <n v="101"/>
    <n v="53.95"/>
    <x v="1"/>
    <x v="38"/>
    <x v="2711"/>
    <n v="41810.70902777777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s v="theater/spaces"/>
    <n v="131"/>
    <n v="50.53"/>
    <x v="1"/>
    <x v="38"/>
    <x v="2712"/>
    <n v="41468.54166666666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s v="theater/spaces"/>
    <n v="102"/>
    <n v="108"/>
    <x v="1"/>
    <x v="38"/>
    <x v="2713"/>
    <n v="42362.44541666666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s v="theater/spaces"/>
    <n v="116"/>
    <n v="95.37"/>
    <x v="1"/>
    <x v="38"/>
    <x v="2714"/>
    <n v="42657.74999999999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s v="theater/spaces"/>
    <n v="265"/>
    <n v="57.63"/>
    <x v="1"/>
    <x v="38"/>
    <x v="2715"/>
    <n v="42421.19013888888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0"/>
    <s v="theater/spaces"/>
    <n v="120"/>
    <n v="64.16"/>
    <x v="1"/>
    <x v="38"/>
    <x v="2716"/>
    <n v="42285.12491898147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s v="theater/spaces"/>
    <n v="120"/>
    <n v="92.39"/>
    <x v="1"/>
    <x v="38"/>
    <x v="2717"/>
    <n v="41979.7482523148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s v="theater/spaces"/>
    <n v="104"/>
    <n v="125.98"/>
    <x v="1"/>
    <x v="38"/>
    <x v="2718"/>
    <n v="42493.74999999999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s v="theater/spaces"/>
    <n v="109"/>
    <n v="94.64"/>
    <x v="1"/>
    <x v="38"/>
    <x v="2719"/>
    <n v="42477.7811805555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s v="theater/spaces"/>
    <n v="118"/>
    <n v="170.7"/>
    <x v="1"/>
    <x v="38"/>
    <x v="2720"/>
    <n v="42685.2992245370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s v="technology/hardware"/>
    <n v="1462"/>
    <n v="40.76"/>
    <x v="2"/>
    <x v="30"/>
    <x v="2721"/>
    <n v="41523.58333333332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s v="technology/hardware"/>
    <n v="253"/>
    <n v="68.25"/>
    <x v="2"/>
    <x v="30"/>
    <x v="2722"/>
    <n v="42764.6487615740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s v="technology/hardware"/>
    <n v="140"/>
    <n v="95.49"/>
    <x v="2"/>
    <x v="30"/>
    <x v="2723"/>
    <n v="42004.6723148148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s v="technology/hardware"/>
    <n v="297"/>
    <n v="7.19"/>
    <x v="2"/>
    <x v="30"/>
    <x v="2724"/>
    <n v="42231.11873842592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0"/>
    <s v="technology/hardware"/>
    <n v="145"/>
    <n v="511.65"/>
    <x v="2"/>
    <x v="30"/>
    <x v="2725"/>
    <n v="42795.5362847222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x v="0"/>
    <s v="technology/hardware"/>
    <n v="106"/>
    <n v="261.75"/>
    <x v="2"/>
    <x v="30"/>
    <x v="2726"/>
    <n v="42482.37165509258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s v="technology/hardware"/>
    <n v="493"/>
    <n v="69.760000000000005"/>
    <x v="2"/>
    <x v="30"/>
    <x v="2727"/>
    <n v="42223.46832175926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x v="0"/>
    <s v="technology/hardware"/>
    <n v="202"/>
    <n v="77.23"/>
    <x v="2"/>
    <x v="30"/>
    <x v="2728"/>
    <n v="42368.3915972222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x v="0"/>
    <s v="technology/hardware"/>
    <n v="104"/>
    <n v="340.57"/>
    <x v="2"/>
    <x v="30"/>
    <x v="2729"/>
    <n v="42125.03237268518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s v="technology/hardware"/>
    <n v="170"/>
    <n v="67.42"/>
    <x v="2"/>
    <x v="30"/>
    <x v="2730"/>
    <n v="41386.33304398148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s v="technology/hardware"/>
    <n v="104"/>
    <n v="845.7"/>
    <x v="2"/>
    <x v="30"/>
    <x v="2731"/>
    <n v="41929.95833333332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s v="technology/hardware"/>
    <n v="118"/>
    <n v="97.19"/>
    <x v="2"/>
    <x v="30"/>
    <x v="2732"/>
    <n v="41421.79166666666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s v="technology/hardware"/>
    <n v="108"/>
    <n v="451.84"/>
    <x v="2"/>
    <x v="30"/>
    <x v="2733"/>
    <n v="42104.0228472222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s v="technology/hardware"/>
    <n v="2260300"/>
    <n v="138.66999999999999"/>
    <x v="2"/>
    <x v="30"/>
    <x v="2734"/>
    <n v="42656.70763888888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s v="technology/hardware"/>
    <n v="978"/>
    <n v="21.64"/>
    <x v="2"/>
    <x v="30"/>
    <x v="2735"/>
    <n v="41346.62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0"/>
    <s v="technology/hardware"/>
    <n v="123"/>
    <n v="169.52"/>
    <x v="2"/>
    <x v="30"/>
    <x v="2736"/>
    <n v="41752.45802083332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s v="technology/hardware"/>
    <n v="246"/>
    <n v="161.88"/>
    <x v="2"/>
    <x v="30"/>
    <x v="2737"/>
    <n v="41654.58333333332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s v="technology/hardware"/>
    <n v="148"/>
    <n v="493.13"/>
    <x v="2"/>
    <x v="30"/>
    <x v="2738"/>
    <n v="42679.93523148148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s v="technology/hardware"/>
    <n v="384"/>
    <n v="22.12"/>
    <x v="2"/>
    <x v="30"/>
    <x v="2739"/>
    <n v="41764.6795949074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s v="technology/hardware"/>
    <n v="103"/>
    <n v="18.239999999999998"/>
    <x v="2"/>
    <x v="30"/>
    <x v="2740"/>
    <n v="42074.78185185185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x v="1"/>
    <s v="publishing/children's books"/>
    <n v="0"/>
    <n v="8.75"/>
    <x v="3"/>
    <x v="39"/>
    <x v="2741"/>
    <n v="41931.87986111110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s v="publishing/children's books"/>
    <n v="29"/>
    <n v="40.61"/>
    <x v="3"/>
    <x v="39"/>
    <x v="2742"/>
    <n v="41044.5114236111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"/>
    <s v="publishing/children's books"/>
    <n v="0"/>
    <e v="#DIV/0!"/>
    <x v="3"/>
    <x v="39"/>
    <x v="2743"/>
    <n v="42662.12045138888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s v="publishing/children's books"/>
    <n v="5"/>
    <n v="37.950000000000003"/>
    <x v="3"/>
    <x v="39"/>
    <x v="2744"/>
    <n v="40967.85414351851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s v="publishing/children's books"/>
    <n v="22"/>
    <n v="35.729999999999997"/>
    <x v="3"/>
    <x v="39"/>
    <x v="2745"/>
    <n v="41104.77972222222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s v="publishing/children's books"/>
    <n v="27"/>
    <n v="42.16"/>
    <x v="3"/>
    <x v="39"/>
    <x v="2746"/>
    <n v="41880.5730439814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s v="publishing/children's books"/>
    <n v="28"/>
    <n v="35"/>
    <x v="3"/>
    <x v="39"/>
    <x v="2747"/>
    <n v="41075.92361111110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s v="publishing/children's books"/>
    <n v="1"/>
    <n v="13.25"/>
    <x v="3"/>
    <x v="39"/>
    <x v="2748"/>
    <n v="42615.50233796296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x v="1"/>
    <s v="publishing/children's books"/>
    <n v="1"/>
    <n v="55"/>
    <x v="3"/>
    <x v="39"/>
    <x v="2749"/>
    <n v="42098.549039351848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s v="publishing/children's books"/>
    <n v="0"/>
    <e v="#DIV/0!"/>
    <x v="3"/>
    <x v="39"/>
    <x v="2750"/>
    <n v="41090.62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s v="publishing/children's books"/>
    <n v="0"/>
    <e v="#DIV/0!"/>
    <x v="3"/>
    <x v="39"/>
    <x v="2751"/>
    <n v="41807.67872685184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s v="publishing/children's books"/>
    <n v="11"/>
    <n v="39.29"/>
    <x v="3"/>
    <x v="39"/>
    <x v="2752"/>
    <n v="40895.55675925925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s v="publishing/children's books"/>
    <n v="19"/>
    <n v="47.5"/>
    <x v="3"/>
    <x v="39"/>
    <x v="2753"/>
    <n v="41147.692395833328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s v="publishing/children's books"/>
    <n v="0"/>
    <e v="#DIV/0!"/>
    <x v="3"/>
    <x v="39"/>
    <x v="2754"/>
    <n v="41893.42767361110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1"/>
    <s v="publishing/children's books"/>
    <n v="52"/>
    <n v="17.329999999999998"/>
    <x v="3"/>
    <x v="39"/>
    <x v="2755"/>
    <n v="42102.58248842592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s v="publishing/children's books"/>
    <n v="10"/>
    <n v="31.76"/>
    <x v="3"/>
    <x v="39"/>
    <x v="2756"/>
    <n v="41650.692141203697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x v="1"/>
    <s v="publishing/children's books"/>
    <n v="1"/>
    <n v="5"/>
    <x v="3"/>
    <x v="39"/>
    <x v="2757"/>
    <n v="42588.4482870370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1"/>
    <s v="publishing/children's books"/>
    <n v="12"/>
    <n v="39"/>
    <x v="3"/>
    <x v="39"/>
    <x v="2758"/>
    <n v="42653.2335995370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"/>
    <s v="publishing/children's books"/>
    <n v="11"/>
    <n v="52.5"/>
    <x v="3"/>
    <x v="39"/>
    <x v="2759"/>
    <n v="42567.15817129629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s v="publishing/children's books"/>
    <n v="0"/>
    <e v="#DIV/0!"/>
    <x v="3"/>
    <x v="39"/>
    <x v="2760"/>
    <n v="41445.25298611111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x v="1"/>
    <s v="publishing/children's books"/>
    <n v="1"/>
    <n v="9"/>
    <x v="3"/>
    <x v="39"/>
    <x v="2761"/>
    <n v="41276.8552430555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s v="publishing/children's books"/>
    <n v="1"/>
    <n v="25"/>
    <x v="3"/>
    <x v="39"/>
    <x v="2762"/>
    <n v="40986.78697916666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x v="1"/>
    <s v="publishing/children's books"/>
    <n v="0"/>
    <n v="30"/>
    <x v="3"/>
    <x v="39"/>
    <x v="2763"/>
    <n v="41418.37134259258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s v="publishing/children's books"/>
    <n v="1"/>
    <n v="11.25"/>
    <x v="3"/>
    <x v="39"/>
    <x v="2764"/>
    <n v="41059.58333333332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s v="publishing/children's books"/>
    <n v="0"/>
    <e v="#DIV/0!"/>
    <x v="3"/>
    <x v="39"/>
    <x v="2765"/>
    <n v="41210.37069444444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s v="publishing/children's books"/>
    <n v="2"/>
    <n v="25"/>
    <x v="3"/>
    <x v="39"/>
    <x v="2766"/>
    <n v="40766.45969907407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1"/>
    <s v="publishing/children's books"/>
    <n v="1"/>
    <n v="11.33"/>
    <x v="3"/>
    <x v="39"/>
    <x v="2767"/>
    <n v="42232.75057870370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s v="publishing/children's books"/>
    <n v="14"/>
    <n v="29.47"/>
    <x v="3"/>
    <x v="39"/>
    <x v="2768"/>
    <n v="40997.3648495370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s v="publishing/children's books"/>
    <n v="0"/>
    <n v="1"/>
    <x v="3"/>
    <x v="39"/>
    <x v="2769"/>
    <n v="41795.61793981481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s v="publishing/children's books"/>
    <n v="10"/>
    <n v="63.1"/>
    <x v="3"/>
    <x v="39"/>
    <x v="2770"/>
    <n v="41716.45520833333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s v="publishing/children's books"/>
    <n v="0"/>
    <e v="#DIV/0!"/>
    <x v="3"/>
    <x v="39"/>
    <x v="2771"/>
    <n v="41306.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s v="publishing/children's books"/>
    <n v="0"/>
    <e v="#DIV/0!"/>
    <x v="3"/>
    <x v="39"/>
    <x v="2772"/>
    <n v="41552.66081018518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"/>
    <s v="publishing/children's books"/>
    <n v="0"/>
    <n v="1"/>
    <x v="3"/>
    <x v="39"/>
    <x v="2773"/>
    <n v="42484.65649305555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s v="publishing/children's books"/>
    <n v="14"/>
    <n v="43.85"/>
    <x v="3"/>
    <x v="39"/>
    <x v="2774"/>
    <n v="41340.91814814814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s v="publishing/children's books"/>
    <n v="3"/>
    <n v="75"/>
    <x v="3"/>
    <x v="39"/>
    <x v="2775"/>
    <n v="40892.80502314814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s v="publishing/children's books"/>
    <n v="8"/>
    <n v="45.97"/>
    <x v="3"/>
    <x v="39"/>
    <x v="2776"/>
    <n v="42167.08884259258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s v="publishing/children's books"/>
    <n v="0"/>
    <n v="10"/>
    <x v="3"/>
    <x v="39"/>
    <x v="2777"/>
    <n v="42202.46069444444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1"/>
    <s v="publishing/children's books"/>
    <n v="26"/>
    <n v="93.67"/>
    <x v="3"/>
    <x v="39"/>
    <x v="2778"/>
    <n v="41876.76974537036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s v="publishing/children's books"/>
    <n v="2"/>
    <n v="53"/>
    <x v="3"/>
    <x v="39"/>
    <x v="2779"/>
    <n v="42330.419224537036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"/>
    <s v="publishing/children's books"/>
    <n v="0"/>
    <e v="#DIV/0!"/>
    <x v="3"/>
    <x v="39"/>
    <x v="2780"/>
    <n v="42804.23944444444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s v="theater/plays"/>
    <n v="105"/>
    <n v="47"/>
    <x v="1"/>
    <x v="6"/>
    <x v="2781"/>
    <n v="42047.08333333333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s v="theater/plays"/>
    <n v="120"/>
    <n v="66.67"/>
    <x v="1"/>
    <x v="6"/>
    <x v="2782"/>
    <n v="42051.99930555555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s v="theater/plays"/>
    <n v="115"/>
    <n v="18.77"/>
    <x v="1"/>
    <x v="6"/>
    <x v="2783"/>
    <n v="42117.32692129629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s v="theater/plays"/>
    <n v="119"/>
    <n v="66.11"/>
    <x v="1"/>
    <x v="6"/>
    <x v="2784"/>
    <n v="41941.57920138888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s v="theater/plays"/>
    <n v="105"/>
    <n v="36.86"/>
    <x v="1"/>
    <x v="6"/>
    <x v="2785"/>
    <n v="42587.66666666666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x v="0"/>
    <s v="theater/plays"/>
    <n v="118"/>
    <n v="39.81"/>
    <x v="1"/>
    <x v="6"/>
    <x v="2786"/>
    <n v="41829.3608796296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s v="theater/plays"/>
    <n v="120"/>
    <n v="31.5"/>
    <x v="1"/>
    <x v="6"/>
    <x v="2787"/>
    <n v="41837.9901851851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s v="theater/plays"/>
    <n v="103"/>
    <n v="102.5"/>
    <x v="1"/>
    <x v="6"/>
    <x v="2788"/>
    <n v="42580.4935532407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x v="0"/>
    <s v="theater/plays"/>
    <n v="101"/>
    <n v="126.46"/>
    <x v="1"/>
    <x v="6"/>
    <x v="2789"/>
    <n v="42074.95833333333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s v="theater/plays"/>
    <n v="105"/>
    <n v="47.88"/>
    <x v="1"/>
    <x v="6"/>
    <x v="2790"/>
    <n v="42046.73035879628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s v="theater/plays"/>
    <n v="103"/>
    <n v="73.209999999999994"/>
    <x v="1"/>
    <x v="6"/>
    <x v="2791"/>
    <n v="42621.95833333333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s v="theater/plays"/>
    <n v="108"/>
    <n v="89.67"/>
    <x v="1"/>
    <x v="6"/>
    <x v="2792"/>
    <n v="42228.02267361110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0"/>
    <s v="theater/plays"/>
    <n v="111"/>
    <n v="151.46"/>
    <x v="1"/>
    <x v="6"/>
    <x v="2793"/>
    <n v="42206.2107060185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s v="theater/plays"/>
    <n v="150"/>
    <n v="25"/>
    <x v="1"/>
    <x v="6"/>
    <x v="2794"/>
    <n v="42432.58333333333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s v="theater/plays"/>
    <n v="104"/>
    <n v="36.5"/>
    <x v="1"/>
    <x v="6"/>
    <x v="2795"/>
    <n v="41796.7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s v="theater/plays"/>
    <n v="116"/>
    <n v="44"/>
    <x v="1"/>
    <x v="6"/>
    <x v="2796"/>
    <n v="41825.3197685185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s v="theater/plays"/>
    <n v="103"/>
    <n v="87.36"/>
    <x v="1"/>
    <x v="6"/>
    <x v="2797"/>
    <n v="41828.73194444444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s v="theater/plays"/>
    <n v="101"/>
    <n v="36.47"/>
    <x v="1"/>
    <x v="6"/>
    <x v="2798"/>
    <n v="42216.45833333333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s v="theater/plays"/>
    <n v="117"/>
    <n v="44.86"/>
    <x v="1"/>
    <x v="6"/>
    <x v="2799"/>
    <n v="42538.45833333333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s v="theater/plays"/>
    <n v="133"/>
    <n v="42.9"/>
    <x v="1"/>
    <x v="6"/>
    <x v="2800"/>
    <n v="42008.34451388888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0"/>
    <s v="theater/plays"/>
    <n v="133"/>
    <n v="51.23"/>
    <x v="1"/>
    <x v="6"/>
    <x v="2801"/>
    <n v="41922.2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s v="theater/plays"/>
    <n v="102"/>
    <n v="33.94"/>
    <x v="1"/>
    <x v="6"/>
    <x v="2802"/>
    <n v="42222.43873842592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s v="theater/plays"/>
    <n v="128"/>
    <n v="90.74"/>
    <x v="1"/>
    <x v="6"/>
    <x v="2803"/>
    <n v="42200.79166666666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s v="theater/plays"/>
    <n v="115"/>
    <n v="50"/>
    <x v="1"/>
    <x v="6"/>
    <x v="2804"/>
    <n v="41911.24525462962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s v="theater/plays"/>
    <n v="110"/>
    <n v="24.44"/>
    <x v="1"/>
    <x v="6"/>
    <x v="2805"/>
    <n v="42238.297141203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s v="theater/plays"/>
    <n v="112"/>
    <n v="44.25"/>
    <x v="1"/>
    <x v="6"/>
    <x v="2806"/>
    <n v="42221.24999999999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x v="0"/>
    <s v="theater/plays"/>
    <n v="126"/>
    <n v="67.739999999999995"/>
    <x v="1"/>
    <x v="6"/>
    <x v="2807"/>
    <n v="42184.66479166666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s v="theater/plays"/>
    <n v="100"/>
    <n v="65.38"/>
    <x v="1"/>
    <x v="6"/>
    <x v="2808"/>
    <n v="42238.63813657407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s v="theater/plays"/>
    <n v="102"/>
    <n v="121.9"/>
    <x v="1"/>
    <x v="6"/>
    <x v="2809"/>
    <n v="42459.4020833333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s v="theater/plays"/>
    <n v="108"/>
    <n v="47.46"/>
    <x v="1"/>
    <x v="6"/>
    <x v="2810"/>
    <n v="41790.95763888888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s v="theater/plays"/>
    <n v="100"/>
    <n v="92.84"/>
    <x v="1"/>
    <x v="6"/>
    <x v="2811"/>
    <n v="42058.28822916666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0"/>
    <s v="theater/plays"/>
    <n v="113"/>
    <n v="68.25"/>
    <x v="1"/>
    <x v="6"/>
    <x v="2812"/>
    <n v="42099.95833333333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s v="theater/plays"/>
    <n v="128"/>
    <n v="37.21"/>
    <x v="1"/>
    <x v="6"/>
    <x v="2813"/>
    <n v="42718.53427083332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s v="theater/plays"/>
    <n v="108"/>
    <n v="25.25"/>
    <x v="1"/>
    <x v="6"/>
    <x v="2814"/>
    <n v="42133.191145833327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0"/>
    <s v="theater/plays"/>
    <n v="242"/>
    <n v="43.21"/>
    <x v="1"/>
    <x v="6"/>
    <x v="2815"/>
    <n v="42589.56839120369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s v="theater/plays"/>
    <n v="142"/>
    <n v="25.13"/>
    <x v="1"/>
    <x v="6"/>
    <x v="2816"/>
    <n v="42218.45833333333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s v="theater/plays"/>
    <n v="130"/>
    <n v="23.64"/>
    <x v="1"/>
    <x v="6"/>
    <x v="2817"/>
    <n v="42063.4266435185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s v="theater/plays"/>
    <n v="106"/>
    <n v="103.95"/>
    <x v="1"/>
    <x v="6"/>
    <x v="2818"/>
    <n v="42270.38988425925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s v="theater/plays"/>
    <n v="105"/>
    <n v="50.38"/>
    <x v="1"/>
    <x v="6"/>
    <x v="2819"/>
    <n v="42169.31723379629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s v="theater/plays"/>
    <n v="136"/>
    <n v="13.6"/>
    <x v="1"/>
    <x v="6"/>
    <x v="2820"/>
    <n v="42425.7916666666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s v="theater/plays"/>
    <n v="100"/>
    <n v="28.57"/>
    <x v="1"/>
    <x v="6"/>
    <x v="2821"/>
    <n v="41905.71452546296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s v="theater/plays"/>
    <n v="100"/>
    <n v="63.83"/>
    <x v="1"/>
    <x v="6"/>
    <x v="2822"/>
    <n v="42090.43393518518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s v="theater/plays"/>
    <n v="124"/>
    <n v="8.86"/>
    <x v="1"/>
    <x v="6"/>
    <x v="2823"/>
    <n v="42094.74930555555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s v="theater/plays"/>
    <n v="117"/>
    <n v="50.67"/>
    <x v="1"/>
    <x v="6"/>
    <x v="2824"/>
    <n v="42167.86319444444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s v="theater/plays"/>
    <n v="103"/>
    <n v="60.78"/>
    <x v="1"/>
    <x v="6"/>
    <x v="2825"/>
    <n v="42342.58432870370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s v="theater/plays"/>
    <n v="108"/>
    <n v="113.42"/>
    <x v="1"/>
    <x v="6"/>
    <x v="2826"/>
    <n v="42195.08333333333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s v="theater/plays"/>
    <n v="120"/>
    <n v="104.57"/>
    <x v="1"/>
    <x v="6"/>
    <x v="2827"/>
    <n v="42524.47916666666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s v="theater/plays"/>
    <n v="100"/>
    <n v="98.31"/>
    <x v="1"/>
    <x v="6"/>
    <x v="2828"/>
    <n v="42279.74999999999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s v="theater/plays"/>
    <n v="107"/>
    <n v="35.04"/>
    <x v="1"/>
    <x v="6"/>
    <x v="2829"/>
    <n v="42523.22590277777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s v="theater/plays"/>
    <n v="100"/>
    <n v="272.73"/>
    <x v="1"/>
    <x v="6"/>
    <x v="2830"/>
    <n v="41770.95763888888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s v="theater/plays"/>
    <n v="111"/>
    <n v="63.85"/>
    <x v="1"/>
    <x v="6"/>
    <x v="2831"/>
    <n v="42201.61655092592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s v="theater/plays"/>
    <n v="115"/>
    <n v="30.19"/>
    <x v="1"/>
    <x v="6"/>
    <x v="2832"/>
    <n v="41966.70833333333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x v="0"/>
    <s v="theater/plays"/>
    <n v="108"/>
    <n v="83.51"/>
    <x v="1"/>
    <x v="6"/>
    <x v="2833"/>
    <n v="42287.87499999999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s v="theater/plays"/>
    <n v="170"/>
    <n v="64.760000000000005"/>
    <x v="1"/>
    <x v="6"/>
    <x v="2834"/>
    <n v="42034.75150462962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s v="theater/plays"/>
    <n v="187"/>
    <n v="20.12"/>
    <x v="1"/>
    <x v="6"/>
    <x v="2835"/>
    <n v="42342.79166666666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s v="theater/plays"/>
    <n v="108"/>
    <n v="44.09"/>
    <x v="1"/>
    <x v="6"/>
    <x v="2836"/>
    <n v="42783.99930555555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0"/>
    <s v="theater/plays"/>
    <n v="100"/>
    <n v="40.479999999999997"/>
    <x v="1"/>
    <x v="6"/>
    <x v="2837"/>
    <n v="42347.74171296296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s v="theater/plays"/>
    <n v="120"/>
    <n v="44.54"/>
    <x v="1"/>
    <x v="6"/>
    <x v="2838"/>
    <n v="41864.70833333332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s v="theater/plays"/>
    <n v="111"/>
    <n v="125.81"/>
    <x v="1"/>
    <x v="6"/>
    <x v="2839"/>
    <n v="41875.99930555555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s v="theater/plays"/>
    <n v="104"/>
    <n v="19.7"/>
    <x v="1"/>
    <x v="6"/>
    <x v="2840"/>
    <n v="42081.499999999993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s v="theater/plays"/>
    <n v="1"/>
    <n v="10"/>
    <x v="1"/>
    <x v="6"/>
    <x v="2841"/>
    <n v="42351.5728819444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s v="theater/plays"/>
    <n v="0"/>
    <e v="#DIV/0!"/>
    <x v="1"/>
    <x v="6"/>
    <x v="2842"/>
    <n v="41811.2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s v="theater/plays"/>
    <n v="0"/>
    <e v="#DIV/0!"/>
    <x v="1"/>
    <x v="6"/>
    <x v="2843"/>
    <n v="42533.95833333333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"/>
    <s v="theater/plays"/>
    <n v="5"/>
    <n v="30"/>
    <x v="1"/>
    <x v="6"/>
    <x v="2844"/>
    <n v="42739.33773148147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s v="theater/plays"/>
    <n v="32"/>
    <n v="60.67"/>
    <x v="1"/>
    <x v="6"/>
    <x v="2845"/>
    <n v="42162.8082523148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s v="theater/plays"/>
    <n v="0"/>
    <e v="#DIV/0!"/>
    <x v="1"/>
    <x v="6"/>
    <x v="2846"/>
    <n v="42153.48372685185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s v="theater/plays"/>
    <n v="0"/>
    <e v="#DIV/0!"/>
    <x v="1"/>
    <x v="6"/>
    <x v="2847"/>
    <n v="42513.59797453703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s v="theater/plays"/>
    <n v="0"/>
    <n v="23.33"/>
    <x v="1"/>
    <x v="6"/>
    <x v="2848"/>
    <n v="42153.44049768518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s v="theater/plays"/>
    <n v="1"/>
    <n v="5"/>
    <x v="1"/>
    <x v="6"/>
    <x v="2849"/>
    <n v="42483.21990740740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s v="theater/plays"/>
    <n v="4"/>
    <n v="23.92"/>
    <x v="1"/>
    <x v="6"/>
    <x v="2850"/>
    <n v="41887.7987384259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"/>
    <s v="theater/plays"/>
    <n v="0"/>
    <e v="#DIV/0!"/>
    <x v="1"/>
    <x v="6"/>
    <x v="2851"/>
    <n v="42398.761805555558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s v="theater/plays"/>
    <n v="2"/>
    <n v="15.83"/>
    <x v="1"/>
    <x v="6"/>
    <x v="2852"/>
    <n v="41810.83684027777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"/>
    <s v="theater/plays"/>
    <n v="0"/>
    <e v="#DIV/0!"/>
    <x v="1"/>
    <x v="6"/>
    <x v="2853"/>
    <n v="41895.9826041666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s v="theater/plays"/>
    <n v="42"/>
    <n v="29.79"/>
    <x v="1"/>
    <x v="6"/>
    <x v="2854"/>
    <n v="42131.50832175925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s v="theater/plays"/>
    <n v="50"/>
    <n v="60"/>
    <x v="1"/>
    <x v="6"/>
    <x v="2855"/>
    <n v="42398.773611111108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s v="theater/plays"/>
    <n v="5"/>
    <n v="24.33"/>
    <x v="1"/>
    <x v="6"/>
    <x v="2856"/>
    <n v="42224.6902777777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"/>
    <s v="theater/plays"/>
    <n v="20"/>
    <n v="500"/>
    <x v="1"/>
    <x v="6"/>
    <x v="2857"/>
    <n v="42786.541666666664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"/>
    <s v="theater/plays"/>
    <n v="0"/>
    <e v="#DIV/0!"/>
    <x v="1"/>
    <x v="6"/>
    <x v="2858"/>
    <n v="41978.269444444442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x v="1"/>
    <s v="theater/plays"/>
    <n v="2"/>
    <n v="35"/>
    <x v="1"/>
    <x v="6"/>
    <x v="2859"/>
    <n v="42293.1539814814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s v="theater/plays"/>
    <n v="7"/>
    <n v="29.56"/>
    <x v="1"/>
    <x v="6"/>
    <x v="2860"/>
    <n v="42540.592314814814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1"/>
    <s v="theater/plays"/>
    <n v="32"/>
    <n v="26.67"/>
    <x v="1"/>
    <x v="6"/>
    <x v="2861"/>
    <n v="42271.382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s v="theater/plays"/>
    <n v="0"/>
    <n v="18.329999999999998"/>
    <x v="1"/>
    <x v="6"/>
    <x v="2862"/>
    <n v="41814.58135416666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s v="theater/plays"/>
    <n v="0"/>
    <n v="20"/>
    <x v="1"/>
    <x v="6"/>
    <x v="2863"/>
    <n v="41891.4667013888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x v="1"/>
    <s v="theater/plays"/>
    <n v="2"/>
    <n v="13.33"/>
    <x v="1"/>
    <x v="6"/>
    <x v="2864"/>
    <n v="42202.3458333333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s v="theater/plays"/>
    <n v="0"/>
    <e v="#DIV/0!"/>
    <x v="1"/>
    <x v="6"/>
    <x v="2865"/>
    <n v="42009.9057754629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s v="theater/plays"/>
    <n v="1"/>
    <n v="22.5"/>
    <x v="1"/>
    <x v="6"/>
    <x v="2866"/>
    <n v="42657.70833333333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s v="theater/plays"/>
    <n v="20"/>
    <n v="50.4"/>
    <x v="1"/>
    <x v="6"/>
    <x v="2867"/>
    <n v="42554.95833333333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s v="theater/plays"/>
    <n v="42"/>
    <n v="105.03"/>
    <x v="1"/>
    <x v="6"/>
    <x v="2868"/>
    <n v="42648.61868055555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s v="theater/plays"/>
    <n v="1"/>
    <n v="35.4"/>
    <x v="1"/>
    <x v="6"/>
    <x v="2869"/>
    <n v="42570.38519675925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s v="theater/plays"/>
    <n v="15"/>
    <n v="83.33"/>
    <x v="1"/>
    <x v="6"/>
    <x v="2870"/>
    <n v="41775.98107638888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s v="theater/plays"/>
    <n v="5"/>
    <n v="35.92"/>
    <x v="1"/>
    <x v="6"/>
    <x v="2871"/>
    <n v="41994.53024305555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s v="theater/plays"/>
    <n v="0"/>
    <e v="#DIV/0!"/>
    <x v="1"/>
    <x v="6"/>
    <x v="2872"/>
    <n v="42174.90784722222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s v="theater/plays"/>
    <n v="38"/>
    <n v="119.13"/>
    <x v="1"/>
    <x v="6"/>
    <x v="2873"/>
    <n v="42032.60915509258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s v="theater/plays"/>
    <n v="5"/>
    <n v="90.33"/>
    <x v="1"/>
    <x v="6"/>
    <x v="2874"/>
    <n v="42752.63641203703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s v="theater/plays"/>
    <n v="0"/>
    <n v="2.33"/>
    <x v="1"/>
    <x v="6"/>
    <x v="2875"/>
    <n v="42494.92005787036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s v="theater/plays"/>
    <n v="0"/>
    <e v="#DIV/0!"/>
    <x v="1"/>
    <x v="6"/>
    <x v="2876"/>
    <n v="42201.53563657406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"/>
    <s v="theater/plays"/>
    <n v="11"/>
    <n v="108.33"/>
    <x v="1"/>
    <x v="6"/>
    <x v="2877"/>
    <n v="42704.49999999999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s v="theater/plays"/>
    <n v="2"/>
    <n v="15.75"/>
    <x v="1"/>
    <x v="6"/>
    <x v="2878"/>
    <n v="42188.407349537032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s v="theater/plays"/>
    <n v="0"/>
    <n v="29"/>
    <x v="1"/>
    <x v="6"/>
    <x v="2879"/>
    <n v="42389.51690972221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s v="theater/plays"/>
    <n v="23"/>
    <n v="96.55"/>
    <x v="1"/>
    <x v="6"/>
    <x v="2880"/>
    <n v="42236.5034722222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s v="theater/plays"/>
    <n v="0"/>
    <e v="#DIV/0!"/>
    <x v="1"/>
    <x v="6"/>
    <x v="2881"/>
    <n v="41976.43097222221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s v="theater/plays"/>
    <n v="34"/>
    <n v="63"/>
    <x v="1"/>
    <x v="6"/>
    <x v="2882"/>
    <n v="42491.38793981481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s v="theater/plays"/>
    <n v="19"/>
    <n v="381.6"/>
    <x v="1"/>
    <x v="6"/>
    <x v="2883"/>
    <n v="42405.99930555555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x v="1"/>
    <s v="theater/plays"/>
    <n v="0"/>
    <n v="46.25"/>
    <x v="1"/>
    <x v="6"/>
    <x v="2884"/>
    <n v="41978.5189236111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x v="1"/>
    <s v="theater/plays"/>
    <n v="33"/>
    <n v="26"/>
    <x v="1"/>
    <x v="6"/>
    <x v="2885"/>
    <n v="42076.8264004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s v="theater/plays"/>
    <n v="5"/>
    <n v="10"/>
    <x v="1"/>
    <x v="6"/>
    <x v="2886"/>
    <n v="42265.9576388888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s v="theater/plays"/>
    <n v="0"/>
    <n v="5"/>
    <x v="1"/>
    <x v="6"/>
    <x v="2887"/>
    <n v="42015.21902777777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s v="theater/plays"/>
    <n v="0"/>
    <e v="#DIV/0!"/>
    <x v="1"/>
    <x v="6"/>
    <x v="2888"/>
    <n v="41929.99930555555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s v="theater/plays"/>
    <n v="38"/>
    <n v="81.569999999999993"/>
    <x v="1"/>
    <x v="6"/>
    <x v="2889"/>
    <n v="41880.65491898147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s v="theater/plays"/>
    <n v="1"/>
    <n v="7"/>
    <x v="1"/>
    <x v="6"/>
    <x v="2890"/>
    <n v="41859.91666666666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s v="theater/plays"/>
    <n v="3"/>
    <n v="27.3"/>
    <x v="1"/>
    <x v="6"/>
    <x v="2891"/>
    <n v="42475.633425925924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s v="theater/plays"/>
    <n v="9"/>
    <n v="29.41"/>
    <x v="1"/>
    <x v="6"/>
    <x v="2892"/>
    <n v="41876.66666666666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x v="1"/>
    <s v="theater/plays"/>
    <n v="1"/>
    <n v="12.5"/>
    <x v="1"/>
    <x v="6"/>
    <x v="2893"/>
    <n v="42012.8749999999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x v="1"/>
    <s v="theater/plays"/>
    <n v="0"/>
    <e v="#DIV/0!"/>
    <x v="1"/>
    <x v="6"/>
    <x v="2894"/>
    <n v="42097.7362847222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s v="theater/plays"/>
    <n v="5"/>
    <n v="5.75"/>
    <x v="1"/>
    <x v="6"/>
    <x v="2895"/>
    <n v="41812.66666666666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1"/>
    <s v="theater/plays"/>
    <n v="21"/>
    <n v="52.08"/>
    <x v="1"/>
    <x v="6"/>
    <x v="2896"/>
    <n v="42716.04166666666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s v="theater/plays"/>
    <n v="5"/>
    <n v="183.33"/>
    <x v="1"/>
    <x v="6"/>
    <x v="2897"/>
    <n v="42288.43686342592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s v="theater/plays"/>
    <n v="4"/>
    <n v="26.33"/>
    <x v="1"/>
    <x v="6"/>
    <x v="2898"/>
    <n v="42308.45663194444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s v="theater/plays"/>
    <n v="0"/>
    <e v="#DIV/0!"/>
    <x v="1"/>
    <x v="6"/>
    <x v="2899"/>
    <n v="42574.8698842592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s v="theater/plays"/>
    <n v="62"/>
    <n v="486.43"/>
    <x v="1"/>
    <x v="6"/>
    <x v="2900"/>
    <n v="41860.02583333333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s v="theater/plays"/>
    <n v="1"/>
    <n v="3"/>
    <x v="1"/>
    <x v="6"/>
    <x v="2901"/>
    <n v="42042.69605324073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s v="theater/plays"/>
    <n v="0"/>
    <n v="25"/>
    <x v="1"/>
    <x v="6"/>
    <x v="2902"/>
    <n v="42240.23143518518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s v="theater/plays"/>
    <n v="1"/>
    <n v="9.75"/>
    <x v="1"/>
    <x v="6"/>
    <x v="2903"/>
    <n v="42255.9585416666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s v="theater/plays"/>
    <n v="5"/>
    <n v="18.75"/>
    <x v="1"/>
    <x v="6"/>
    <x v="2904"/>
    <n v="41952.29166666666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s v="theater/plays"/>
    <n v="18"/>
    <n v="36.590000000000003"/>
    <x v="1"/>
    <x v="6"/>
    <x v="2905"/>
    <n v="42619.84853009258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s v="theater/plays"/>
    <n v="9"/>
    <n v="80.709999999999994"/>
    <x v="1"/>
    <x v="6"/>
    <x v="2906"/>
    <n v="42216.83333333333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s v="theater/plays"/>
    <n v="0"/>
    <n v="1"/>
    <x v="1"/>
    <x v="6"/>
    <x v="2907"/>
    <n v="42504.6694097222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"/>
    <s v="theater/plays"/>
    <n v="3"/>
    <n v="52.8"/>
    <x v="1"/>
    <x v="6"/>
    <x v="2908"/>
    <n v="42529.52336805555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s v="theater/plays"/>
    <n v="0"/>
    <n v="20"/>
    <x v="1"/>
    <x v="6"/>
    <x v="2909"/>
    <n v="41968.61527777777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s v="theater/plays"/>
    <n v="0"/>
    <n v="1"/>
    <x v="1"/>
    <x v="6"/>
    <x v="2910"/>
    <n v="42167.63295138888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s v="theater/plays"/>
    <n v="37"/>
    <n v="46.93"/>
    <x v="1"/>
    <x v="6"/>
    <x v="2911"/>
    <n v="42182.56048611111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s v="theater/plays"/>
    <n v="14"/>
    <n v="78.08"/>
    <x v="1"/>
    <x v="6"/>
    <x v="2912"/>
    <n v="42383.92331018517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s v="theater/plays"/>
    <n v="0"/>
    <n v="1"/>
    <x v="1"/>
    <x v="6"/>
    <x v="2913"/>
    <n v="41888.71457175925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x v="1"/>
    <s v="theater/plays"/>
    <n v="0"/>
    <n v="1"/>
    <x v="1"/>
    <x v="6"/>
    <x v="2914"/>
    <n v="42077.65733796296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s v="theater/plays"/>
    <n v="61"/>
    <n v="203.67"/>
    <x v="1"/>
    <x v="6"/>
    <x v="2915"/>
    <n v="42445.148032407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s v="theater/plays"/>
    <n v="8"/>
    <n v="20.71"/>
    <x v="1"/>
    <x v="6"/>
    <x v="2916"/>
    <n v="41778.2683912037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s v="theater/plays"/>
    <n v="22"/>
    <n v="48.56"/>
    <x v="1"/>
    <x v="6"/>
    <x v="2917"/>
    <n v="42263.02600694444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s v="theater/plays"/>
    <n v="27"/>
    <n v="68.099999999999994"/>
    <x v="1"/>
    <x v="6"/>
    <x v="2918"/>
    <n v="42306.42137731481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s v="theater/plays"/>
    <n v="9"/>
    <n v="8.5"/>
    <x v="1"/>
    <x v="6"/>
    <x v="2919"/>
    <n v="41856.41121527777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1"/>
    <s v="theater/plays"/>
    <n v="27"/>
    <n v="51.62"/>
    <x v="1"/>
    <x v="6"/>
    <x v="2920"/>
    <n v="42088.5424768518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s v="theater/musical"/>
    <n v="129"/>
    <n v="43"/>
    <x v="1"/>
    <x v="40"/>
    <x v="2921"/>
    <n v="41907.67828703703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s v="theater/musical"/>
    <n v="100"/>
    <n v="83.33"/>
    <x v="1"/>
    <x v="40"/>
    <x v="2922"/>
    <n v="42142.66582175925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s v="theater/musical"/>
    <n v="100"/>
    <n v="30"/>
    <x v="1"/>
    <x v="40"/>
    <x v="2923"/>
    <n v="42027.91666666666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s v="theater/musical"/>
    <n v="103"/>
    <n v="175.51"/>
    <x v="1"/>
    <x v="40"/>
    <x v="2924"/>
    <n v="42132.95763888888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s v="theater/musical"/>
    <n v="102"/>
    <n v="231.66"/>
    <x v="1"/>
    <x v="40"/>
    <x v="2925"/>
    <n v="41893.37578703703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s v="theater/musical"/>
    <n v="125"/>
    <n v="75"/>
    <x v="1"/>
    <x v="40"/>
    <x v="2926"/>
    <n v="42058.55762731481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s v="theater/musical"/>
    <n v="131"/>
    <n v="112.14"/>
    <x v="1"/>
    <x v="40"/>
    <x v="2927"/>
    <n v="4183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x v="0"/>
    <s v="theater/musical"/>
    <n v="100"/>
    <n v="41.67"/>
    <x v="1"/>
    <x v="40"/>
    <x v="2928"/>
    <n v="42433.78988425926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s v="theater/musical"/>
    <n v="102"/>
    <n v="255.17"/>
    <x v="1"/>
    <x v="40"/>
    <x v="2929"/>
    <n v="41784.35599537036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s v="theater/musical"/>
    <n v="101"/>
    <n v="162.77000000000001"/>
    <x v="1"/>
    <x v="40"/>
    <x v="2930"/>
    <n v="42131.37574074073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0"/>
    <s v="theater/musical"/>
    <n v="106"/>
    <n v="88.33"/>
    <x v="1"/>
    <x v="40"/>
    <x v="2931"/>
    <n v="41897.0472222222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0"/>
    <s v="theater/musical"/>
    <n v="105"/>
    <n v="85.74"/>
    <x v="1"/>
    <x v="40"/>
    <x v="2932"/>
    <n v="42056.24999999999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s v="theater/musical"/>
    <n v="103"/>
    <n v="47.57"/>
    <x v="1"/>
    <x v="40"/>
    <x v="2933"/>
    <n v="42525.74829861110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0"/>
    <s v="theater/musical"/>
    <n v="108"/>
    <n v="72.97"/>
    <x v="1"/>
    <x v="40"/>
    <x v="2934"/>
    <n v="41805.42782407407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s v="theater/musical"/>
    <n v="101"/>
    <n v="90.54"/>
    <x v="1"/>
    <x v="40"/>
    <x v="2935"/>
    <n v="42611.49999999999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s v="theater/musical"/>
    <n v="128"/>
    <n v="37.65"/>
    <x v="1"/>
    <x v="40"/>
    <x v="2936"/>
    <n v="41924.99930555555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x v="0"/>
    <s v="theater/musical"/>
    <n v="133"/>
    <n v="36.36"/>
    <x v="1"/>
    <x v="40"/>
    <x v="2937"/>
    <n v="41833.24899305555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s v="theater/musical"/>
    <n v="101"/>
    <n v="126.72"/>
    <x v="1"/>
    <x v="40"/>
    <x v="2938"/>
    <n v="42034.49553240740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s v="theater/musical"/>
    <n v="103"/>
    <n v="329.2"/>
    <x v="1"/>
    <x v="40"/>
    <x v="2939"/>
    <n v="41878.83333333332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s v="theater/musical"/>
    <n v="107"/>
    <n v="81.239999999999995"/>
    <x v="1"/>
    <x v="40"/>
    <x v="2940"/>
    <n v="42022.56502314814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s v="theater/spaces"/>
    <n v="0"/>
    <n v="1"/>
    <x v="1"/>
    <x v="38"/>
    <x v="2941"/>
    <n v="42064.75179398147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1"/>
    <s v="theater/spaces"/>
    <n v="20"/>
    <n v="202.23"/>
    <x v="1"/>
    <x v="38"/>
    <x v="2942"/>
    <n v="42354.637499999997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s v="theater/spaces"/>
    <n v="0"/>
    <e v="#DIV/0!"/>
    <x v="1"/>
    <x v="38"/>
    <x v="2943"/>
    <n v="42106.921064814807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s v="theater/spaces"/>
    <n v="1"/>
    <n v="100"/>
    <x v="1"/>
    <x v="38"/>
    <x v="2944"/>
    <n v="42162.70599537036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s v="theater/spaces"/>
    <n v="0"/>
    <e v="#DIV/0!"/>
    <x v="1"/>
    <x v="38"/>
    <x v="2945"/>
    <n v="42147.93125000000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s v="theater/spaces"/>
    <n v="0"/>
    <n v="1"/>
    <x v="1"/>
    <x v="38"/>
    <x v="2946"/>
    <n v="42597.32282407407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s v="theater/spaces"/>
    <n v="4"/>
    <n v="82.46"/>
    <x v="1"/>
    <x v="38"/>
    <x v="2947"/>
    <n v="42698.50763888888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s v="theater/spaces"/>
    <n v="0"/>
    <n v="2.67"/>
    <x v="1"/>
    <x v="38"/>
    <x v="2948"/>
    <n v="42157.44089120369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s v="theater/spaces"/>
    <n v="3"/>
    <n v="12.5"/>
    <x v="1"/>
    <x v="38"/>
    <x v="2949"/>
    <n v="42327.65644675926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s v="theater/spaces"/>
    <n v="0"/>
    <e v="#DIV/0!"/>
    <x v="1"/>
    <x v="38"/>
    <x v="2950"/>
    <n v="42392.15685185185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1"/>
    <s v="theater/spaces"/>
    <n v="2"/>
    <n v="18.899999999999999"/>
    <x v="1"/>
    <x v="38"/>
    <x v="2951"/>
    <n v="41917.59459490740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s v="theater/spaces"/>
    <n v="8"/>
    <n v="200.63"/>
    <x v="1"/>
    <x v="38"/>
    <x v="2952"/>
    <n v="42659.95833333333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s v="theater/spaces"/>
    <n v="0"/>
    <n v="201.67"/>
    <x v="1"/>
    <x v="38"/>
    <x v="2953"/>
    <n v="42285.58357638888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s v="theater/spaces"/>
    <n v="0"/>
    <e v="#DIV/0!"/>
    <x v="1"/>
    <x v="38"/>
    <x v="2954"/>
    <n v="42810.33336805555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s v="theater/spaces"/>
    <n v="60"/>
    <n v="65"/>
    <x v="1"/>
    <x v="38"/>
    <x v="2955"/>
    <n v="42171.5329745370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s v="theater/spaces"/>
    <n v="17"/>
    <n v="66.099999999999994"/>
    <x v="1"/>
    <x v="38"/>
    <x v="2956"/>
    <n v="42494.75057870370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s v="theater/spaces"/>
    <n v="2"/>
    <n v="93.33"/>
    <x v="1"/>
    <x v="38"/>
    <x v="2957"/>
    <n v="42090.76124999999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s v="theater/spaces"/>
    <n v="0"/>
    <e v="#DIV/0!"/>
    <x v="1"/>
    <x v="38"/>
    <x v="2958"/>
    <n v="42498.52913194444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s v="theater/spaces"/>
    <n v="0"/>
    <e v="#DIV/0!"/>
    <x v="1"/>
    <x v="38"/>
    <x v="2959"/>
    <n v="42527.80005787037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s v="theater/spaces"/>
    <n v="0"/>
    <e v="#DIV/0!"/>
    <x v="1"/>
    <x v="38"/>
    <x v="2960"/>
    <n v="41893.5488773148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s v="theater/plays"/>
    <n v="110"/>
    <n v="50.75"/>
    <x v="1"/>
    <x v="6"/>
    <x v="2961"/>
    <n v="42088.95833333333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s v="theater/plays"/>
    <n v="122"/>
    <n v="60.9"/>
    <x v="1"/>
    <x v="6"/>
    <x v="2962"/>
    <n v="42064.08263888888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s v="theater/plays"/>
    <n v="107"/>
    <n v="109.03"/>
    <x v="1"/>
    <x v="6"/>
    <x v="2963"/>
    <n v="42187.2618518518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s v="theater/plays"/>
    <n v="101"/>
    <n v="25.69"/>
    <x v="1"/>
    <x v="6"/>
    <x v="2964"/>
    <n v="41857.68888888888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s v="theater/plays"/>
    <n v="109"/>
    <n v="41.92"/>
    <x v="1"/>
    <x v="6"/>
    <x v="2965"/>
    <n v="42192.52121527777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s v="theater/plays"/>
    <n v="114"/>
    <n v="88.77"/>
    <x v="1"/>
    <x v="6"/>
    <x v="2966"/>
    <n v="42263.53023148148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s v="theater/plays"/>
    <n v="114"/>
    <n v="80.23"/>
    <x v="1"/>
    <x v="6"/>
    <x v="2967"/>
    <n v="42071.94782407407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s v="theater/plays"/>
    <n v="106"/>
    <n v="78.94"/>
    <x v="1"/>
    <x v="6"/>
    <x v="2968"/>
    <n v="42598.95763888888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0"/>
    <s v="theater/plays"/>
    <n v="163"/>
    <n v="95.59"/>
    <x v="1"/>
    <x v="6"/>
    <x v="2969"/>
    <n v="42127.74375000000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s v="theater/plays"/>
    <n v="106"/>
    <n v="69.89"/>
    <x v="1"/>
    <x v="6"/>
    <x v="2970"/>
    <n v="41838.46123842592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s v="theater/plays"/>
    <n v="100"/>
    <n v="74.53"/>
    <x v="1"/>
    <x v="6"/>
    <x v="2971"/>
    <n v="41882.44997685185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x v="0"/>
    <s v="theater/plays"/>
    <n v="105"/>
    <n v="123.94"/>
    <x v="1"/>
    <x v="6"/>
    <x v="2972"/>
    <n v="42708.8333333333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s v="theater/plays"/>
    <n v="175"/>
    <n v="264.85000000000002"/>
    <x v="1"/>
    <x v="6"/>
    <x v="2973"/>
    <n v="42369.95833333333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s v="theater/plays"/>
    <n v="102"/>
    <n v="58.62"/>
    <x v="1"/>
    <x v="6"/>
    <x v="2974"/>
    <n v="41907.85763888888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s v="theater/plays"/>
    <n v="100"/>
    <n v="70.88"/>
    <x v="1"/>
    <x v="6"/>
    <x v="2975"/>
    <n v="41969.91666666666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s v="theater/plays"/>
    <n v="171"/>
    <n v="8.57"/>
    <x v="1"/>
    <x v="6"/>
    <x v="2976"/>
    <n v="42442.29166666666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s v="theater/plays"/>
    <n v="114"/>
    <n v="113.57"/>
    <x v="1"/>
    <x v="6"/>
    <x v="2977"/>
    <n v="42085.88472222221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s v="theater/plays"/>
    <n v="129"/>
    <n v="60.69"/>
    <x v="1"/>
    <x v="6"/>
    <x v="2978"/>
    <n v="41932.04097222221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s v="theater/plays"/>
    <n v="101"/>
    <n v="110.22"/>
    <x v="1"/>
    <x v="6"/>
    <x v="2979"/>
    <n v="42010.04166666666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s v="theater/plays"/>
    <n v="109"/>
    <n v="136.46"/>
    <x v="1"/>
    <x v="6"/>
    <x v="2980"/>
    <n v="42239.87499999999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0"/>
    <s v="theater/spaces"/>
    <n v="129"/>
    <n v="53.16"/>
    <x v="1"/>
    <x v="38"/>
    <x v="2981"/>
    <n v="42270.35134259258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s v="theater/spaces"/>
    <n v="102"/>
    <n v="86.49"/>
    <x v="1"/>
    <x v="38"/>
    <x v="2982"/>
    <n v="42411.47850694444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s v="theater/spaces"/>
    <n v="147"/>
    <n v="155.24"/>
    <x v="1"/>
    <x v="38"/>
    <x v="2983"/>
    <n v="41954.46569444444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s v="theater/spaces"/>
    <n v="100"/>
    <n v="115.08"/>
    <x v="1"/>
    <x v="38"/>
    <x v="2984"/>
    <n v="42606.07038194443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0"/>
    <s v="theater/spaces"/>
    <n v="122"/>
    <n v="109.59"/>
    <x v="1"/>
    <x v="38"/>
    <x v="2985"/>
    <n v="42673.95833333333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s v="theater/spaces"/>
    <n v="106"/>
    <n v="45.21"/>
    <x v="1"/>
    <x v="38"/>
    <x v="2986"/>
    <n v="42491.2500694444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s v="theater/spaces"/>
    <n v="110"/>
    <n v="104.15"/>
    <x v="1"/>
    <x v="38"/>
    <x v="2987"/>
    <n v="42655.79166666666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s v="theater/spaces"/>
    <n v="100"/>
    <n v="35.71"/>
    <x v="1"/>
    <x v="38"/>
    <x v="2988"/>
    <n v="42541.15371527777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x v="0"/>
    <s v="theater/spaces"/>
    <n v="177"/>
    <n v="97"/>
    <x v="1"/>
    <x v="38"/>
    <x v="2989"/>
    <n v="42358.99930555555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s v="theater/spaces"/>
    <n v="100"/>
    <n v="370.37"/>
    <x v="1"/>
    <x v="38"/>
    <x v="2990"/>
    <n v="42376.3659722222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s v="theater/spaces"/>
    <n v="103"/>
    <n v="94.41"/>
    <x v="1"/>
    <x v="38"/>
    <x v="2991"/>
    <n v="42762.62881944444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s v="theater/spaces"/>
    <n v="105"/>
    <n v="48.98"/>
    <x v="1"/>
    <x v="38"/>
    <x v="2992"/>
    <n v="42652.5591435185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x v="0"/>
    <s v="theater/spaces"/>
    <n v="100"/>
    <n v="45.59"/>
    <x v="1"/>
    <x v="38"/>
    <x v="2993"/>
    <n v="42420.630405092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s v="theater/spaces"/>
    <n v="458"/>
    <n v="23.28"/>
    <x v="1"/>
    <x v="38"/>
    <x v="2994"/>
    <n v="41915.27050925925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s v="theater/spaces"/>
    <n v="105"/>
    <n v="63.23"/>
    <x v="1"/>
    <x v="38"/>
    <x v="2995"/>
    <n v="42754.45684027777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x v="0"/>
    <s v="theater/spaces"/>
    <n v="172"/>
    <n v="153.52000000000001"/>
    <x v="1"/>
    <x v="38"/>
    <x v="2996"/>
    <n v="42150.70416666666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s v="theater/spaces"/>
    <n v="104"/>
    <n v="90.2"/>
    <x v="1"/>
    <x v="38"/>
    <x v="2997"/>
    <n v="42792.99930555555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s v="theater/spaces"/>
    <n v="103"/>
    <n v="118.97"/>
    <x v="1"/>
    <x v="38"/>
    <x v="2998"/>
    <n v="41805.97569444444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s v="theater/spaces"/>
    <n v="119"/>
    <n v="80.25"/>
    <x v="1"/>
    <x v="38"/>
    <x v="2999"/>
    <n v="42794.87499999999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s v="theater/spaces"/>
    <n v="100"/>
    <n v="62.5"/>
    <x v="1"/>
    <x v="38"/>
    <x v="3000"/>
    <n v="42766.54166666666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s v="theater/spaces"/>
    <n v="319"/>
    <n v="131.38"/>
    <x v="1"/>
    <x v="38"/>
    <x v="3001"/>
    <n v="42564.68729166666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s v="theater/spaces"/>
    <n v="109"/>
    <n v="73.03"/>
    <x v="1"/>
    <x v="38"/>
    <x v="3002"/>
    <n v="41269.62791666666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s v="theater/spaces"/>
    <n v="101"/>
    <n v="178.53"/>
    <x v="1"/>
    <x v="38"/>
    <x v="3003"/>
    <n v="42430.04097222221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s v="theater/spaces"/>
    <n v="113"/>
    <n v="162.91"/>
    <x v="1"/>
    <x v="38"/>
    <x v="3004"/>
    <n v="41958.71439814814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s v="theater/spaces"/>
    <n v="120"/>
    <n v="108.24"/>
    <x v="1"/>
    <x v="38"/>
    <x v="3005"/>
    <n v="41918.466493055552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x v="0"/>
    <s v="theater/spaces"/>
    <n v="108"/>
    <n v="88.87"/>
    <x v="1"/>
    <x v="38"/>
    <x v="3006"/>
    <n v="41987.5485069444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x v="0"/>
    <s v="theater/spaces"/>
    <n v="180"/>
    <n v="54"/>
    <x v="1"/>
    <x v="38"/>
    <x v="3007"/>
    <n v="42119.00790509259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s v="theater/spaces"/>
    <n v="101"/>
    <n v="116.73"/>
    <x v="1"/>
    <x v="38"/>
    <x v="3008"/>
    <n v="42390.00369212962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s v="theater/spaces"/>
    <n v="120"/>
    <n v="233.9"/>
    <x v="1"/>
    <x v="38"/>
    <x v="3009"/>
    <n v="41969.40324074074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s v="theater/spaces"/>
    <n v="158"/>
    <n v="158"/>
    <x v="1"/>
    <x v="38"/>
    <x v="3010"/>
    <n v="42056.62406249999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s v="theater/spaces"/>
    <n v="124"/>
    <n v="14.84"/>
    <x v="1"/>
    <x v="38"/>
    <x v="3011"/>
    <n v="42361.74930555555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s v="theater/spaces"/>
    <n v="117"/>
    <n v="85.18"/>
    <x v="1"/>
    <x v="38"/>
    <x v="3012"/>
    <n v="42045.494560185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s v="theater/spaces"/>
    <n v="157"/>
    <n v="146.69"/>
    <x v="1"/>
    <x v="38"/>
    <x v="3013"/>
    <n v="42176.62788194444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s v="theater/spaces"/>
    <n v="113"/>
    <n v="50.76"/>
    <x v="1"/>
    <x v="38"/>
    <x v="3014"/>
    <n v="4194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s v="theater/spaces"/>
    <n v="103"/>
    <n v="87.7"/>
    <x v="1"/>
    <x v="38"/>
    <x v="3015"/>
    <n v="41800.95833333332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s v="theater/spaces"/>
    <n v="103"/>
    <n v="242.28"/>
    <x v="1"/>
    <x v="38"/>
    <x v="3016"/>
    <n v="41838.3397222222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s v="theater/spaces"/>
    <n v="106"/>
    <n v="146.44999999999999"/>
    <x v="1"/>
    <x v="38"/>
    <x v="3017"/>
    <n v="41871.64170138888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0"/>
    <s v="theater/spaces"/>
    <n v="101"/>
    <n v="103.17"/>
    <x v="1"/>
    <x v="38"/>
    <x v="3018"/>
    <n v="42205.7083333333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s v="theater/spaces"/>
    <n v="121"/>
    <n v="80.459999999999994"/>
    <x v="1"/>
    <x v="38"/>
    <x v="3019"/>
    <n v="41785.91666666666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s v="theater/spaces"/>
    <n v="101"/>
    <n v="234.67"/>
    <x v="1"/>
    <x v="38"/>
    <x v="3020"/>
    <n v="42230.63811342592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s v="theater/spaces"/>
    <n v="116"/>
    <n v="50.69"/>
    <x v="1"/>
    <x v="38"/>
    <x v="3021"/>
    <n v="42696.0409722222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s v="theater/spaces"/>
    <n v="101"/>
    <n v="162.71"/>
    <x v="1"/>
    <x v="38"/>
    <x v="3022"/>
    <n v="42609.74547453703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s v="theater/spaces"/>
    <n v="103"/>
    <n v="120.17"/>
    <x v="1"/>
    <x v="38"/>
    <x v="3023"/>
    <n v="42166.46743055555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s v="theater/spaces"/>
    <n v="246"/>
    <n v="67.7"/>
    <x v="1"/>
    <x v="38"/>
    <x v="3024"/>
    <n v="41188.78559027777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s v="theater/spaces"/>
    <n v="302"/>
    <n v="52.1"/>
    <x v="1"/>
    <x v="38"/>
    <x v="3025"/>
    <n v="41789.4583333333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s v="theater/spaces"/>
    <n v="143"/>
    <n v="51.6"/>
    <x v="1"/>
    <x v="38"/>
    <x v="3026"/>
    <n v="42797.25106481480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s v="theater/spaces"/>
    <n v="131"/>
    <n v="164.3"/>
    <x v="1"/>
    <x v="38"/>
    <x v="3027"/>
    <n v="42083.45429398147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s v="theater/spaces"/>
    <n v="168"/>
    <n v="84.86"/>
    <x v="1"/>
    <x v="38"/>
    <x v="3028"/>
    <n v="42597.05584490740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s v="theater/spaces"/>
    <n v="110"/>
    <n v="94.55"/>
    <x v="1"/>
    <x v="38"/>
    <x v="3029"/>
    <n v="41960.98263888888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s v="theater/spaces"/>
    <n v="107"/>
    <n v="45.54"/>
    <x v="1"/>
    <x v="38"/>
    <x v="3030"/>
    <n v="42263.539016203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s v="theater/spaces"/>
    <n v="100"/>
    <n v="51.72"/>
    <x v="1"/>
    <x v="38"/>
    <x v="3031"/>
    <n v="42657.67415509258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s v="theater/spaces"/>
    <n v="127"/>
    <n v="50.88"/>
    <x v="1"/>
    <x v="38"/>
    <x v="3032"/>
    <n v="42257.83633101851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s v="theater/spaces"/>
    <n v="147"/>
    <n v="191.13"/>
    <x v="1"/>
    <x v="38"/>
    <x v="3033"/>
    <n v="42599.9019097222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s v="theater/spaces"/>
    <n v="113"/>
    <n v="89.31"/>
    <x v="1"/>
    <x v="38"/>
    <x v="3034"/>
    <n v="42674.95763888888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s v="theater/spaces"/>
    <n v="109"/>
    <n v="88.59"/>
    <x v="1"/>
    <x v="38"/>
    <x v="3035"/>
    <n v="41398.35195601851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s v="theater/spaces"/>
    <n v="127"/>
    <n v="96.3"/>
    <x v="1"/>
    <x v="38"/>
    <x v="3036"/>
    <n v="41502.2909722222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s v="theater/spaces"/>
    <n v="213"/>
    <n v="33.31"/>
    <x v="1"/>
    <x v="38"/>
    <x v="3037"/>
    <n v="40452.99930555555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s v="theater/spaces"/>
    <n v="101"/>
    <n v="37.22"/>
    <x v="1"/>
    <x v="38"/>
    <x v="3038"/>
    <n v="42433.04394675925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s v="theater/spaces"/>
    <n v="109"/>
    <n v="92.13"/>
    <x v="1"/>
    <x v="38"/>
    <x v="3039"/>
    <n v="41637.12430555555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s v="theater/spaces"/>
    <n v="108"/>
    <n v="76.790000000000006"/>
    <x v="1"/>
    <x v="38"/>
    <x v="3040"/>
    <n v="42181.74999999999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x v="0"/>
    <s v="theater/spaces"/>
    <n v="110"/>
    <n v="96.53"/>
    <x v="1"/>
    <x v="38"/>
    <x v="3041"/>
    <n v="42389.66027777778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s v="theater/spaces"/>
    <n v="128"/>
    <n v="51.89"/>
    <x v="1"/>
    <x v="38"/>
    <x v="3042"/>
    <n v="42283.47971064814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0"/>
    <s v="theater/spaces"/>
    <n v="110"/>
    <n v="128.91"/>
    <x v="1"/>
    <x v="38"/>
    <x v="3043"/>
    <n v="42109.9097222222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s v="theater/spaces"/>
    <n v="109"/>
    <n v="84.11"/>
    <x v="1"/>
    <x v="38"/>
    <x v="3044"/>
    <n v="42402.518495370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s v="theater/spaces"/>
    <n v="133"/>
    <n v="82.94"/>
    <x v="1"/>
    <x v="38"/>
    <x v="3045"/>
    <n v="41872.9473958333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s v="theater/spaces"/>
    <n v="191"/>
    <n v="259.95"/>
    <x v="1"/>
    <x v="38"/>
    <x v="3046"/>
    <n v="41891.9944444444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s v="theater/spaces"/>
    <n v="149"/>
    <n v="37.25"/>
    <x v="1"/>
    <x v="38"/>
    <x v="3047"/>
    <n v="42487.34444444443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s v="theater/spaces"/>
    <n v="166"/>
    <n v="177.02"/>
    <x v="1"/>
    <x v="38"/>
    <x v="3048"/>
    <n v="42004.6819444444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s v="theater/spaces"/>
    <n v="107"/>
    <n v="74.069999999999993"/>
    <x v="1"/>
    <x v="38"/>
    <x v="3049"/>
    <n v="42168.80619212962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x v="0"/>
    <s v="theater/spaces"/>
    <n v="106"/>
    <n v="70.67"/>
    <x v="1"/>
    <x v="38"/>
    <x v="3050"/>
    <n v="42494.96018518518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s v="theater/spaces"/>
    <n v="24"/>
    <n v="23.63"/>
    <x v="1"/>
    <x v="38"/>
    <x v="3051"/>
    <n v="42774.20769675925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s v="theater/spaces"/>
    <n v="0"/>
    <n v="37.5"/>
    <x v="1"/>
    <x v="38"/>
    <x v="3052"/>
    <n v="42152.45763888888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s v="theater/spaces"/>
    <n v="0"/>
    <n v="13.33"/>
    <x v="1"/>
    <x v="38"/>
    <x v="3053"/>
    <n v="41913.95763888888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s v="theater/spaces"/>
    <n v="0"/>
    <e v="#DIV/0!"/>
    <x v="1"/>
    <x v="38"/>
    <x v="3054"/>
    <n v="42064.83611111110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s v="theater/spaces"/>
    <n v="0"/>
    <n v="1"/>
    <x v="1"/>
    <x v="38"/>
    <x v="3055"/>
    <n v="42013.74988425925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s v="theater/spaces"/>
    <n v="0"/>
    <e v="#DIV/0!"/>
    <x v="1"/>
    <x v="38"/>
    <x v="3056"/>
    <n v="41911.428055555552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s v="theater/spaces"/>
    <n v="0"/>
    <e v="#DIV/0!"/>
    <x v="1"/>
    <x v="38"/>
    <x v="3057"/>
    <n v="42463.40059027777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"/>
    <s v="theater/spaces"/>
    <n v="0"/>
    <n v="1"/>
    <x v="1"/>
    <x v="38"/>
    <x v="3058"/>
    <n v="42510.16597222221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s v="theater/spaces"/>
    <n v="3"/>
    <n v="41"/>
    <x v="1"/>
    <x v="38"/>
    <x v="3059"/>
    <n v="41859.727384259255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s v="theater/spaces"/>
    <n v="0"/>
    <n v="55.83"/>
    <x v="1"/>
    <x v="38"/>
    <x v="3060"/>
    <n v="42275.06636574073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x v="1"/>
    <s v="theater/spaces"/>
    <n v="0"/>
    <e v="#DIV/0!"/>
    <x v="1"/>
    <x v="38"/>
    <x v="3061"/>
    <n v="41864.57578703703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s v="theater/spaces"/>
    <n v="67"/>
    <n v="99.76"/>
    <x v="1"/>
    <x v="38"/>
    <x v="3062"/>
    <n v="42277.541666666664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s v="theater/spaces"/>
    <n v="20"/>
    <n v="25.52"/>
    <x v="1"/>
    <x v="38"/>
    <x v="3063"/>
    <n v="42665.7145601851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x v="1"/>
    <s v="theater/spaces"/>
    <n v="11"/>
    <n v="117.65"/>
    <x v="1"/>
    <x v="38"/>
    <x v="3064"/>
    <n v="42330.08263888888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s v="theater/spaces"/>
    <n v="0"/>
    <n v="5"/>
    <x v="1"/>
    <x v="38"/>
    <x v="3065"/>
    <n v="41849.84689814814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1"/>
    <s v="theater/spaces"/>
    <n v="12"/>
    <n v="2796.67"/>
    <x v="1"/>
    <x v="38"/>
    <x v="3066"/>
    <n v="42561.0201041666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1"/>
    <s v="theater/spaces"/>
    <n v="3"/>
    <n v="200"/>
    <x v="1"/>
    <x v="38"/>
    <x v="3067"/>
    <n v="42256.7300810185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s v="theater/spaces"/>
    <n v="0"/>
    <n v="87.5"/>
    <x v="1"/>
    <x v="38"/>
    <x v="3068"/>
    <n v="42293.4832407407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s v="theater/spaces"/>
    <n v="14"/>
    <n v="20.14"/>
    <x v="1"/>
    <x v="38"/>
    <x v="3069"/>
    <n v="41987.62539351851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s v="theater/spaces"/>
    <n v="3"/>
    <n v="20.88"/>
    <x v="1"/>
    <x v="38"/>
    <x v="3070"/>
    <n v="42711.52510416666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s v="theater/spaces"/>
    <n v="60"/>
    <n v="61.31"/>
    <x v="1"/>
    <x v="38"/>
    <x v="3071"/>
    <n v="42115.04097222221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s v="theater/spaces"/>
    <n v="0"/>
    <n v="1"/>
    <x v="1"/>
    <x v="38"/>
    <x v="3072"/>
    <n v="42672.86527777777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s v="theater/spaces"/>
    <n v="0"/>
    <n v="92.14"/>
    <x v="1"/>
    <x v="38"/>
    <x v="3073"/>
    <n v="42169.5965277777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1"/>
    <s v="theater/spaces"/>
    <n v="0"/>
    <n v="7.33"/>
    <x v="1"/>
    <x v="38"/>
    <x v="3074"/>
    <n v="42439.3629513888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s v="theater/spaces"/>
    <n v="9"/>
    <n v="64.8"/>
    <x v="1"/>
    <x v="38"/>
    <x v="3075"/>
    <n v="42600.8939814814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x v="1"/>
    <s v="theater/spaces"/>
    <n v="15"/>
    <n v="30.12"/>
    <x v="1"/>
    <x v="38"/>
    <x v="3076"/>
    <n v="42286.4435532407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"/>
    <s v="theater/spaces"/>
    <n v="0"/>
    <n v="52.5"/>
    <x v="1"/>
    <x v="38"/>
    <x v="3077"/>
    <n v="42796.748587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s v="theater/spaces"/>
    <n v="0"/>
    <n v="23.67"/>
    <x v="1"/>
    <x v="38"/>
    <x v="3078"/>
    <n v="42060.9304976851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s v="theater/spaces"/>
    <n v="1"/>
    <n v="415.78"/>
    <x v="1"/>
    <x v="38"/>
    <x v="3079"/>
    <n v="42085.46336805554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s v="theater/spaces"/>
    <n v="0"/>
    <n v="53.71"/>
    <x v="1"/>
    <x v="38"/>
    <x v="3080"/>
    <n v="41999.86162037036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s v="theater/spaces"/>
    <n v="0"/>
    <n v="420.6"/>
    <x v="1"/>
    <x v="38"/>
    <x v="3081"/>
    <n v="42266.97327546295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s v="theater/spaces"/>
    <n v="0"/>
    <e v="#DIV/0!"/>
    <x v="1"/>
    <x v="38"/>
    <x v="3082"/>
    <n v="42323.75631944444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1"/>
    <s v="theater/spaces"/>
    <n v="0"/>
    <n v="18.670000000000002"/>
    <x v="1"/>
    <x v="38"/>
    <x v="3083"/>
    <n v="418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s v="theater/spaces"/>
    <n v="12"/>
    <n v="78.33"/>
    <x v="1"/>
    <x v="38"/>
    <x v="3084"/>
    <n v="42129.57499999999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s v="theater/spaces"/>
    <n v="2"/>
    <n v="67.78"/>
    <x v="1"/>
    <x v="38"/>
    <x v="3085"/>
    <n v="42276.67545138888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1"/>
    <s v="theater/spaces"/>
    <n v="0"/>
    <n v="16.670000000000002"/>
    <x v="1"/>
    <x v="38"/>
    <x v="3086"/>
    <n v="42233.4624884259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s v="theater/spaces"/>
    <n v="1"/>
    <n v="62.5"/>
    <x v="1"/>
    <x v="38"/>
    <x v="3087"/>
    <n v="42724.98368055555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s v="theater/spaces"/>
    <n v="0"/>
    <n v="42"/>
    <x v="1"/>
    <x v="38"/>
    <x v="3088"/>
    <n v="42012.36180555554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s v="theater/spaces"/>
    <n v="23"/>
    <n v="130.09"/>
    <x v="1"/>
    <x v="38"/>
    <x v="3089"/>
    <n v="42559.87430555555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s v="theater/spaces"/>
    <n v="5"/>
    <n v="1270.22"/>
    <x v="1"/>
    <x v="38"/>
    <x v="3090"/>
    <n v="42125.56880787036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s v="theater/spaces"/>
    <n v="16"/>
    <n v="88.44"/>
    <x v="1"/>
    <x v="38"/>
    <x v="3091"/>
    <n v="42596.74008101851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s v="theater/spaces"/>
    <n v="1"/>
    <n v="56.34"/>
    <x v="1"/>
    <x v="38"/>
    <x v="3092"/>
    <n v="42292.70833333333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1"/>
    <s v="theater/spaces"/>
    <n v="23"/>
    <n v="53.53"/>
    <x v="1"/>
    <x v="38"/>
    <x v="3093"/>
    <n v="41790.95763888888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s v="theater/spaces"/>
    <n v="0"/>
    <n v="25"/>
    <x v="1"/>
    <x v="38"/>
    <x v="3094"/>
    <n v="42267.5874537037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s v="theater/spaces"/>
    <n v="0"/>
    <n v="50"/>
    <x v="1"/>
    <x v="38"/>
    <x v="3095"/>
    <n v="42582.8168981481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s v="theater/spaces"/>
    <n v="4"/>
    <n v="56.79"/>
    <x v="1"/>
    <x v="38"/>
    <x v="3096"/>
    <n v="42144.61719907407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s v="theater/spaces"/>
    <n v="17"/>
    <n v="40.83"/>
    <x v="1"/>
    <x v="38"/>
    <x v="3097"/>
    <n v="42650.37499999999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s v="theater/spaces"/>
    <n v="4"/>
    <n v="65.11"/>
    <x v="1"/>
    <x v="38"/>
    <x v="3098"/>
    <n v="42407.8034722222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s v="theater/spaces"/>
    <n v="14"/>
    <n v="55.6"/>
    <x v="1"/>
    <x v="38"/>
    <x v="3099"/>
    <n v="42411.98137731481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s v="theater/spaces"/>
    <n v="15"/>
    <n v="140.54"/>
    <x v="1"/>
    <x v="38"/>
    <x v="3100"/>
    <n v="41932.41406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1"/>
    <s v="theater/spaces"/>
    <n v="12"/>
    <n v="25"/>
    <x v="1"/>
    <x v="38"/>
    <x v="3101"/>
    <n v="42201.1222222222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s v="theater/spaces"/>
    <n v="39"/>
    <n v="69.53"/>
    <x v="1"/>
    <x v="38"/>
    <x v="3102"/>
    <n v="42605.13215277777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x v="1"/>
    <s v="theater/spaces"/>
    <n v="0"/>
    <n v="5.5"/>
    <x v="1"/>
    <x v="38"/>
    <x v="3103"/>
    <n v="42166.947986111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1"/>
    <s v="theater/spaces"/>
    <n v="30"/>
    <n v="237"/>
    <x v="1"/>
    <x v="38"/>
    <x v="3104"/>
    <n v="42037.87499999999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s v="theater/spaces"/>
    <n v="42"/>
    <n v="79.87"/>
    <x v="1"/>
    <x v="38"/>
    <x v="3105"/>
    <n v="4193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s v="theater/spaces"/>
    <n v="4"/>
    <n v="10.25"/>
    <x v="1"/>
    <x v="38"/>
    <x v="3106"/>
    <n v="42263.70833333333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s v="theater/spaces"/>
    <n v="20"/>
    <n v="272.58999999999997"/>
    <x v="1"/>
    <x v="38"/>
    <x v="3107"/>
    <n v="42135.60591435185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x v="1"/>
    <s v="theater/spaces"/>
    <n v="0"/>
    <n v="13"/>
    <x v="1"/>
    <x v="38"/>
    <x v="3108"/>
    <n v="42122.43048611110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s v="theater/spaces"/>
    <n v="25"/>
    <n v="58.18"/>
    <x v="1"/>
    <x v="38"/>
    <x v="3109"/>
    <n v="41878.9167824074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s v="theater/spaces"/>
    <n v="0"/>
    <n v="10"/>
    <x v="1"/>
    <x v="38"/>
    <x v="3110"/>
    <n v="42784.82313657407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s v="theater/spaces"/>
    <n v="27"/>
    <n v="70.11"/>
    <x v="1"/>
    <x v="38"/>
    <x v="3111"/>
    <n v="41916.38680555555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s v="theater/spaces"/>
    <n v="5"/>
    <n v="57.89"/>
    <x v="1"/>
    <x v="38"/>
    <x v="3112"/>
    <n v="42674.91358796296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s v="theater/spaces"/>
    <n v="4"/>
    <n v="125.27"/>
    <x v="1"/>
    <x v="38"/>
    <x v="3113"/>
    <n v="42111.5229398148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s v="theater/spaces"/>
    <n v="0"/>
    <e v="#DIV/0!"/>
    <x v="1"/>
    <x v="38"/>
    <x v="3114"/>
    <n v="41903.4241898148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1"/>
    <s v="theater/spaces"/>
    <n v="3"/>
    <n v="300"/>
    <x v="1"/>
    <x v="38"/>
    <x v="3115"/>
    <n v="42526.23873842592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s v="theater/spaces"/>
    <n v="57"/>
    <n v="43"/>
    <x v="1"/>
    <x v="38"/>
    <x v="3116"/>
    <n v="42095.3070023148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s v="theater/spaces"/>
    <n v="0"/>
    <n v="1"/>
    <x v="1"/>
    <x v="38"/>
    <x v="3117"/>
    <n v="42517.34166666666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x v="1"/>
    <s v="theater/spaces"/>
    <n v="0"/>
    <n v="775"/>
    <x v="1"/>
    <x v="38"/>
    <x v="3118"/>
    <n v="42553.44123842592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s v="theater/spaces"/>
    <n v="0"/>
    <n v="5"/>
    <x v="1"/>
    <x v="38"/>
    <x v="3119"/>
    <n v="42089.79550925925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1"/>
    <s v="theater/spaces"/>
    <n v="0"/>
    <n v="12.8"/>
    <x v="1"/>
    <x v="38"/>
    <x v="3120"/>
    <n v="42495.692083333335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"/>
    <s v="theater/spaces"/>
    <n v="1"/>
    <n v="10"/>
    <x v="1"/>
    <x v="38"/>
    <x v="3121"/>
    <n v="41908.47146990740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x v="1"/>
    <s v="theater/spaces"/>
    <n v="58"/>
    <n v="58"/>
    <x v="1"/>
    <x v="38"/>
    <x v="3122"/>
    <n v="42683.76541666666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s v="theater/spaces"/>
    <n v="68"/>
    <n v="244.8"/>
    <x v="1"/>
    <x v="38"/>
    <x v="3123"/>
    <n v="42560.78469907407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s v="theater/spaces"/>
    <n v="0"/>
    <n v="6.5"/>
    <x v="1"/>
    <x v="38"/>
    <x v="3124"/>
    <n v="42037.571770833332"/>
  </r>
  <r>
    <n v="3125"/>
    <s v="N/A (Canceled)"/>
    <s v="N/A"/>
    <n v="1500000"/>
    <n v="0"/>
    <x v="1"/>
    <x v="0"/>
    <s v="USD"/>
    <n v="1452142672"/>
    <n v="1449550672"/>
    <b v="0"/>
    <n v="0"/>
    <x v="1"/>
    <s v="theater/spaces"/>
    <n v="0"/>
    <e v="#DIV/0!"/>
    <x v="1"/>
    <x v="38"/>
    <x v="3125"/>
    <n v="42375.99851851851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1"/>
    <s v="theater/spaces"/>
    <n v="4"/>
    <n v="61.18"/>
    <x v="1"/>
    <x v="38"/>
    <x v="3126"/>
    <n v="42456.7680787037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s v="theater/spaces"/>
    <n v="0"/>
    <e v="#DIV/0!"/>
    <x v="1"/>
    <x v="38"/>
    <x v="3127"/>
    <n v="42064.64848379629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1"/>
    <s v="theater/plays"/>
    <n v="109"/>
    <n v="139.24"/>
    <x v="1"/>
    <x v="6"/>
    <x v="3128"/>
    <n v="42810.57570601852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"/>
    <s v="theater/plays"/>
    <n v="1"/>
    <n v="10"/>
    <x v="1"/>
    <x v="6"/>
    <x v="3129"/>
    <n v="42843.59281249999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1"/>
    <s v="theater/plays"/>
    <n v="4"/>
    <n v="93.75"/>
    <x v="1"/>
    <x v="6"/>
    <x v="3130"/>
    <n v="42838.99930555555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x v="1"/>
    <s v="theater/plays"/>
    <n v="16"/>
    <n v="53.75"/>
    <x v="1"/>
    <x v="6"/>
    <x v="3131"/>
    <n v="42833.32922453703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x v="1"/>
    <s v="theater/plays"/>
    <n v="0"/>
    <n v="10"/>
    <x v="1"/>
    <x v="6"/>
    <x v="3132"/>
    <n v="42846.10023148147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"/>
    <s v="theater/plays"/>
    <n v="108"/>
    <n v="33.75"/>
    <x v="1"/>
    <x v="6"/>
    <x v="3133"/>
    <n v="42818.3152083333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1"/>
    <s v="theater/plays"/>
    <n v="23"/>
    <n v="18.75"/>
    <x v="1"/>
    <x v="6"/>
    <x v="3134"/>
    <n v="42821.4701273148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1"/>
    <s v="theater/plays"/>
    <n v="21"/>
    <n v="23.14"/>
    <x v="1"/>
    <x v="6"/>
    <x v="3135"/>
    <n v="42828.94353009259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1"/>
    <s v="theater/plays"/>
    <n v="128"/>
    <n v="29.05"/>
    <x v="1"/>
    <x v="6"/>
    <x v="3136"/>
    <n v="42825.74930555555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x v="1"/>
    <s v="theater/plays"/>
    <n v="3"/>
    <n v="50"/>
    <x v="1"/>
    <x v="6"/>
    <x v="3137"/>
    <n v="42858.59166666666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"/>
    <s v="theater/plays"/>
    <n v="0"/>
    <e v="#DIV/0!"/>
    <x v="1"/>
    <x v="6"/>
    <x v="3138"/>
    <n v="42828.43758101851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1"/>
    <s v="theater/plays"/>
    <n v="5"/>
    <n v="450"/>
    <x v="1"/>
    <x v="6"/>
    <x v="3139"/>
    <n v="42818.98124999999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"/>
    <s v="theater/plays"/>
    <n v="1"/>
    <n v="24"/>
    <x v="1"/>
    <x v="6"/>
    <x v="3140"/>
    <n v="42832.46878472221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1"/>
    <s v="theater/plays"/>
    <n v="52"/>
    <n v="32.25"/>
    <x v="1"/>
    <x v="6"/>
    <x v="3141"/>
    <n v="42841.62499999999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1"/>
    <s v="theater/plays"/>
    <n v="2"/>
    <n v="15"/>
    <x v="1"/>
    <x v="6"/>
    <x v="3142"/>
    <n v="42813.26318287036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"/>
    <s v="theater/plays"/>
    <n v="0"/>
    <e v="#DIV/0!"/>
    <x v="1"/>
    <x v="6"/>
    <x v="3143"/>
    <n v="42834.14995370370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1"/>
    <s v="theater/plays"/>
    <n v="75"/>
    <n v="251.33"/>
    <x v="1"/>
    <x v="6"/>
    <x v="3144"/>
    <n v="42813.04166666666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"/>
    <s v="theater/plays"/>
    <n v="0"/>
    <e v="#DIV/0!"/>
    <x v="1"/>
    <x v="6"/>
    <x v="3145"/>
    <n v="42821.79090277777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1"/>
    <s v="theater/plays"/>
    <n v="11"/>
    <n v="437.5"/>
    <x v="1"/>
    <x v="6"/>
    <x v="3146"/>
    <n v="42841.43247685184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s v="theater/plays"/>
    <n v="118"/>
    <n v="110.35"/>
    <x v="1"/>
    <x v="6"/>
    <x v="3147"/>
    <n v="41949.80271990740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x v="0"/>
    <s v="theater/plays"/>
    <n v="131"/>
    <n v="41.42"/>
    <x v="1"/>
    <x v="6"/>
    <x v="3148"/>
    <n v="41912.95833333332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s v="theater/plays"/>
    <n v="104"/>
    <n v="52"/>
    <x v="1"/>
    <x v="6"/>
    <x v="3149"/>
    <n v="41249.87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s v="theater/plays"/>
    <n v="101"/>
    <n v="33.99"/>
    <x v="1"/>
    <x v="6"/>
    <x v="3150"/>
    <n v="40567.95833333332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s v="theater/plays"/>
    <n v="100"/>
    <n v="103.35"/>
    <x v="1"/>
    <x v="6"/>
    <x v="3151"/>
    <n v="41892.6316435185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s v="theater/plays"/>
    <n v="106"/>
    <n v="34.79"/>
    <x v="1"/>
    <x v="6"/>
    <x v="3152"/>
    <n v="41580.65934027777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s v="theater/plays"/>
    <n v="336"/>
    <n v="41.77"/>
    <x v="1"/>
    <x v="6"/>
    <x v="3153"/>
    <n v="40663.9993055555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s v="theater/plays"/>
    <n v="113"/>
    <n v="64.27"/>
    <x v="1"/>
    <x v="6"/>
    <x v="3154"/>
    <n v="41000.62567129629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s v="theater/plays"/>
    <n v="189"/>
    <n v="31.21"/>
    <x v="1"/>
    <x v="6"/>
    <x v="3155"/>
    <n v="41263.29079861110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s v="theater/plays"/>
    <n v="102"/>
    <n v="62.92"/>
    <x v="1"/>
    <x v="6"/>
    <x v="3156"/>
    <n v="41061.744722222218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x v="0"/>
    <s v="theater/plays"/>
    <n v="101"/>
    <n v="98.54"/>
    <x v="1"/>
    <x v="6"/>
    <x v="3157"/>
    <n v="4183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x v="0"/>
    <s v="theater/plays"/>
    <n v="114"/>
    <n v="82.61"/>
    <x v="1"/>
    <x v="6"/>
    <x v="3158"/>
    <n v="41477.63138888889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s v="theater/plays"/>
    <n v="133"/>
    <n v="38.5"/>
    <x v="1"/>
    <x v="6"/>
    <x v="3159"/>
    <n v="40926.7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s v="theater/plays"/>
    <n v="102"/>
    <n v="80.16"/>
    <x v="1"/>
    <x v="6"/>
    <x v="3160"/>
    <n v="41863.99930555555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s v="theater/plays"/>
    <n v="105"/>
    <n v="28.41"/>
    <x v="1"/>
    <x v="6"/>
    <x v="3161"/>
    <n v="41927.32780092592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s v="theater/plays"/>
    <n v="127"/>
    <n v="80.73"/>
    <x v="1"/>
    <x v="6"/>
    <x v="3162"/>
    <n v="41826.87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s v="theater/plays"/>
    <n v="111"/>
    <n v="200.69"/>
    <x v="1"/>
    <x v="6"/>
    <x v="3163"/>
    <n v="41805.54542824073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s v="theater/plays"/>
    <n v="107"/>
    <n v="37.590000000000003"/>
    <x v="1"/>
    <x v="6"/>
    <x v="3164"/>
    <n v="41799.59739583332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s v="theater/plays"/>
    <n v="163"/>
    <n v="58.1"/>
    <x v="1"/>
    <x v="6"/>
    <x v="3165"/>
    <n v="40665.95763888888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s v="theater/plays"/>
    <n v="160"/>
    <n v="60.3"/>
    <x v="1"/>
    <x v="6"/>
    <x v="3166"/>
    <n v="41969.1243055555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x v="0"/>
    <s v="theater/plays"/>
    <n v="116"/>
    <n v="63.36"/>
    <x v="1"/>
    <x v="6"/>
    <x v="3167"/>
    <n v="41852.96737268518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s v="theater/plays"/>
    <n v="124"/>
    <n v="50.9"/>
    <x v="1"/>
    <x v="6"/>
    <x v="3168"/>
    <n v="41803.70833333332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x v="0"/>
    <s v="theater/plays"/>
    <n v="103"/>
    <n v="100.5"/>
    <x v="1"/>
    <x v="6"/>
    <x v="3169"/>
    <n v="41620.99930555555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s v="theater/plays"/>
    <n v="112"/>
    <n v="31.62"/>
    <x v="1"/>
    <x v="6"/>
    <x v="3170"/>
    <n v="41821.95833333332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s v="theater/plays"/>
    <n v="109"/>
    <n v="65.099999999999994"/>
    <x v="1"/>
    <x v="6"/>
    <x v="3171"/>
    <n v="42496.39997685184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s v="theater/plays"/>
    <n v="115"/>
    <n v="79.31"/>
    <x v="1"/>
    <x v="6"/>
    <x v="3172"/>
    <n v="40953.52162037036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s v="theater/plays"/>
    <n v="103"/>
    <n v="139.19"/>
    <x v="1"/>
    <x v="6"/>
    <x v="3173"/>
    <n v="41908.670046296298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s v="theater/plays"/>
    <n v="101"/>
    <n v="131.91"/>
    <x v="1"/>
    <x v="6"/>
    <x v="3174"/>
    <n v="41876.65634259259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s v="theater/plays"/>
    <n v="110"/>
    <n v="91.3"/>
    <x v="1"/>
    <x v="6"/>
    <x v="3175"/>
    <n v="40591.67855324073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s v="theater/plays"/>
    <n v="115"/>
    <n v="39.67"/>
    <x v="1"/>
    <x v="6"/>
    <x v="3176"/>
    <n v="41504.41666666666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s v="theater/plays"/>
    <n v="117"/>
    <n v="57.55"/>
    <x v="1"/>
    <x v="6"/>
    <x v="3177"/>
    <n v="41811.458437499998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s v="theater/plays"/>
    <n v="172"/>
    <n v="33.03"/>
    <x v="1"/>
    <x v="6"/>
    <x v="3178"/>
    <n v="41836.39670138888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s v="theater/plays"/>
    <n v="114"/>
    <n v="77.34"/>
    <x v="1"/>
    <x v="6"/>
    <x v="3179"/>
    <n v="41400.4938773148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s v="theater/plays"/>
    <n v="120"/>
    <n v="31.93"/>
    <x v="1"/>
    <x v="6"/>
    <x v="3180"/>
    <n v="41810.20427083333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s v="theater/plays"/>
    <n v="109"/>
    <n v="36.33"/>
    <x v="1"/>
    <x v="6"/>
    <x v="3181"/>
    <n v="41805.458333333328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s v="theater/plays"/>
    <n v="101"/>
    <n v="46.77"/>
    <x v="1"/>
    <x v="6"/>
    <x v="3182"/>
    <n v="40939.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s v="theater/plays"/>
    <n v="109"/>
    <n v="40.07"/>
    <x v="1"/>
    <x v="6"/>
    <x v="3183"/>
    <n v="41509.58644675925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s v="theater/plays"/>
    <n v="107"/>
    <n v="100.22"/>
    <x v="1"/>
    <x v="6"/>
    <x v="3184"/>
    <n v="41821.7850810185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s v="theater/plays"/>
    <n v="100"/>
    <n v="41.67"/>
    <x v="1"/>
    <x v="6"/>
    <x v="3185"/>
    <n v="41836.76899305555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s v="theater/plays"/>
    <n v="102"/>
    <n v="46.71"/>
    <x v="1"/>
    <x v="6"/>
    <x v="3186"/>
    <n v="41898.66666666666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s v="theater/plays"/>
    <n v="116"/>
    <n v="71.489999999999995"/>
    <x v="1"/>
    <x v="6"/>
    <x v="3187"/>
    <n v="41855.45802083332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s v="theater/musical"/>
    <n v="65"/>
    <n v="14.44"/>
    <x v="1"/>
    <x v="40"/>
    <x v="3188"/>
    <n v="42165.20719907407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1"/>
    <s v="theater/musical"/>
    <n v="12"/>
    <n v="356.84"/>
    <x v="1"/>
    <x v="40"/>
    <x v="3189"/>
    <n v="42148.13810185185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"/>
    <s v="theater/musical"/>
    <n v="0"/>
    <e v="#DIV/0!"/>
    <x v="1"/>
    <x v="40"/>
    <x v="3190"/>
    <n v="42712.984664351847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s v="theater/musical"/>
    <n v="4"/>
    <n v="37.75"/>
    <x v="1"/>
    <x v="40"/>
    <x v="3191"/>
    <n v="42598.54709490740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s v="theater/musical"/>
    <n v="1"/>
    <n v="12.75"/>
    <x v="1"/>
    <x v="40"/>
    <x v="3192"/>
    <n v="42063.70833333333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s v="theater/musical"/>
    <n v="12"/>
    <n v="24.46"/>
    <x v="1"/>
    <x v="40"/>
    <x v="3193"/>
    <n v="42055.75990740740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s v="theater/musical"/>
    <n v="0"/>
    <e v="#DIV/0!"/>
    <x v="1"/>
    <x v="40"/>
    <x v="3194"/>
    <n v="42211.85414351851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s v="theater/musical"/>
    <n v="59"/>
    <n v="53.08"/>
    <x v="1"/>
    <x v="40"/>
    <x v="3195"/>
    <n v="42047.385902777773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s v="theater/musical"/>
    <n v="0"/>
    <n v="300"/>
    <x v="1"/>
    <x v="40"/>
    <x v="3196"/>
    <n v="42217.374999999993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x v="1"/>
    <s v="theater/musical"/>
    <n v="11"/>
    <n v="286.25"/>
    <x v="1"/>
    <x v="40"/>
    <x v="3197"/>
    <n v="42039.284930555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1"/>
    <s v="theater/musical"/>
    <n v="0"/>
    <n v="36.67"/>
    <x v="1"/>
    <x v="40"/>
    <x v="3198"/>
    <n v="42051.21616898147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s v="theater/musical"/>
    <n v="52"/>
    <n v="49.21"/>
    <x v="1"/>
    <x v="40"/>
    <x v="3199"/>
    <n v="41888.66666666666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s v="theater/musical"/>
    <n v="0"/>
    <n v="1"/>
    <x v="1"/>
    <x v="40"/>
    <x v="3200"/>
    <n v="42490.023611111108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s v="theater/musical"/>
    <n v="1"/>
    <n v="12.5"/>
    <x v="1"/>
    <x v="40"/>
    <x v="3201"/>
    <n v="41882.55876157407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s v="theater/musical"/>
    <n v="55"/>
    <n v="109.04"/>
    <x v="1"/>
    <x v="40"/>
    <x v="3202"/>
    <n v="42352.0409722222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s v="theater/musical"/>
    <n v="25"/>
    <n v="41.67"/>
    <x v="1"/>
    <x v="40"/>
    <x v="3203"/>
    <n v="42272.78034722222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s v="theater/musical"/>
    <n v="0"/>
    <e v="#DIV/0!"/>
    <x v="1"/>
    <x v="40"/>
    <x v="3204"/>
    <n v="42202.4680555555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s v="theater/musical"/>
    <n v="3"/>
    <n v="22.75"/>
    <x v="1"/>
    <x v="40"/>
    <x v="3205"/>
    <n v="42125.16634259258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s v="theater/musical"/>
    <n v="0"/>
    <e v="#DIV/0!"/>
    <x v="1"/>
    <x v="40"/>
    <x v="3206"/>
    <n v="42266.06771990740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s v="theater/musical"/>
    <n v="46"/>
    <n v="70.83"/>
    <x v="1"/>
    <x v="40"/>
    <x v="3207"/>
    <n v="42117.02785879628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s v="theater/plays"/>
    <n v="104"/>
    <n v="63.11"/>
    <x v="1"/>
    <x v="6"/>
    <x v="3208"/>
    <n v="41848.39672453703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s v="theater/plays"/>
    <n v="119"/>
    <n v="50.16"/>
    <x v="1"/>
    <x v="6"/>
    <x v="3209"/>
    <n v="41810.7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s v="theater/plays"/>
    <n v="126"/>
    <n v="62.88"/>
    <x v="1"/>
    <x v="6"/>
    <x v="3210"/>
    <n v="41060.95763888888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s v="theater/plays"/>
    <n v="120"/>
    <n v="85.53"/>
    <x v="1"/>
    <x v="6"/>
    <x v="3211"/>
    <n v="41865.87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x v="0"/>
    <s v="theater/plays"/>
    <n v="126"/>
    <n v="53.72"/>
    <x v="1"/>
    <x v="6"/>
    <x v="3212"/>
    <n v="41859.58739583333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s v="theater/plays"/>
    <n v="100"/>
    <n v="127.81"/>
    <x v="1"/>
    <x v="6"/>
    <x v="3213"/>
    <n v="42211.55508101851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s v="theater/plays"/>
    <n v="102"/>
    <n v="106.57"/>
    <x v="1"/>
    <x v="6"/>
    <x v="3214"/>
    <n v="42374.7881944444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s v="theater/plays"/>
    <n v="100"/>
    <n v="262.11"/>
    <x v="1"/>
    <x v="6"/>
    <x v="3215"/>
    <n v="42256.95763888888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s v="theater/plays"/>
    <n v="100"/>
    <n v="57.17"/>
    <x v="1"/>
    <x v="6"/>
    <x v="3216"/>
    <n v="42196.39583333333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s v="theater/plays"/>
    <n v="116"/>
    <n v="50.2"/>
    <x v="1"/>
    <x v="6"/>
    <x v="3217"/>
    <n v="42678.33777777777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s v="theater/plays"/>
    <n v="102"/>
    <n v="66.59"/>
    <x v="1"/>
    <x v="6"/>
    <x v="3218"/>
    <n v="42003.79166666666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s v="theater/plays"/>
    <n v="100"/>
    <n v="168.25"/>
    <x v="1"/>
    <x v="6"/>
    <x v="3219"/>
    <n v="42085.73318287036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x v="0"/>
    <s v="theater/plays"/>
    <n v="101"/>
    <n v="256.37"/>
    <x v="1"/>
    <x v="6"/>
    <x v="3220"/>
    <n v="42806.66666666666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s v="theater/plays"/>
    <n v="103"/>
    <n v="36.61"/>
    <x v="1"/>
    <x v="6"/>
    <x v="3221"/>
    <n v="42190.48846064814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s v="theater/plays"/>
    <n v="125"/>
    <n v="37.14"/>
    <x v="1"/>
    <x v="6"/>
    <x v="3222"/>
    <n v="42301.68680555555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x v="0"/>
    <s v="theater/plays"/>
    <n v="110"/>
    <n v="45.88"/>
    <x v="1"/>
    <x v="6"/>
    <x v="3223"/>
    <n v="42236.62703703703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s v="theater/plays"/>
    <n v="102"/>
    <n v="141.71"/>
    <x v="1"/>
    <x v="6"/>
    <x v="3224"/>
    <n v="42744.99999999999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s v="theater/plays"/>
    <n v="102"/>
    <n v="52.49"/>
    <x v="1"/>
    <x v="6"/>
    <x v="3225"/>
    <n v="42524.6666666666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s v="theater/plays"/>
    <n v="104"/>
    <n v="59.52"/>
    <x v="1"/>
    <x v="6"/>
    <x v="3226"/>
    <n v="42307.37513888888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s v="theater/plays"/>
    <n v="125"/>
    <n v="50"/>
    <x v="1"/>
    <x v="6"/>
    <x v="3227"/>
    <n v="42752.67402777777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x v="0"/>
    <s v="theater/plays"/>
    <n v="102"/>
    <n v="193.62"/>
    <x v="1"/>
    <x v="6"/>
    <x v="3228"/>
    <n v="42354.99930555555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s v="theater/plays"/>
    <n v="108"/>
    <n v="106.8"/>
    <x v="1"/>
    <x v="6"/>
    <x v="3229"/>
    <n v="41963.1249768518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s v="theater/plays"/>
    <n v="110"/>
    <n v="77.22"/>
    <x v="1"/>
    <x v="6"/>
    <x v="3230"/>
    <n v="41912.95763888888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s v="theater/plays"/>
    <n v="161"/>
    <n v="57.5"/>
    <x v="1"/>
    <x v="6"/>
    <x v="3231"/>
    <n v="42476.73549768518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s v="theater/plays"/>
    <n v="131"/>
    <n v="50.46"/>
    <x v="1"/>
    <x v="6"/>
    <x v="3232"/>
    <n v="42493.95763888888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s v="theater/plays"/>
    <n v="119"/>
    <n v="97.38"/>
    <x v="1"/>
    <x v="6"/>
    <x v="3233"/>
    <n v="42796.59670138888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s v="theater/plays"/>
    <n v="100"/>
    <n v="34.92"/>
    <x v="1"/>
    <x v="6"/>
    <x v="3234"/>
    <n v="42767.77152777777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s v="theater/plays"/>
    <n v="103"/>
    <n v="85.53"/>
    <x v="1"/>
    <x v="6"/>
    <x v="3235"/>
    <n v="42552.13947916666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s v="theater/plays"/>
    <n v="101"/>
    <n v="182.91"/>
    <x v="1"/>
    <x v="6"/>
    <x v="3236"/>
    <n v="42732.708715277775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x v="0"/>
    <s v="theater/plays"/>
    <n v="101"/>
    <n v="131.13999999999999"/>
    <x v="1"/>
    <x v="6"/>
    <x v="3237"/>
    <n v="42275.95763888888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s v="theater/plays"/>
    <n v="112"/>
    <n v="39.81"/>
    <x v="1"/>
    <x v="6"/>
    <x v="3238"/>
    <n v="42186.30206018518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s v="theater/plays"/>
    <n v="106"/>
    <n v="59.7"/>
    <x v="1"/>
    <x v="6"/>
    <x v="3239"/>
    <n v="42302.7909722222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s v="theater/plays"/>
    <n v="101"/>
    <n v="88.74"/>
    <x v="1"/>
    <x v="6"/>
    <x v="3240"/>
    <n v="42782.74999999999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s v="theater/plays"/>
    <n v="115"/>
    <n v="58.69"/>
    <x v="1"/>
    <x v="6"/>
    <x v="3241"/>
    <n v="41926.08263888888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s v="theater/plays"/>
    <n v="127"/>
    <n v="69.569999999999993"/>
    <x v="1"/>
    <x v="6"/>
    <x v="3242"/>
    <n v="41901.547361111108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s v="theater/plays"/>
    <n v="103"/>
    <n v="115.87"/>
    <x v="1"/>
    <x v="6"/>
    <x v="3243"/>
    <n v="42285.79166666666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s v="theater/plays"/>
    <n v="103"/>
    <n v="23.87"/>
    <x v="1"/>
    <x v="6"/>
    <x v="3244"/>
    <n v="42705.52756944444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s v="theater/plays"/>
    <n v="104"/>
    <n v="81.13"/>
    <x v="1"/>
    <x v="6"/>
    <x v="3245"/>
    <n v="42166.87499999999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s v="theater/plays"/>
    <n v="111"/>
    <n v="57.63"/>
    <x v="1"/>
    <x v="6"/>
    <x v="3246"/>
    <n v="42258.95763888888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s v="theater/plays"/>
    <n v="106"/>
    <n v="46.43"/>
    <x v="1"/>
    <x v="6"/>
    <x v="3247"/>
    <n v="42197.2258333333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x v="0"/>
    <s v="theater/plays"/>
    <n v="101"/>
    <n v="60.48"/>
    <x v="1"/>
    <x v="6"/>
    <x v="3248"/>
    <n v="42098.63839120370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s v="theater/plays"/>
    <n v="105"/>
    <n v="65.58"/>
    <x v="1"/>
    <x v="6"/>
    <x v="3249"/>
    <n v="42175.53835648147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s v="theater/plays"/>
    <n v="102"/>
    <n v="119.19"/>
    <x v="1"/>
    <x v="6"/>
    <x v="3250"/>
    <n v="41948.57550925925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s v="theater/plays"/>
    <n v="111"/>
    <n v="83.05"/>
    <x v="1"/>
    <x v="6"/>
    <x v="3251"/>
    <n v="42176.5227546296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s v="theater/plays"/>
    <n v="128"/>
    <n v="57.52"/>
    <x v="1"/>
    <x v="6"/>
    <x v="3252"/>
    <n v="42620.26435185185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x v="0"/>
    <s v="theater/plays"/>
    <n v="102"/>
    <n v="177.09"/>
    <x v="1"/>
    <x v="6"/>
    <x v="3253"/>
    <n v="42620.94791666666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s v="theater/plays"/>
    <n v="101"/>
    <n v="70.77"/>
    <x v="1"/>
    <x v="6"/>
    <x v="3254"/>
    <n v="42088.835752314808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s v="theater/plays"/>
    <n v="175"/>
    <n v="29.17"/>
    <x v="1"/>
    <x v="6"/>
    <x v="3255"/>
    <n v="41919.55989583332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s v="theater/plays"/>
    <n v="128"/>
    <n v="72.760000000000005"/>
    <x v="1"/>
    <x v="6"/>
    <x v="3256"/>
    <n v="42165.95763888888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s v="theater/plays"/>
    <n v="106"/>
    <n v="51.85"/>
    <x v="1"/>
    <x v="6"/>
    <x v="3257"/>
    <n v="42788.35129629629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s v="theater/plays"/>
    <n v="105"/>
    <n v="98.2"/>
    <x v="1"/>
    <x v="6"/>
    <x v="3258"/>
    <n v="42012.67894675925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s v="theater/plays"/>
    <n v="106"/>
    <n v="251.74"/>
    <x v="1"/>
    <x v="6"/>
    <x v="3259"/>
    <n v="42643.95763888888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s v="theater/plays"/>
    <n v="109"/>
    <n v="74.819999999999993"/>
    <x v="1"/>
    <x v="6"/>
    <x v="3260"/>
    <n v="42338.50599537036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s v="theater/plays"/>
    <n v="100"/>
    <n v="67.650000000000006"/>
    <x v="1"/>
    <x v="6"/>
    <x v="3261"/>
    <n v="42201.51708333333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x v="0"/>
    <s v="theater/plays"/>
    <n v="103"/>
    <n v="93.81"/>
    <x v="1"/>
    <x v="6"/>
    <x v="3262"/>
    <n v="41994.95833333333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x v="0"/>
    <s v="theater/plays"/>
    <n v="112"/>
    <n v="41.24"/>
    <x v="1"/>
    <x v="6"/>
    <x v="3263"/>
    <n v="42307.66666666666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s v="theater/plays"/>
    <n v="103"/>
    <n v="52.55"/>
    <x v="1"/>
    <x v="6"/>
    <x v="3264"/>
    <n v="42032.70833333333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0"/>
    <s v="theater/plays"/>
    <n v="164"/>
    <n v="70.290000000000006"/>
    <x v="1"/>
    <x v="6"/>
    <x v="3265"/>
    <n v="42341.49999999999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s v="theater/plays"/>
    <n v="131"/>
    <n v="48.33"/>
    <x v="1"/>
    <x v="6"/>
    <x v="3266"/>
    <n v="42167.66666666666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s v="theater/plays"/>
    <n v="102"/>
    <n v="53.18"/>
    <x v="1"/>
    <x v="6"/>
    <x v="3267"/>
    <n v="42202.54930555554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s v="theater/plays"/>
    <n v="128"/>
    <n v="60.95"/>
    <x v="1"/>
    <x v="6"/>
    <x v="3268"/>
    <n v="42606.6959259259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s v="theater/plays"/>
    <n v="102"/>
    <n v="116"/>
    <x v="1"/>
    <x v="6"/>
    <x v="3269"/>
    <n v="42171.24999999999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s v="theater/plays"/>
    <n v="102"/>
    <n v="61"/>
    <x v="1"/>
    <x v="6"/>
    <x v="3270"/>
    <n v="42197.324826388889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x v="0"/>
    <s v="theater/plays"/>
    <n v="130"/>
    <n v="38.24"/>
    <x v="1"/>
    <x v="6"/>
    <x v="3271"/>
    <n v="41945.27054398148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s v="theater/plays"/>
    <n v="154"/>
    <n v="106.5"/>
    <x v="1"/>
    <x v="6"/>
    <x v="3272"/>
    <n v="42314.3334374999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s v="theater/plays"/>
    <n v="107"/>
    <n v="204.57"/>
    <x v="1"/>
    <x v="6"/>
    <x v="3273"/>
    <n v="42627.58333333333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s v="theater/plays"/>
    <n v="101"/>
    <n v="54.91"/>
    <x v="1"/>
    <x v="6"/>
    <x v="3274"/>
    <n v="42444.6666666666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s v="theater/plays"/>
    <n v="100"/>
    <n v="150.41999999999999"/>
    <x v="1"/>
    <x v="6"/>
    <x v="3275"/>
    <n v="42043.979166666664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0"/>
    <s v="theater/plays"/>
    <n v="117"/>
    <n v="52.58"/>
    <x v="1"/>
    <x v="6"/>
    <x v="3276"/>
    <n v="42460.95763888888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s v="theater/plays"/>
    <n v="109"/>
    <n v="54.3"/>
    <x v="1"/>
    <x v="6"/>
    <x v="3277"/>
    <n v="41961.51627314814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s v="theater/plays"/>
    <n v="103"/>
    <n v="76.03"/>
    <x v="1"/>
    <x v="6"/>
    <x v="3278"/>
    <n v="42154.6400810185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s v="theater/plays"/>
    <n v="114"/>
    <n v="105.21"/>
    <x v="1"/>
    <x v="6"/>
    <x v="3279"/>
    <n v="42460.85253472222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s v="theater/plays"/>
    <n v="103"/>
    <n v="68.67"/>
    <x v="1"/>
    <x v="6"/>
    <x v="3280"/>
    <n v="42155.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s v="theater/plays"/>
    <n v="122"/>
    <n v="129.36000000000001"/>
    <x v="1"/>
    <x v="6"/>
    <x v="3281"/>
    <n v="42248.81140046296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s v="theater/plays"/>
    <n v="103"/>
    <n v="134.26"/>
    <x v="1"/>
    <x v="6"/>
    <x v="3282"/>
    <n v="42488.9859722222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s v="theater/plays"/>
    <n v="105"/>
    <n v="17.829999999999998"/>
    <x v="1"/>
    <x v="6"/>
    <x v="3283"/>
    <n v="42410.66666666666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s v="theater/plays"/>
    <n v="102"/>
    <n v="203.2"/>
    <x v="1"/>
    <x v="6"/>
    <x v="3284"/>
    <n v="42398.040972222218"/>
  </r>
  <r>
    <n v="3285"/>
    <s v="By Morning"/>
    <s v="A new play by Matthew Gasda"/>
    <n v="4999"/>
    <n v="5604"/>
    <x v="0"/>
    <x v="0"/>
    <s v="USD"/>
    <n v="1488258000"/>
    <n v="1485556626"/>
    <b v="0"/>
    <n v="81"/>
    <x v="0"/>
    <s v="theater/plays"/>
    <n v="112"/>
    <n v="69.19"/>
    <x v="1"/>
    <x v="6"/>
    <x v="3285"/>
    <n v="42793.99999999999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s v="theater/plays"/>
    <n v="102"/>
    <n v="125.12"/>
    <x v="1"/>
    <x v="6"/>
    <x v="3286"/>
    <n v="42597.631736111107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x v="0"/>
    <s v="theater/plays"/>
    <n v="100"/>
    <n v="73.53"/>
    <x v="1"/>
    <x v="6"/>
    <x v="3287"/>
    <n v="42336.54199074074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s v="theater/plays"/>
    <n v="100"/>
    <n v="48.44"/>
    <x v="1"/>
    <x v="6"/>
    <x v="3288"/>
    <n v="42541.74999999999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s v="theater/plays"/>
    <n v="133"/>
    <n v="26.61"/>
    <x v="1"/>
    <x v="6"/>
    <x v="3289"/>
    <n v="42786.15974537036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s v="theater/plays"/>
    <n v="121"/>
    <n v="33.67"/>
    <x v="1"/>
    <x v="6"/>
    <x v="3290"/>
    <n v="42805.30660879629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s v="theater/plays"/>
    <n v="114"/>
    <n v="40.71"/>
    <x v="1"/>
    <x v="6"/>
    <x v="3291"/>
    <n v="42263.95763888888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s v="theater/plays"/>
    <n v="286"/>
    <n v="19.27"/>
    <x v="1"/>
    <x v="6"/>
    <x v="3292"/>
    <n v="42342.6035648148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0"/>
    <s v="theater/plays"/>
    <n v="170"/>
    <n v="84.29"/>
    <x v="1"/>
    <x v="6"/>
    <x v="3293"/>
    <n v="42798.21703703703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s v="theater/plays"/>
    <n v="118"/>
    <n v="29.58"/>
    <x v="1"/>
    <x v="6"/>
    <x v="3294"/>
    <n v="42171.3328009259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s v="theater/plays"/>
    <n v="103"/>
    <n v="26.67"/>
    <x v="1"/>
    <x v="6"/>
    <x v="3295"/>
    <n v="42639.23413194444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s v="theater/plays"/>
    <n v="144"/>
    <n v="45.98"/>
    <x v="1"/>
    <x v="6"/>
    <x v="3296"/>
    <n v="42330.70833333333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s v="theater/plays"/>
    <n v="100"/>
    <n v="125.09"/>
    <x v="1"/>
    <x v="6"/>
    <x v="3297"/>
    <n v="42212.74930555555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s v="theater/plays"/>
    <n v="102"/>
    <n v="141.29"/>
    <x v="1"/>
    <x v="6"/>
    <x v="3298"/>
    <n v="42259.79166666666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s v="theater/plays"/>
    <n v="116"/>
    <n v="55.33"/>
    <x v="1"/>
    <x v="6"/>
    <x v="3299"/>
    <n v="42291.709062499998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s v="theater/plays"/>
    <n v="136"/>
    <n v="46.42"/>
    <x v="1"/>
    <x v="6"/>
    <x v="3300"/>
    <n v="42123.5354398148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s v="theater/plays"/>
    <n v="133"/>
    <n v="57.2"/>
    <x v="1"/>
    <x v="6"/>
    <x v="3301"/>
    <n v="42583.082638888889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x v="0"/>
    <s v="theater/plays"/>
    <n v="103"/>
    <n v="173.7"/>
    <x v="1"/>
    <x v="6"/>
    <x v="3302"/>
    <n v="42711.14324074073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s v="theater/plays"/>
    <n v="116"/>
    <n v="59.6"/>
    <x v="1"/>
    <x v="6"/>
    <x v="3303"/>
    <n v="42091.40143518518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s v="theater/plays"/>
    <n v="105"/>
    <n v="89.59"/>
    <x v="1"/>
    <x v="6"/>
    <x v="3304"/>
    <n v="42726.416111111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s v="theater/plays"/>
    <n v="102"/>
    <n v="204.05"/>
    <x v="1"/>
    <x v="6"/>
    <x v="3305"/>
    <n v="42216.64754629629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s v="theater/plays"/>
    <n v="175"/>
    <n v="48.7"/>
    <x v="1"/>
    <x v="6"/>
    <x v="3306"/>
    <n v="42530.91666666666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s v="theater/plays"/>
    <n v="107"/>
    <n v="53.34"/>
    <x v="1"/>
    <x v="6"/>
    <x v="3307"/>
    <n v="42504.84883101851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s v="theater/plays"/>
    <n v="122"/>
    <n v="75.09"/>
    <x v="1"/>
    <x v="6"/>
    <x v="3308"/>
    <n v="42473.66857638888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x v="0"/>
    <s v="theater/plays"/>
    <n v="159"/>
    <n v="18"/>
    <x v="1"/>
    <x v="6"/>
    <x v="3309"/>
    <n v="42659.441874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s v="theater/plays"/>
    <n v="100"/>
    <n v="209.84"/>
    <x v="1"/>
    <x v="6"/>
    <x v="3310"/>
    <n v="42283.72019675925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s v="theater/plays"/>
    <n v="110"/>
    <n v="61.02"/>
    <x v="1"/>
    <x v="6"/>
    <x v="3311"/>
    <n v="42294.08344907407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s v="theater/plays"/>
    <n v="100"/>
    <n v="61"/>
    <x v="1"/>
    <x v="6"/>
    <x v="3312"/>
    <n v="42685.70833333333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s v="theater/plays"/>
    <n v="116"/>
    <n v="80.03"/>
    <x v="1"/>
    <x v="6"/>
    <x v="3313"/>
    <n v="42395.83333333333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s v="theater/plays"/>
    <n v="211"/>
    <n v="29.07"/>
    <x v="1"/>
    <x v="6"/>
    <x v="3314"/>
    <n v="42132.62847222221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s v="theater/plays"/>
    <n v="110"/>
    <n v="49.44"/>
    <x v="1"/>
    <x v="6"/>
    <x v="3315"/>
    <n v="42496.095381944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s v="theater/plays"/>
    <n v="100"/>
    <n v="93.98"/>
    <x v="1"/>
    <x v="6"/>
    <x v="3316"/>
    <n v="41859.37083333332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s v="theater/plays"/>
    <n v="106"/>
    <n v="61.94"/>
    <x v="1"/>
    <x v="6"/>
    <x v="3317"/>
    <n v="42528.831296296295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x v="0"/>
    <s v="theater/plays"/>
    <n v="126"/>
    <n v="78.5"/>
    <x v="1"/>
    <x v="6"/>
    <x v="3318"/>
    <n v="42470.89583333333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s v="theater/plays"/>
    <n v="108"/>
    <n v="33.75"/>
    <x v="1"/>
    <x v="6"/>
    <x v="3319"/>
    <n v="42035.37715277777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s v="theater/plays"/>
    <n v="101"/>
    <n v="66.45"/>
    <x v="1"/>
    <x v="6"/>
    <x v="3320"/>
    <n v="42542.83746527777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s v="theater/plays"/>
    <n v="107"/>
    <n v="35.799999999999997"/>
    <x v="1"/>
    <x v="6"/>
    <x v="3321"/>
    <n v="41927.95763888888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s v="theater/plays"/>
    <n v="102"/>
    <n v="145.65"/>
    <x v="1"/>
    <x v="6"/>
    <x v="3322"/>
    <n v="42542.95486111110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s v="theater/plays"/>
    <n v="126"/>
    <n v="25.69"/>
    <x v="1"/>
    <x v="6"/>
    <x v="3323"/>
    <n v="42638.157499999994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0"/>
    <s v="theater/plays"/>
    <n v="102"/>
    <n v="152.5"/>
    <x v="1"/>
    <x v="6"/>
    <x v="3324"/>
    <n v="42526.37488425925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s v="theater/plays"/>
    <n v="113"/>
    <n v="30"/>
    <x v="1"/>
    <x v="6"/>
    <x v="3325"/>
    <n v="42099.53561342592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s v="theater/plays"/>
    <n v="101"/>
    <n v="142.28"/>
    <x v="1"/>
    <x v="6"/>
    <x v="3326"/>
    <n v="42071.46417824073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s v="theater/plays"/>
    <n v="101"/>
    <n v="24.55"/>
    <x v="1"/>
    <x v="6"/>
    <x v="3327"/>
    <n v="42498.16627314814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s v="theater/plays"/>
    <n v="146"/>
    <n v="292.77999999999997"/>
    <x v="1"/>
    <x v="6"/>
    <x v="3328"/>
    <n v="41824.83333333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s v="theater/plays"/>
    <n v="117"/>
    <n v="44.92"/>
    <x v="1"/>
    <x v="6"/>
    <x v="3329"/>
    <n v="41847.7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s v="theater/plays"/>
    <n v="106"/>
    <n v="23.1"/>
    <x v="1"/>
    <x v="6"/>
    <x v="3330"/>
    <n v="42095.6373611111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s v="theater/plays"/>
    <n v="105"/>
    <n v="80.400000000000006"/>
    <x v="1"/>
    <x v="6"/>
    <x v="3331"/>
    <n v="42283.48942129629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s v="theater/plays"/>
    <n v="100"/>
    <n v="72.290000000000006"/>
    <x v="1"/>
    <x v="6"/>
    <x v="3332"/>
    <n v="41839.65196759258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s v="theater/plays"/>
    <n v="105"/>
    <n v="32.97"/>
    <x v="1"/>
    <x v="6"/>
    <x v="3333"/>
    <n v="42170.46851851851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s v="theater/plays"/>
    <n v="139"/>
    <n v="116.65"/>
    <x v="1"/>
    <x v="6"/>
    <x v="3334"/>
    <n v="42215.31275462962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s v="theater/plays"/>
    <n v="100"/>
    <n v="79.62"/>
    <x v="1"/>
    <x v="6"/>
    <x v="3335"/>
    <n v="41854.7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s v="theater/plays"/>
    <n v="100"/>
    <n v="27.78"/>
    <x v="1"/>
    <x v="6"/>
    <x v="3336"/>
    <n v="42465.14868055555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s v="theater/plays"/>
    <n v="110"/>
    <n v="81.03"/>
    <x v="1"/>
    <x v="6"/>
    <x v="3337"/>
    <n v="41922.66666666666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x v="0"/>
    <s v="theater/plays"/>
    <n v="102"/>
    <n v="136.85"/>
    <x v="1"/>
    <x v="6"/>
    <x v="3338"/>
    <n v="42790.36666666666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s v="theater/plays"/>
    <n v="104"/>
    <n v="177.62"/>
    <x v="1"/>
    <x v="6"/>
    <x v="3339"/>
    <n v="42579.45738425925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s v="theater/plays"/>
    <n v="138"/>
    <n v="109.08"/>
    <x v="1"/>
    <x v="6"/>
    <x v="3340"/>
    <n v="42710.76567129629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s v="theater/plays"/>
    <n v="100"/>
    <n v="119.64"/>
    <x v="1"/>
    <x v="6"/>
    <x v="3341"/>
    <n v="42533.49999999999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s v="theater/plays"/>
    <n v="102"/>
    <n v="78.209999999999994"/>
    <x v="1"/>
    <x v="6"/>
    <x v="3342"/>
    <n v="42094.99930555555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s v="theater/plays"/>
    <n v="171"/>
    <n v="52.17"/>
    <x v="1"/>
    <x v="6"/>
    <x v="3343"/>
    <n v="42473.34583333333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s v="theater/plays"/>
    <n v="101"/>
    <n v="114.13"/>
    <x v="1"/>
    <x v="6"/>
    <x v="3344"/>
    <n v="41880.9918171296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s v="theater/plays"/>
    <n v="130"/>
    <n v="50"/>
    <x v="1"/>
    <x v="6"/>
    <x v="3345"/>
    <n v="42111.81736111110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s v="theater/plays"/>
    <n v="110"/>
    <n v="91.67"/>
    <x v="1"/>
    <x v="6"/>
    <x v="3346"/>
    <n v="42060.81608796296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s v="theater/plays"/>
    <n v="119"/>
    <n v="108.59"/>
    <x v="1"/>
    <x v="6"/>
    <x v="3347"/>
    <n v="42498.66666666666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s v="theater/plays"/>
    <n v="100"/>
    <n v="69.819999999999993"/>
    <x v="1"/>
    <x v="6"/>
    <x v="3348"/>
    <n v="42489.95763888888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s v="theater/plays"/>
    <n v="153"/>
    <n v="109.57"/>
    <x v="1"/>
    <x v="6"/>
    <x v="3349"/>
    <n v="42534.499999999993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0"/>
    <s v="theater/plays"/>
    <n v="104"/>
    <n v="71.67"/>
    <x v="1"/>
    <x v="6"/>
    <x v="3350"/>
    <n v="42337.74999999999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s v="theater/plays"/>
    <n v="101"/>
    <n v="93.61"/>
    <x v="1"/>
    <x v="6"/>
    <x v="3351"/>
    <n v="41843.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s v="theater/plays"/>
    <n v="108"/>
    <n v="76.8"/>
    <x v="1"/>
    <x v="6"/>
    <x v="3352"/>
    <n v="42552.74999999999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s v="theater/plays"/>
    <n v="315"/>
    <n v="35.799999999999997"/>
    <x v="1"/>
    <x v="6"/>
    <x v="3353"/>
    <n v="42492.74999999999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s v="theater/plays"/>
    <n v="102"/>
    <n v="55.6"/>
    <x v="1"/>
    <x v="6"/>
    <x v="3354"/>
    <n v="42305.9590277777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s v="theater/plays"/>
    <n v="126"/>
    <n v="147.33000000000001"/>
    <x v="1"/>
    <x v="6"/>
    <x v="3355"/>
    <n v="42500.26180555555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s v="theater/plays"/>
    <n v="101"/>
    <n v="56.33"/>
    <x v="1"/>
    <x v="6"/>
    <x v="3356"/>
    <n v="42566.60731481481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s v="theater/plays"/>
    <n v="101"/>
    <n v="96.19"/>
    <x v="1"/>
    <x v="6"/>
    <x v="3357"/>
    <n v="41852.20960648147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s v="theater/plays"/>
    <n v="103"/>
    <n v="63.57"/>
    <x v="1"/>
    <x v="6"/>
    <x v="3358"/>
    <n v="41962.14443287037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s v="theater/plays"/>
    <n v="106"/>
    <n v="184.78"/>
    <x v="1"/>
    <x v="6"/>
    <x v="3359"/>
    <n v="42790.8487731481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x v="0"/>
    <s v="theater/plays"/>
    <n v="101"/>
    <n v="126.72"/>
    <x v="1"/>
    <x v="6"/>
    <x v="3360"/>
    <n v="42718.45763888888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s v="theater/plays"/>
    <n v="113"/>
    <n v="83.43"/>
    <x v="1"/>
    <x v="6"/>
    <x v="3361"/>
    <n v="41883.45763888888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s v="theater/plays"/>
    <n v="218"/>
    <n v="54.5"/>
    <x v="1"/>
    <x v="6"/>
    <x v="3362"/>
    <n v="42069.99652777777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s v="theater/plays"/>
    <n v="101"/>
    <n v="302.31"/>
    <x v="1"/>
    <x v="6"/>
    <x v="3363"/>
    <n v="41870.458333333328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s v="theater/plays"/>
    <n v="106"/>
    <n v="44.14"/>
    <x v="1"/>
    <x v="6"/>
    <x v="3364"/>
    <n v="42444.6666666666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s v="theater/plays"/>
    <n v="104"/>
    <n v="866.67"/>
    <x v="1"/>
    <x v="6"/>
    <x v="3365"/>
    <n v="42350.893425925919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s v="theater/plays"/>
    <n v="221"/>
    <n v="61.39"/>
    <x v="1"/>
    <x v="6"/>
    <x v="3366"/>
    <n v="42136.85922453703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s v="theater/plays"/>
    <n v="119"/>
    <n v="29.67"/>
    <x v="1"/>
    <x v="6"/>
    <x v="3367"/>
    <n v="42217.72562499999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s v="theater/plays"/>
    <n v="105"/>
    <n v="45.48"/>
    <x v="1"/>
    <x v="6"/>
    <x v="3368"/>
    <n v="42004.99999999999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0"/>
    <s v="theater/plays"/>
    <n v="104"/>
    <n v="96.2"/>
    <x v="1"/>
    <x v="6"/>
    <x v="3369"/>
    <n v="42749.83310185185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x v="0"/>
    <s v="theater/plays"/>
    <n v="118"/>
    <n v="67.92"/>
    <x v="1"/>
    <x v="6"/>
    <x v="3370"/>
    <n v="42721.12499999999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s v="theater/plays"/>
    <n v="139"/>
    <n v="30.78"/>
    <x v="1"/>
    <x v="6"/>
    <x v="3371"/>
    <n v="42340.66626157407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s v="theater/plays"/>
    <n v="104"/>
    <n v="38.33"/>
    <x v="1"/>
    <x v="6"/>
    <x v="3372"/>
    <n v="41875.99930555555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s v="theater/plays"/>
    <n v="100"/>
    <n v="66.83"/>
    <x v="1"/>
    <x v="6"/>
    <x v="3373"/>
    <n v="42203.45833333333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0"/>
    <s v="theater/plays"/>
    <n v="107"/>
    <n v="71.73"/>
    <x v="1"/>
    <x v="6"/>
    <x v="3374"/>
    <n v="42305.52333333333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s v="theater/plays"/>
    <n v="100"/>
    <n v="176.47"/>
    <x v="1"/>
    <x v="6"/>
    <x v="3375"/>
    <n v="41777.40246527777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s v="theater/plays"/>
    <n v="100"/>
    <n v="421.11"/>
    <x v="1"/>
    <x v="6"/>
    <x v="3376"/>
    <n v="42119.45131944443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s v="theater/plays"/>
    <n v="101"/>
    <n v="104.99"/>
    <x v="1"/>
    <x v="6"/>
    <x v="3377"/>
    <n v="42083.4972222222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s v="theater/plays"/>
    <n v="108"/>
    <n v="28.19"/>
    <x v="1"/>
    <x v="6"/>
    <x v="3378"/>
    <n v="41882.33888888888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s v="theater/plays"/>
    <n v="104"/>
    <n v="54.55"/>
    <x v="1"/>
    <x v="6"/>
    <x v="3379"/>
    <n v="42242.74999999999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s v="theater/plays"/>
    <n v="104"/>
    <n v="111.89"/>
    <x v="1"/>
    <x v="6"/>
    <x v="3380"/>
    <n v="41972.78678240740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s v="theater/plays"/>
    <n v="102"/>
    <n v="85.21"/>
    <x v="1"/>
    <x v="6"/>
    <x v="3381"/>
    <n v="42073.9349884259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s v="theater/plays"/>
    <n v="101"/>
    <n v="76.650000000000006"/>
    <x v="1"/>
    <x v="6"/>
    <x v="3382"/>
    <n v="42583.74930555555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s v="theater/plays"/>
    <n v="112"/>
    <n v="65.17"/>
    <x v="1"/>
    <x v="6"/>
    <x v="3383"/>
    <n v="42544.57430555555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s v="theater/plays"/>
    <n v="100"/>
    <n v="93.76"/>
    <x v="1"/>
    <x v="6"/>
    <x v="3384"/>
    <n v="42328.91666666666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s v="theater/plays"/>
    <n v="100"/>
    <n v="133.33000000000001"/>
    <x v="1"/>
    <x v="6"/>
    <x v="3385"/>
    <n v="41983.65916666666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s v="theater/plays"/>
    <n v="105"/>
    <n v="51.22"/>
    <x v="1"/>
    <x v="6"/>
    <x v="3386"/>
    <n v="41976.43641203703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s v="theater/plays"/>
    <n v="117"/>
    <n v="100.17"/>
    <x v="1"/>
    <x v="6"/>
    <x v="3387"/>
    <n v="41987.55425925926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s v="theater/plays"/>
    <n v="104"/>
    <n v="34.6"/>
    <x v="1"/>
    <x v="6"/>
    <x v="3388"/>
    <n v="42173.252789351849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s v="theater/plays"/>
    <n v="115"/>
    <n v="184.68"/>
    <x v="1"/>
    <x v="6"/>
    <x v="3389"/>
    <n v="42524.35511574074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s v="theater/plays"/>
    <n v="102"/>
    <n v="69.819999999999993"/>
    <x v="1"/>
    <x v="6"/>
    <x v="3390"/>
    <n v="41830.56649305555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s v="theater/plays"/>
    <n v="223"/>
    <n v="61.94"/>
    <x v="1"/>
    <x v="6"/>
    <x v="3391"/>
    <n v="41859.72777777777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s v="theater/plays"/>
    <n v="100"/>
    <n v="41.67"/>
    <x v="1"/>
    <x v="6"/>
    <x v="3392"/>
    <n v="42496.6372106481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s v="theater/plays"/>
    <n v="106"/>
    <n v="36.07"/>
    <x v="1"/>
    <x v="6"/>
    <x v="3393"/>
    <n v="41948.82361111111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s v="theater/plays"/>
    <n v="142"/>
    <n v="29"/>
    <x v="1"/>
    <x v="6"/>
    <x v="3394"/>
    <n v="41847.38709490740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x v="0"/>
    <s v="theater/plays"/>
    <n v="184"/>
    <n v="24.21"/>
    <x v="1"/>
    <x v="6"/>
    <x v="3395"/>
    <n v="42154.548611111109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s v="theater/plays"/>
    <n v="104"/>
    <n v="55.89"/>
    <x v="1"/>
    <x v="6"/>
    <x v="3396"/>
    <n v="41790.9576388888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s v="theater/plays"/>
    <n v="112"/>
    <n v="11.67"/>
    <x v="1"/>
    <x v="6"/>
    <x v="3397"/>
    <n v="42418.70833333333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s v="theater/plays"/>
    <n v="111"/>
    <n v="68.349999999999994"/>
    <x v="1"/>
    <x v="6"/>
    <x v="3398"/>
    <n v="41964.49999999999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s v="theater/plays"/>
    <n v="104"/>
    <n v="27.07"/>
    <x v="1"/>
    <x v="6"/>
    <x v="3399"/>
    <n v="42056.71209490740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s v="theater/plays"/>
    <n v="100"/>
    <n v="118.13"/>
    <x v="1"/>
    <x v="6"/>
    <x v="3400"/>
    <n v="41879.74553240740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s v="theater/plays"/>
    <n v="102"/>
    <n v="44.76"/>
    <x v="1"/>
    <x v="6"/>
    <x v="3401"/>
    <n v="42223.515578703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s v="theater/plays"/>
    <n v="110"/>
    <n v="99.79"/>
    <x v="1"/>
    <x v="6"/>
    <x v="3402"/>
    <n v="42319.89652777777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s v="theater/plays"/>
    <n v="100"/>
    <n v="117.65"/>
    <x v="1"/>
    <x v="6"/>
    <x v="3403"/>
    <n v="42180.25374999999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s v="theater/plays"/>
    <n v="122"/>
    <n v="203.33"/>
    <x v="1"/>
    <x v="6"/>
    <x v="3404"/>
    <n v="42172.29516203703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s v="theater/plays"/>
    <n v="138"/>
    <n v="28.32"/>
    <x v="1"/>
    <x v="6"/>
    <x v="3405"/>
    <n v="42430.790972222218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s v="theater/plays"/>
    <n v="100"/>
    <n v="110.23"/>
    <x v="1"/>
    <x v="6"/>
    <x v="3406"/>
    <n v="41836.28444444444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s v="theater/plays"/>
    <n v="107"/>
    <n v="31.97"/>
    <x v="1"/>
    <x v="6"/>
    <x v="3407"/>
    <n v="41826.2139930555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s v="theater/plays"/>
    <n v="211"/>
    <n v="58.61"/>
    <x v="1"/>
    <x v="6"/>
    <x v="3408"/>
    <n v="41838.783611111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s v="theater/plays"/>
    <n v="124"/>
    <n v="29.43"/>
    <x v="1"/>
    <x v="6"/>
    <x v="3409"/>
    <n v="42582.66527777777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s v="theater/plays"/>
    <n v="109"/>
    <n v="81.38"/>
    <x v="1"/>
    <x v="6"/>
    <x v="3410"/>
    <n v="42527.08333333333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s v="theater/plays"/>
    <n v="104"/>
    <n v="199.17"/>
    <x v="1"/>
    <x v="6"/>
    <x v="3411"/>
    <n v="42284.8144907407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s v="theater/plays"/>
    <n v="100"/>
    <n v="115.38"/>
    <x v="1"/>
    <x v="6"/>
    <x v="3412"/>
    <n v="41909.75071759259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s v="theater/plays"/>
    <n v="130"/>
    <n v="46.43"/>
    <x v="1"/>
    <x v="6"/>
    <x v="3413"/>
    <n v="42062.99930555555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s v="theater/plays"/>
    <n v="104"/>
    <n v="70.569999999999993"/>
    <x v="1"/>
    <x v="6"/>
    <x v="3414"/>
    <n v="42705.12430555555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s v="theater/plays"/>
    <n v="100"/>
    <n v="22.22"/>
    <x v="1"/>
    <x v="6"/>
    <x v="3415"/>
    <n v="42477.7708333333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s v="theater/plays"/>
    <n v="120"/>
    <n v="159.47"/>
    <x v="1"/>
    <x v="6"/>
    <x v="3416"/>
    <n v="42117.56249999999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s v="theater/plays"/>
    <n v="100"/>
    <n v="37.78"/>
    <x v="1"/>
    <x v="6"/>
    <x v="3417"/>
    <n v="41937.82152777777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s v="theater/plays"/>
    <n v="101"/>
    <n v="72.05"/>
    <x v="1"/>
    <x v="6"/>
    <x v="3418"/>
    <n v="41782.62623842592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0"/>
    <s v="theater/plays"/>
    <n v="107"/>
    <n v="63.7"/>
    <x v="1"/>
    <x v="6"/>
    <x v="3419"/>
    <n v="42466.68749999999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s v="theater/plays"/>
    <n v="138"/>
    <n v="28.41"/>
    <x v="1"/>
    <x v="6"/>
    <x v="3420"/>
    <n v="42413.79166666666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s v="theater/plays"/>
    <n v="101"/>
    <n v="103.21"/>
    <x v="1"/>
    <x v="6"/>
    <x v="3421"/>
    <n v="42067.58290509258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s v="theater/plays"/>
    <n v="109"/>
    <n v="71.150000000000006"/>
    <x v="1"/>
    <x v="6"/>
    <x v="3422"/>
    <n v="42351.79166666666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s v="theater/plays"/>
    <n v="140"/>
    <n v="35"/>
    <x v="1"/>
    <x v="6"/>
    <x v="3423"/>
    <n v="42118.7030208333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s v="theater/plays"/>
    <n v="104"/>
    <n v="81.78"/>
    <x v="1"/>
    <x v="6"/>
    <x v="3424"/>
    <n v="42040.08263888888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s v="theater/plays"/>
    <n v="103"/>
    <n v="297.02999999999997"/>
    <x v="1"/>
    <x v="6"/>
    <x v="3425"/>
    <n v="41916.40898148148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s v="theater/plays"/>
    <n v="108"/>
    <n v="46.61"/>
    <x v="1"/>
    <x v="6"/>
    <x v="3426"/>
    <n v="41902.87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s v="theater/plays"/>
    <n v="100"/>
    <n v="51.72"/>
    <x v="1"/>
    <x v="6"/>
    <x v="3427"/>
    <n v="41822.43694444443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s v="theater/plays"/>
    <n v="103"/>
    <n v="40.29"/>
    <x v="1"/>
    <x v="6"/>
    <x v="3428"/>
    <n v="42063.49999999999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s v="theater/plays"/>
    <n v="130"/>
    <n v="16.25"/>
    <x v="1"/>
    <x v="6"/>
    <x v="3429"/>
    <n v="42675.8132060185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s v="theater/plays"/>
    <n v="109"/>
    <n v="30.15"/>
    <x v="1"/>
    <x v="6"/>
    <x v="3430"/>
    <n v="41850.73728009258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s v="theater/plays"/>
    <n v="100"/>
    <n v="95.24"/>
    <x v="1"/>
    <x v="6"/>
    <x v="3431"/>
    <n v="41869.522604166668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s v="theater/plays"/>
    <n v="110"/>
    <n v="52.21"/>
    <x v="1"/>
    <x v="6"/>
    <x v="3432"/>
    <n v="42405.70833333333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s v="theater/plays"/>
    <n v="100"/>
    <n v="134.15"/>
    <x v="1"/>
    <x v="6"/>
    <x v="3433"/>
    <n v="41806.91666666666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s v="theater/plays"/>
    <n v="106"/>
    <n v="62.83"/>
    <x v="1"/>
    <x v="6"/>
    <x v="3434"/>
    <n v="41830.17209490740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s v="theater/plays"/>
    <n v="112"/>
    <n v="58.95"/>
    <x v="1"/>
    <x v="6"/>
    <x v="3435"/>
    <n v="42588.91666666666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s v="theater/plays"/>
    <n v="106"/>
    <n v="143.11000000000001"/>
    <x v="1"/>
    <x v="6"/>
    <x v="3436"/>
    <n v="41872.47777777777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s v="theater/plays"/>
    <n v="101"/>
    <n v="84.17"/>
    <x v="1"/>
    <x v="6"/>
    <x v="3437"/>
    <n v="42235.50254629629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s v="theater/plays"/>
    <n v="104"/>
    <n v="186.07"/>
    <x v="1"/>
    <x v="6"/>
    <x v="3438"/>
    <n v="42126.66666666666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s v="theater/plays"/>
    <n v="135"/>
    <n v="89.79"/>
    <x v="1"/>
    <x v="6"/>
    <x v="3439"/>
    <n v="42387.99930555555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s v="theater/plays"/>
    <n v="105"/>
    <n v="64.16"/>
    <x v="1"/>
    <x v="6"/>
    <x v="3440"/>
    <n v="41831.4687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s v="theater/plays"/>
    <n v="103"/>
    <n v="59.65"/>
    <x v="1"/>
    <x v="6"/>
    <x v="3441"/>
    <n v="42321.63680555555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s v="theater/plays"/>
    <n v="100"/>
    <n v="31.25"/>
    <x v="1"/>
    <x v="6"/>
    <x v="3442"/>
    <n v="42154.63277777777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s v="theater/plays"/>
    <n v="186"/>
    <n v="41.22"/>
    <x v="1"/>
    <x v="6"/>
    <x v="3443"/>
    <n v="41891.3165046296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0"/>
    <s v="theater/plays"/>
    <n v="289"/>
    <n v="43.35"/>
    <x v="1"/>
    <x v="6"/>
    <x v="3444"/>
    <n v="42529.37430555555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s v="theater/plays"/>
    <n v="100"/>
    <n v="64.52"/>
    <x v="1"/>
    <x v="6"/>
    <x v="3445"/>
    <n v="42300.3221759259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s v="theater/plays"/>
    <n v="108"/>
    <n v="43.28"/>
    <x v="1"/>
    <x v="6"/>
    <x v="3446"/>
    <n v="42040.30555555555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s v="theater/plays"/>
    <n v="108"/>
    <n v="77"/>
    <x v="1"/>
    <x v="6"/>
    <x v="3447"/>
    <n v="42447.63902777777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s v="theater/plays"/>
    <n v="110"/>
    <n v="51.22"/>
    <x v="1"/>
    <x v="6"/>
    <x v="3448"/>
    <n v="41989.91075231481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s v="theater/plays"/>
    <n v="171"/>
    <n v="68.25"/>
    <x v="1"/>
    <x v="6"/>
    <x v="3449"/>
    <n v="42559.95833333333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s v="theater/plays"/>
    <n v="152"/>
    <n v="19.489999999999998"/>
    <x v="1"/>
    <x v="6"/>
    <x v="3450"/>
    <n v="42096.45452546295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s v="theater/plays"/>
    <n v="101"/>
    <n v="41.13"/>
    <x v="1"/>
    <x v="6"/>
    <x v="3451"/>
    <n v="42115.51535879629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s v="theater/plays"/>
    <n v="153"/>
    <n v="41.41"/>
    <x v="1"/>
    <x v="6"/>
    <x v="3452"/>
    <n v="41842.95763888888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s v="theater/plays"/>
    <n v="128"/>
    <n v="27.5"/>
    <x v="1"/>
    <x v="6"/>
    <x v="3453"/>
    <n v="42595.77032407407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s v="theater/plays"/>
    <n v="101"/>
    <n v="33.57"/>
    <x v="1"/>
    <x v="6"/>
    <x v="3454"/>
    <n v="41851.49026620369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s v="theater/plays"/>
    <n v="101"/>
    <n v="145.87"/>
    <x v="1"/>
    <x v="6"/>
    <x v="3455"/>
    <n v="42656.54197916666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s v="theater/plays"/>
    <n v="191"/>
    <n v="358.69"/>
    <x v="1"/>
    <x v="6"/>
    <x v="3456"/>
    <n v="41852.08263888888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x v="0"/>
    <s v="theater/plays"/>
    <n v="140"/>
    <n v="50.98"/>
    <x v="1"/>
    <x v="6"/>
    <x v="3457"/>
    <n v="42047.04097222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s v="theater/plays"/>
    <n v="124"/>
    <n v="45.04"/>
    <x v="1"/>
    <x v="6"/>
    <x v="3458"/>
    <n v="42037.9770833333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s v="theater/plays"/>
    <n v="126"/>
    <n v="17.53"/>
    <x v="1"/>
    <x v="6"/>
    <x v="3459"/>
    <n v="42510.271527777775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s v="theater/plays"/>
    <n v="190"/>
    <n v="50"/>
    <x v="1"/>
    <x v="6"/>
    <x v="3460"/>
    <n v="41866.31888888889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s v="theater/plays"/>
    <n v="139"/>
    <n v="57.92"/>
    <x v="1"/>
    <x v="6"/>
    <x v="3461"/>
    <n v="42671.91666666666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s v="theater/plays"/>
    <n v="202"/>
    <n v="29.71"/>
    <x v="1"/>
    <x v="6"/>
    <x v="3462"/>
    <n v="42195.54166666666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0"/>
    <s v="theater/plays"/>
    <n v="103"/>
    <n v="90.68"/>
    <x v="1"/>
    <x v="6"/>
    <x v="3463"/>
    <n v="42653.95763888888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s v="theater/plays"/>
    <n v="102"/>
    <n v="55.01"/>
    <x v="1"/>
    <x v="6"/>
    <x v="3464"/>
    <n v="42604.92172453703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s v="theater/plays"/>
    <n v="103"/>
    <n v="57.22"/>
    <x v="1"/>
    <x v="6"/>
    <x v="3465"/>
    <n v="42225.45833333333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s v="theater/plays"/>
    <n v="127"/>
    <n v="72.95"/>
    <x v="1"/>
    <x v="6"/>
    <x v="3466"/>
    <n v="42479.76909722221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x v="0"/>
    <s v="theater/plays"/>
    <n v="101"/>
    <n v="64.47"/>
    <x v="1"/>
    <x v="6"/>
    <x v="3467"/>
    <n v="42083.42166666666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s v="theater/plays"/>
    <n v="122"/>
    <n v="716.35"/>
    <x v="1"/>
    <x v="6"/>
    <x v="3468"/>
    <n v="42633.91666666666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s v="theater/plays"/>
    <n v="113"/>
    <n v="50.4"/>
    <x v="1"/>
    <x v="6"/>
    <x v="3469"/>
    <n v="42488.43339120370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s v="theater/plays"/>
    <n v="150"/>
    <n v="41.67"/>
    <x v="1"/>
    <x v="6"/>
    <x v="3470"/>
    <n v="42566.69305555555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s v="theater/plays"/>
    <n v="215"/>
    <n v="35.770000000000003"/>
    <x v="1"/>
    <x v="6"/>
    <x v="3471"/>
    <n v="41882.6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s v="theater/plays"/>
    <n v="102"/>
    <n v="88.74"/>
    <x v="1"/>
    <x v="6"/>
    <x v="3472"/>
    <n v="41949.04097222221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s v="theater/plays"/>
    <n v="100"/>
    <n v="148.47999999999999"/>
    <x v="1"/>
    <x v="6"/>
    <x v="3473"/>
    <n v="42083.64374999999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s v="theater/plays"/>
    <n v="101"/>
    <n v="51.79"/>
    <x v="1"/>
    <x v="6"/>
    <x v="3474"/>
    <n v="42571.29318287036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s v="theater/plays"/>
    <n v="113"/>
    <n v="20"/>
    <x v="1"/>
    <x v="6"/>
    <x v="3475"/>
    <n v="41945.79166666666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s v="theater/plays"/>
    <n v="104"/>
    <n v="52"/>
    <x v="1"/>
    <x v="6"/>
    <x v="3476"/>
    <n v="41938.9166666666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s v="theater/plays"/>
    <n v="115"/>
    <n v="53.23"/>
    <x v="1"/>
    <x v="6"/>
    <x v="3477"/>
    <n v="42140.91666666666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s v="theater/plays"/>
    <n v="113"/>
    <n v="39.6"/>
    <x v="1"/>
    <x v="6"/>
    <x v="3478"/>
    <n v="42079.66666666666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s v="theater/plays"/>
    <n v="128"/>
    <n v="34.25"/>
    <x v="1"/>
    <x v="6"/>
    <x v="3479"/>
    <n v="41811.6467592592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s v="theater/plays"/>
    <n v="143"/>
    <n v="164.62"/>
    <x v="1"/>
    <x v="6"/>
    <x v="3480"/>
    <n v="42195.666666666664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0"/>
    <s v="theater/plays"/>
    <n v="119"/>
    <n v="125.05"/>
    <x v="1"/>
    <x v="6"/>
    <x v="3481"/>
    <n v="42006.03921296296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s v="theater/plays"/>
    <n v="138"/>
    <n v="51.88"/>
    <x v="1"/>
    <x v="6"/>
    <x v="3482"/>
    <n v="41826.56326388888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s v="theater/plays"/>
    <n v="160"/>
    <n v="40.29"/>
    <x v="1"/>
    <x v="6"/>
    <x v="3483"/>
    <n v="41823.46042824073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s v="theater/plays"/>
    <n v="114"/>
    <n v="64.91"/>
    <x v="1"/>
    <x v="6"/>
    <x v="3484"/>
    <n v="42536.55207175925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s v="theater/plays"/>
    <n v="101"/>
    <n v="55.33"/>
    <x v="1"/>
    <x v="6"/>
    <x v="3485"/>
    <n v="42402.4847222222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s v="theater/plays"/>
    <n v="155"/>
    <n v="83.14"/>
    <x v="1"/>
    <x v="6"/>
    <x v="3486"/>
    <n v="42158.08263888888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s v="theater/plays"/>
    <n v="128"/>
    <n v="38.71"/>
    <x v="1"/>
    <x v="6"/>
    <x v="3487"/>
    <n v="42179.73208333332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s v="theater/plays"/>
    <n v="121"/>
    <n v="125.38"/>
    <x v="1"/>
    <x v="6"/>
    <x v="3488"/>
    <n v="42111.4583333333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s v="theater/plays"/>
    <n v="113"/>
    <n v="78.260000000000005"/>
    <x v="1"/>
    <x v="6"/>
    <x v="3489"/>
    <n v="41783.66666666666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s v="theater/plays"/>
    <n v="128"/>
    <n v="47.22"/>
    <x v="1"/>
    <x v="6"/>
    <x v="3490"/>
    <n v="42473.59402777777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s v="theater/plays"/>
    <n v="158"/>
    <n v="79.099999999999994"/>
    <x v="1"/>
    <x v="6"/>
    <x v="3491"/>
    <n v="42142.041481481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s v="theater/plays"/>
    <n v="105"/>
    <n v="114.29"/>
    <x v="1"/>
    <x v="6"/>
    <x v="3492"/>
    <n v="42302.80089120369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s v="theater/plays"/>
    <n v="100"/>
    <n v="51.72"/>
    <x v="1"/>
    <x v="6"/>
    <x v="3493"/>
    <n v="41868.00763888888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s v="theater/plays"/>
    <n v="100"/>
    <n v="30.77"/>
    <x v="1"/>
    <x v="6"/>
    <x v="3494"/>
    <n v="42700.04166666666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0"/>
    <s v="theater/plays"/>
    <n v="107"/>
    <n v="74.209999999999994"/>
    <x v="1"/>
    <x v="6"/>
    <x v="3495"/>
    <n v="41944.51249999999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s v="theater/plays"/>
    <n v="124"/>
    <n v="47.85"/>
    <x v="1"/>
    <x v="6"/>
    <x v="3496"/>
    <n v="42624.63849537036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s v="theater/plays"/>
    <n v="109"/>
    <n v="34.409999999999997"/>
    <x v="1"/>
    <x v="6"/>
    <x v="3497"/>
    <n v="42523.70833333333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0"/>
    <s v="theater/plays"/>
    <n v="102"/>
    <n v="40.24"/>
    <x v="1"/>
    <x v="6"/>
    <x v="3498"/>
    <n v="42518.69722222221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s v="theater/plays"/>
    <n v="106"/>
    <n v="60.29"/>
    <x v="1"/>
    <x v="6"/>
    <x v="3499"/>
    <n v="42186.08263888888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s v="theater/plays"/>
    <n v="106"/>
    <n v="25.31"/>
    <x v="1"/>
    <x v="6"/>
    <x v="3500"/>
    <n v="42435.9993055555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s v="theater/plays"/>
    <n v="101"/>
    <n v="35.950000000000003"/>
    <x v="1"/>
    <x v="6"/>
    <x v="3501"/>
    <n v="42258.555497685178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s v="theater/plays"/>
    <n v="105"/>
    <n v="136"/>
    <x v="1"/>
    <x v="6"/>
    <x v="3502"/>
    <n v="42444.95763888888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s v="theater/plays"/>
    <n v="108"/>
    <n v="70.760000000000005"/>
    <x v="1"/>
    <x v="6"/>
    <x v="3503"/>
    <n v="42575.2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s v="theater/plays"/>
    <n v="100"/>
    <n v="125"/>
    <x v="1"/>
    <x v="6"/>
    <x v="3504"/>
    <n v="42327.5820717592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s v="theater/plays"/>
    <n v="104"/>
    <n v="66.510000000000005"/>
    <x v="1"/>
    <x v="6"/>
    <x v="3505"/>
    <n v="41771.95833333332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s v="theater/plays"/>
    <n v="102"/>
    <n v="105"/>
    <x v="1"/>
    <x v="6"/>
    <x v="3506"/>
    <n v="41874.52592592592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s v="theater/plays"/>
    <n v="104"/>
    <n v="145"/>
    <x v="1"/>
    <x v="6"/>
    <x v="3507"/>
    <n v="42521.71454861110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s v="theater/plays"/>
    <n v="180"/>
    <n v="12"/>
    <x v="1"/>
    <x v="6"/>
    <x v="3508"/>
    <n v="42500.66666666666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s v="theater/plays"/>
    <n v="106"/>
    <n v="96.67"/>
    <x v="1"/>
    <x v="6"/>
    <x v="3509"/>
    <n v="41963.99652777777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s v="theater/plays"/>
    <n v="101"/>
    <n v="60.33"/>
    <x v="1"/>
    <x v="6"/>
    <x v="3510"/>
    <n v="41822.412569444445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s v="theater/plays"/>
    <n v="101"/>
    <n v="79.89"/>
    <x v="1"/>
    <x v="6"/>
    <x v="3511"/>
    <n v="41950.56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s v="theater/plays"/>
    <n v="100"/>
    <n v="58.82"/>
    <x v="1"/>
    <x v="6"/>
    <x v="3512"/>
    <n v="42117.28694444444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s v="theater/plays"/>
    <n v="118"/>
    <n v="75.34"/>
    <x v="1"/>
    <x v="6"/>
    <x v="3513"/>
    <n v="41793.99930555555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s v="theater/plays"/>
    <n v="110"/>
    <n v="55"/>
    <x v="1"/>
    <x v="6"/>
    <x v="3514"/>
    <n v="42036.99930555555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s v="theater/plays"/>
    <n v="103"/>
    <n v="66.959999999999994"/>
    <x v="1"/>
    <x v="6"/>
    <x v="3515"/>
    <n v="42155.56447916666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s v="theater/plays"/>
    <n v="100"/>
    <n v="227.27"/>
    <x v="1"/>
    <x v="6"/>
    <x v="3516"/>
    <n v="41889.91666666666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s v="theater/plays"/>
    <n v="100"/>
    <n v="307.69"/>
    <x v="1"/>
    <x v="6"/>
    <x v="3517"/>
    <n v="41824.2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s v="theater/plays"/>
    <n v="110"/>
    <n v="50.02"/>
    <x v="1"/>
    <x v="6"/>
    <x v="3518"/>
    <n v="41914.3895833333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s v="theater/plays"/>
    <n v="101"/>
    <n v="72.39"/>
    <x v="1"/>
    <x v="6"/>
    <x v="3519"/>
    <n v="42067.39062499999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s v="theater/plays"/>
    <n v="101"/>
    <n v="95.95"/>
    <x v="1"/>
    <x v="6"/>
    <x v="3520"/>
    <n v="42253.3659722222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s v="theater/plays"/>
    <n v="169"/>
    <n v="45.62"/>
    <x v="1"/>
    <x v="6"/>
    <x v="3521"/>
    <n v="41911.15300925925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s v="theater/plays"/>
    <n v="100"/>
    <n v="41.03"/>
    <x v="1"/>
    <x v="6"/>
    <x v="3522"/>
    <n v="42262.21250000000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s v="theater/plays"/>
    <n v="114"/>
    <n v="56.83"/>
    <x v="1"/>
    <x v="6"/>
    <x v="3523"/>
    <n v="42638.74999999999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s v="theater/plays"/>
    <n v="102"/>
    <n v="137.24"/>
    <x v="1"/>
    <x v="6"/>
    <x v="3524"/>
    <n v="41894.95833333332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s v="theater/plays"/>
    <n v="106"/>
    <n v="75.709999999999994"/>
    <x v="1"/>
    <x v="6"/>
    <x v="3525"/>
    <n v="42225.4583333333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s v="theater/plays"/>
    <n v="102"/>
    <n v="99"/>
    <x v="1"/>
    <x v="6"/>
    <x v="3526"/>
    <n v="42488.0409722222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s v="theater/plays"/>
    <n v="117"/>
    <n v="81.569999999999993"/>
    <x v="1"/>
    <x v="6"/>
    <x v="3527"/>
    <n v="42195.95763888888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s v="theater/plays"/>
    <n v="101"/>
    <n v="45.11"/>
    <x v="1"/>
    <x v="6"/>
    <x v="3528"/>
    <n v="42753.29303240740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s v="theater/plays"/>
    <n v="132"/>
    <n v="36.67"/>
    <x v="1"/>
    <x v="6"/>
    <x v="3529"/>
    <n v="42197.83333333333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s v="theater/plays"/>
    <n v="100"/>
    <n v="125"/>
    <x v="1"/>
    <x v="6"/>
    <x v="3530"/>
    <n v="42470.62499999999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x v="0"/>
    <s v="theater/plays"/>
    <n v="128"/>
    <n v="49.23"/>
    <x v="1"/>
    <x v="6"/>
    <x v="3531"/>
    <n v="42551.4459953703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s v="theater/plays"/>
    <n v="119"/>
    <n v="42.3"/>
    <x v="1"/>
    <x v="6"/>
    <x v="3532"/>
    <n v="41899.95763888888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s v="theater/plays"/>
    <n v="126"/>
    <n v="78.88"/>
    <x v="1"/>
    <x v="6"/>
    <x v="3533"/>
    <n v="42319.59452546296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s v="theater/plays"/>
    <n v="156"/>
    <n v="38.28"/>
    <x v="1"/>
    <x v="6"/>
    <x v="3534"/>
    <n v="42278.41693287036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s v="theater/plays"/>
    <n v="103"/>
    <n v="44.85"/>
    <x v="1"/>
    <x v="6"/>
    <x v="3535"/>
    <n v="42279.54166666666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s v="theater/plays"/>
    <n v="153"/>
    <n v="13.53"/>
    <x v="1"/>
    <x v="6"/>
    <x v="3536"/>
    <n v="42358.2909722222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0"/>
    <s v="theater/plays"/>
    <n v="180"/>
    <n v="43.5"/>
    <x v="1"/>
    <x v="6"/>
    <x v="3537"/>
    <n v="41960.12430555555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s v="theater/plays"/>
    <n v="128"/>
    <n v="30.95"/>
    <x v="1"/>
    <x v="6"/>
    <x v="3538"/>
    <n v="42599.21226851851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s v="theater/plays"/>
    <n v="120"/>
    <n v="55.23"/>
    <x v="1"/>
    <x v="6"/>
    <x v="3539"/>
    <n v="42621.54770833333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s v="theater/plays"/>
    <n v="123"/>
    <n v="46.13"/>
    <x v="1"/>
    <x v="6"/>
    <x v="3540"/>
    <n v="42546.79503472222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s v="theater/plays"/>
    <n v="105"/>
    <n v="39.380000000000003"/>
    <x v="1"/>
    <x v="6"/>
    <x v="3541"/>
    <n v="42247.52170138888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s v="theater/plays"/>
    <n v="102"/>
    <n v="66.150000000000006"/>
    <x v="1"/>
    <x v="6"/>
    <x v="3542"/>
    <n v="41889.39145833333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0"/>
    <s v="theater/plays"/>
    <n v="105"/>
    <n v="54.14"/>
    <x v="1"/>
    <x v="6"/>
    <x v="3543"/>
    <n v="42180.54697916666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s v="theater/plays"/>
    <n v="100"/>
    <n v="104.17"/>
    <x v="1"/>
    <x v="6"/>
    <x v="3544"/>
    <n v="42070.62334490740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s v="theater/plays"/>
    <n v="100"/>
    <n v="31.38"/>
    <x v="1"/>
    <x v="6"/>
    <x v="3545"/>
    <n v="42105.59906249999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s v="theater/plays"/>
    <n v="102"/>
    <n v="59.21"/>
    <x v="1"/>
    <x v="6"/>
    <x v="3546"/>
    <n v="42094.95763888888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s v="theater/plays"/>
    <n v="114"/>
    <n v="119.18"/>
    <x v="1"/>
    <x v="6"/>
    <x v="3547"/>
    <n v="42503.95763888888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s v="theater/plays"/>
    <n v="102"/>
    <n v="164.62"/>
    <x v="1"/>
    <x v="6"/>
    <x v="3548"/>
    <n v="42433.83333333333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s v="theater/plays"/>
    <n v="102"/>
    <n v="24.29"/>
    <x v="1"/>
    <x v="6"/>
    <x v="3549"/>
    <n v="42251.18603009259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s v="theater/plays"/>
    <n v="105"/>
    <n v="40.94"/>
    <x v="1"/>
    <x v="6"/>
    <x v="3550"/>
    <n v="42492.6851620370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s v="theater/plays"/>
    <n v="102"/>
    <n v="61.1"/>
    <x v="1"/>
    <x v="6"/>
    <x v="3551"/>
    <n v="41781.7131944444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s v="theater/plays"/>
    <n v="100"/>
    <n v="38.65"/>
    <x v="1"/>
    <x v="6"/>
    <x v="3552"/>
    <n v="41818.37874999999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s v="theater/plays"/>
    <n v="106"/>
    <n v="56.2"/>
    <x v="1"/>
    <x v="6"/>
    <x v="3553"/>
    <n v="42227.79166666666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s v="theater/plays"/>
    <n v="113"/>
    <n v="107"/>
    <x v="1"/>
    <x v="6"/>
    <x v="3554"/>
    <n v="42046.49999999999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0"/>
    <s v="theater/plays"/>
    <n v="100"/>
    <n v="171.43"/>
    <x v="1"/>
    <x v="6"/>
    <x v="3555"/>
    <n v="42691.27539351851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s v="theater/plays"/>
    <n v="100"/>
    <n v="110.5"/>
    <x v="1"/>
    <x v="6"/>
    <x v="3556"/>
    <n v="41868.44124999999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s v="theater/plays"/>
    <n v="100"/>
    <n v="179.28"/>
    <x v="1"/>
    <x v="6"/>
    <x v="3557"/>
    <n v="41764.06841435185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s v="theater/plays"/>
    <n v="144"/>
    <n v="22.91"/>
    <x v="1"/>
    <x v="6"/>
    <x v="3558"/>
    <n v="42181.66666666666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0"/>
    <s v="theater/plays"/>
    <n v="104"/>
    <n v="43.13"/>
    <x v="1"/>
    <x v="6"/>
    <x v="3559"/>
    <n v="42216.16527777777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0"/>
    <s v="theater/plays"/>
    <n v="108"/>
    <n v="46.89"/>
    <x v="1"/>
    <x v="6"/>
    <x v="3560"/>
    <n v="42150.90624999999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s v="theater/plays"/>
    <n v="102"/>
    <n v="47.41"/>
    <x v="1"/>
    <x v="6"/>
    <x v="3561"/>
    <n v="42221.56666666666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s v="theater/plays"/>
    <n v="149"/>
    <n v="15.13"/>
    <x v="1"/>
    <x v="6"/>
    <x v="3562"/>
    <n v="42442.70833333333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s v="theater/plays"/>
    <n v="105"/>
    <n v="21.1"/>
    <x v="1"/>
    <x v="6"/>
    <x v="3563"/>
    <n v="42583.5833333333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x v="0"/>
    <s v="theater/plays"/>
    <n v="101"/>
    <n v="59.12"/>
    <x v="1"/>
    <x v="6"/>
    <x v="3564"/>
    <n v="42282.45833333333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s v="theater/plays"/>
    <n v="131"/>
    <n v="97.92"/>
    <x v="1"/>
    <x v="6"/>
    <x v="3565"/>
    <n v="42004.5348148148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s v="theater/plays"/>
    <n v="105"/>
    <n v="55.13"/>
    <x v="1"/>
    <x v="6"/>
    <x v="3566"/>
    <n v="42027.29957175925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s v="theater/plays"/>
    <n v="109"/>
    <n v="26.54"/>
    <x v="1"/>
    <x v="6"/>
    <x v="3567"/>
    <n v="42165.60236111110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s v="theater/plays"/>
    <n v="111"/>
    <n v="58.42"/>
    <x v="1"/>
    <x v="6"/>
    <x v="3568"/>
    <n v="41899.53233796296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s v="theater/plays"/>
    <n v="100"/>
    <n v="122.54"/>
    <x v="1"/>
    <x v="6"/>
    <x v="3569"/>
    <n v="42012.48027777777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s v="theater/plays"/>
    <n v="114"/>
    <n v="87.96"/>
    <x v="1"/>
    <x v="6"/>
    <x v="3570"/>
    <n v="42004.08333333333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s v="theater/plays"/>
    <n v="122"/>
    <n v="73.239999999999995"/>
    <x v="1"/>
    <x v="6"/>
    <x v="3571"/>
    <n v="41942.65061342592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x v="0"/>
    <s v="theater/plays"/>
    <n v="100"/>
    <n v="55.56"/>
    <x v="1"/>
    <x v="6"/>
    <x v="3572"/>
    <n v="42176.362060185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s v="theater/plays"/>
    <n v="103"/>
    <n v="39.54"/>
    <x v="1"/>
    <x v="6"/>
    <x v="3573"/>
    <n v="41951.20886574073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s v="theater/plays"/>
    <n v="106"/>
    <n v="136.78"/>
    <x v="1"/>
    <x v="6"/>
    <x v="3574"/>
    <n v="41956.77601851851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s v="theater/plays"/>
    <n v="101"/>
    <n v="99.34"/>
    <x v="1"/>
    <x v="6"/>
    <x v="3575"/>
    <n v="42592.95763888888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s v="theater/plays"/>
    <n v="100"/>
    <n v="20"/>
    <x v="1"/>
    <x v="6"/>
    <x v="3576"/>
    <n v="42709.38256944444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s v="theater/plays"/>
    <n v="130"/>
    <n v="28.89"/>
    <x v="1"/>
    <x v="6"/>
    <x v="3577"/>
    <n v="42120.06111111111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s v="theater/plays"/>
    <n v="100"/>
    <n v="40.549999999999997"/>
    <x v="1"/>
    <x v="6"/>
    <x v="3578"/>
    <n v="42490.5251967592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s v="theater/plays"/>
    <n v="100"/>
    <n v="35.71"/>
    <x v="1"/>
    <x v="6"/>
    <x v="3579"/>
    <n v="42460.5122222222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s v="theater/plays"/>
    <n v="114"/>
    <n v="37.96"/>
    <x v="1"/>
    <x v="6"/>
    <x v="3580"/>
    <n v="42063.99930555555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s v="theater/plays"/>
    <n v="100"/>
    <n v="33.33"/>
    <x v="1"/>
    <x v="6"/>
    <x v="3581"/>
    <n v="41850.2628472222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s v="theater/plays"/>
    <n v="287"/>
    <n v="58.57"/>
    <x v="1"/>
    <x v="6"/>
    <x v="3582"/>
    <n v="42464.88752314814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s v="theater/plays"/>
    <n v="109"/>
    <n v="135.63"/>
    <x v="1"/>
    <x v="6"/>
    <x v="3583"/>
    <n v="42478.17598379629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s v="theater/plays"/>
    <n v="116"/>
    <n v="30.94"/>
    <x v="1"/>
    <x v="6"/>
    <x v="3584"/>
    <n v="42198.10814814814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s v="theater/plays"/>
    <n v="119"/>
    <n v="176.09"/>
    <x v="1"/>
    <x v="6"/>
    <x v="3585"/>
    <n v="41994.50798611110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x v="0"/>
    <s v="theater/plays"/>
    <n v="109"/>
    <n v="151.97999999999999"/>
    <x v="1"/>
    <x v="6"/>
    <x v="3586"/>
    <n v="42636.48923611110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s v="theater/plays"/>
    <n v="127"/>
    <n v="22.61"/>
    <x v="1"/>
    <x v="6"/>
    <x v="3587"/>
    <n v="42548.58333333333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s v="theater/plays"/>
    <n v="101"/>
    <n v="18.27"/>
    <x v="1"/>
    <x v="6"/>
    <x v="3588"/>
    <n v="42123.74999999999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s v="theater/plays"/>
    <n v="128"/>
    <n v="82.26"/>
    <x v="1"/>
    <x v="6"/>
    <x v="3589"/>
    <n v="42150.43920138888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s v="theater/plays"/>
    <n v="100"/>
    <n v="68.53"/>
    <x v="1"/>
    <x v="6"/>
    <x v="3590"/>
    <n v="41932.1253935185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s v="theater/plays"/>
    <n v="175"/>
    <n v="68.06"/>
    <x v="1"/>
    <x v="6"/>
    <x v="3591"/>
    <n v="42027.99930555555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s v="theater/plays"/>
    <n v="127"/>
    <n v="72.709999999999994"/>
    <x v="1"/>
    <x v="6"/>
    <x v="3592"/>
    <n v="42045.99930555555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s v="theater/plays"/>
    <n v="111"/>
    <n v="77.19"/>
    <x v="1"/>
    <x v="6"/>
    <x v="3593"/>
    <n v="42009.64305555554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s v="theater/plays"/>
    <n v="126"/>
    <n v="55.97"/>
    <x v="1"/>
    <x v="6"/>
    <x v="3594"/>
    <n v="42616.85858796296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x v="0"/>
    <s v="theater/plays"/>
    <n v="119"/>
    <n v="49.69"/>
    <x v="1"/>
    <x v="6"/>
    <x v="3595"/>
    <n v="42076.08263888888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0"/>
    <s v="theater/plays"/>
    <n v="108"/>
    <n v="79"/>
    <x v="1"/>
    <x v="6"/>
    <x v="3596"/>
    <n v="41877.50673611110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s v="theater/plays"/>
    <n v="103"/>
    <n v="77.73"/>
    <x v="1"/>
    <x v="6"/>
    <x v="3597"/>
    <n v="42432.040972222218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s v="theater/plays"/>
    <n v="110"/>
    <n v="40.78"/>
    <x v="1"/>
    <x v="6"/>
    <x v="3598"/>
    <n v="41884.99930555555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s v="theater/plays"/>
    <n v="202"/>
    <n v="59.41"/>
    <x v="1"/>
    <x v="6"/>
    <x v="3599"/>
    <n v="42245.79166666666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x v="0"/>
    <s v="theater/plays"/>
    <n v="130"/>
    <n v="3.25"/>
    <x v="1"/>
    <x v="6"/>
    <x v="3600"/>
    <n v="42656.64078703703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s v="theater/plays"/>
    <n v="104"/>
    <n v="39.380000000000003"/>
    <x v="1"/>
    <x v="6"/>
    <x v="3601"/>
    <n v="42020.79030092592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s v="theater/plays"/>
    <n v="100"/>
    <n v="81.67"/>
    <x v="1"/>
    <x v="6"/>
    <x v="3602"/>
    <n v="42507.6860995370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s v="theater/plays"/>
    <n v="171"/>
    <n v="44.91"/>
    <x v="1"/>
    <x v="6"/>
    <x v="3603"/>
    <n v="42313.69768518518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s v="theater/plays"/>
    <n v="113"/>
    <n v="49.06"/>
    <x v="1"/>
    <x v="6"/>
    <x v="3604"/>
    <n v="42489.0826388888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s v="theater/plays"/>
    <n v="184"/>
    <n v="30.67"/>
    <x v="1"/>
    <x v="6"/>
    <x v="3605"/>
    <n v="42413.58479166666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s v="theater/plays"/>
    <n v="130"/>
    <n v="61.06"/>
    <x v="1"/>
    <x v="6"/>
    <x v="3606"/>
    <n v="42596.39649305555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x v="0"/>
    <s v="theater/plays"/>
    <n v="105"/>
    <n v="29"/>
    <x v="1"/>
    <x v="6"/>
    <x v="3607"/>
    <n v="42352.79166666666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s v="theater/plays"/>
    <n v="100"/>
    <n v="29.63"/>
    <x v="1"/>
    <x v="6"/>
    <x v="3608"/>
    <n v="42538.37499999999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s v="theater/plays"/>
    <n v="153"/>
    <n v="143.1"/>
    <x v="1"/>
    <x v="6"/>
    <x v="3609"/>
    <n v="42459.74172453703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s v="theater/plays"/>
    <n v="162"/>
    <n v="52.35"/>
    <x v="1"/>
    <x v="6"/>
    <x v="3610"/>
    <n v="42233.2237962962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s v="theater/plays"/>
    <n v="136"/>
    <n v="66.67"/>
    <x v="1"/>
    <x v="6"/>
    <x v="3611"/>
    <n v="42102.1620486111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0"/>
    <s v="theater/plays"/>
    <n v="144"/>
    <n v="126.67"/>
    <x v="1"/>
    <x v="6"/>
    <x v="3612"/>
    <n v="41799.51864583332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s v="theater/plays"/>
    <n v="100"/>
    <n v="62.5"/>
    <x v="1"/>
    <x v="6"/>
    <x v="3613"/>
    <n v="41818.3816435185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s v="theater/plays"/>
    <n v="101"/>
    <n v="35.49"/>
    <x v="1"/>
    <x v="6"/>
    <x v="3614"/>
    <n v="42173.83351851852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s v="theater/plays"/>
    <n v="107"/>
    <n v="37.08"/>
    <x v="1"/>
    <x v="6"/>
    <x v="3615"/>
    <n v="42348.38537037037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s v="theater/plays"/>
    <n v="125"/>
    <n v="69.33"/>
    <x v="1"/>
    <x v="6"/>
    <x v="3616"/>
    <n v="42082.69981481481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s v="theater/plays"/>
    <n v="119"/>
    <n v="17.25"/>
    <x v="1"/>
    <x v="6"/>
    <x v="3617"/>
    <n v="42793.79166666666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s v="theater/plays"/>
    <n v="101"/>
    <n v="36.07"/>
    <x v="1"/>
    <x v="6"/>
    <x v="3618"/>
    <n v="42158.41956018518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s v="theater/plays"/>
    <n v="113"/>
    <n v="66.47"/>
    <x v="1"/>
    <x v="6"/>
    <x v="3619"/>
    <n v="42693.70833333333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s v="theater/plays"/>
    <n v="105"/>
    <n v="56.07"/>
    <x v="1"/>
    <x v="6"/>
    <x v="3620"/>
    <n v="42067.95833333333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s v="theater/plays"/>
    <n v="110"/>
    <n v="47.03"/>
    <x v="1"/>
    <x v="6"/>
    <x v="3621"/>
    <n v="42643.66666666666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s v="theater/plays"/>
    <n v="100"/>
    <n v="47.67"/>
    <x v="1"/>
    <x v="6"/>
    <x v="3622"/>
    <n v="41909.93263888888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s v="theater/plays"/>
    <n v="120"/>
    <n v="88.24"/>
    <x v="1"/>
    <x v="6"/>
    <x v="3623"/>
    <n v="41846.08333333332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s v="theater/plays"/>
    <n v="105"/>
    <n v="80.72"/>
    <x v="1"/>
    <x v="6"/>
    <x v="3624"/>
    <n v="42605.5658564814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s v="theater/plays"/>
    <n v="103"/>
    <n v="39.49"/>
    <x v="1"/>
    <x v="6"/>
    <x v="3625"/>
    <n v="42187.444178240738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s v="theater/plays"/>
    <n v="102"/>
    <n v="84.85"/>
    <x v="1"/>
    <x v="6"/>
    <x v="3626"/>
    <n v="41867.4589930555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s v="theater/plays"/>
    <n v="100"/>
    <n v="68.97"/>
    <x v="1"/>
    <x v="6"/>
    <x v="3627"/>
    <n v="42510.95763888888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s v="theater/musical"/>
    <n v="0"/>
    <e v="#DIV/0!"/>
    <x v="1"/>
    <x v="40"/>
    <x v="3628"/>
    <n v="42351.66662037037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s v="theater/musical"/>
    <n v="0"/>
    <n v="1"/>
    <x v="1"/>
    <x v="40"/>
    <x v="3629"/>
    <n v="42495.49999999999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s v="theater/musical"/>
    <n v="0"/>
    <n v="1"/>
    <x v="1"/>
    <x v="40"/>
    <x v="3630"/>
    <n v="41972.6804398148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s v="theater/musical"/>
    <n v="51"/>
    <n v="147.88"/>
    <x v="1"/>
    <x v="40"/>
    <x v="3631"/>
    <n v="41904.95763888888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s v="theater/musical"/>
    <n v="20"/>
    <n v="100"/>
    <x v="1"/>
    <x v="40"/>
    <x v="3632"/>
    <n v="41966.728576388887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1"/>
    <s v="theater/musical"/>
    <n v="35"/>
    <n v="56.84"/>
    <x v="1"/>
    <x v="40"/>
    <x v="3633"/>
    <n v="42692.83333333333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1"/>
    <s v="theater/musical"/>
    <n v="4"/>
    <n v="176.94"/>
    <x v="1"/>
    <x v="40"/>
    <x v="3634"/>
    <n v="42748.95763888888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x v="1"/>
    <s v="theater/musical"/>
    <n v="36"/>
    <n v="127.6"/>
    <x v="1"/>
    <x v="40"/>
    <x v="3635"/>
    <n v="42480.674490740734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"/>
    <s v="theater/musical"/>
    <n v="0"/>
    <e v="#DIV/0!"/>
    <x v="1"/>
    <x v="40"/>
    <x v="3636"/>
    <n v="42261.48644675925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s v="theater/musical"/>
    <n v="31"/>
    <n v="66.14"/>
    <x v="1"/>
    <x v="40"/>
    <x v="3637"/>
    <n v="42005.4923032407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x v="1"/>
    <s v="theater/musical"/>
    <n v="7"/>
    <n v="108"/>
    <x v="1"/>
    <x v="40"/>
    <x v="3638"/>
    <n v="42113.42282407407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s v="theater/musical"/>
    <n v="0"/>
    <n v="1"/>
    <x v="1"/>
    <x v="40"/>
    <x v="3639"/>
    <n v="42650.42430555554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"/>
    <s v="theater/musical"/>
    <n v="6"/>
    <n v="18.329999999999998"/>
    <x v="1"/>
    <x v="40"/>
    <x v="3640"/>
    <n v="42134.57326388888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s v="theater/musical"/>
    <n v="0"/>
    <e v="#DIV/0!"/>
    <x v="1"/>
    <x v="40"/>
    <x v="3641"/>
    <n v="4191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1"/>
    <s v="theater/musical"/>
    <n v="2"/>
    <n v="7.5"/>
    <x v="1"/>
    <x v="40"/>
    <x v="3642"/>
    <n v="42338.49999999999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s v="theater/musical"/>
    <n v="0"/>
    <e v="#DIV/0!"/>
    <x v="1"/>
    <x v="40"/>
    <x v="3643"/>
    <n v="42324.97730324073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s v="theater/musical"/>
    <n v="16"/>
    <n v="68.42"/>
    <x v="1"/>
    <x v="40"/>
    <x v="3644"/>
    <n v="42436.99930555555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"/>
    <s v="theater/musical"/>
    <n v="0"/>
    <n v="1"/>
    <x v="1"/>
    <x v="40"/>
    <x v="3645"/>
    <n v="42695.803680555553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s v="theater/musical"/>
    <n v="5"/>
    <n v="60.13"/>
    <x v="1"/>
    <x v="40"/>
    <x v="3646"/>
    <n v="42171.77083333333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s v="theater/musical"/>
    <n v="6"/>
    <n v="15"/>
    <x v="1"/>
    <x v="40"/>
    <x v="3647"/>
    <n v="42643.54082175925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s v="theater/plays"/>
    <n v="100"/>
    <n v="550.04"/>
    <x v="1"/>
    <x v="6"/>
    <x v="3648"/>
    <n v="41917.08385416666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0"/>
    <s v="theater/plays"/>
    <n v="104"/>
    <n v="97.5"/>
    <x v="1"/>
    <x v="6"/>
    <x v="3649"/>
    <n v="41806.5045601851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s v="theater/plays"/>
    <n v="100"/>
    <n v="29.41"/>
    <x v="1"/>
    <x v="6"/>
    <x v="3650"/>
    <n v="42402.2706481481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s v="theater/plays"/>
    <n v="104"/>
    <n v="57.78"/>
    <x v="1"/>
    <x v="6"/>
    <x v="3651"/>
    <n v="41861.45763888888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0"/>
    <s v="theater/plays"/>
    <n v="251"/>
    <n v="44.24"/>
    <x v="1"/>
    <x v="6"/>
    <x v="3652"/>
    <n v="42606.957638888889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s v="theater/plays"/>
    <n v="101"/>
    <n v="60.91"/>
    <x v="1"/>
    <x v="6"/>
    <x v="3653"/>
    <n v="42221.1551736111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s v="theater/plays"/>
    <n v="174"/>
    <n v="68.84"/>
    <x v="1"/>
    <x v="6"/>
    <x v="3654"/>
    <n v="42463.49999999999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s v="theater/plays"/>
    <n v="116"/>
    <n v="73.58"/>
    <x v="1"/>
    <x v="6"/>
    <x v="3655"/>
    <n v="42203.08263888888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0"/>
    <s v="theater/plays"/>
    <n v="106"/>
    <n v="115.02"/>
    <x v="1"/>
    <x v="6"/>
    <x v="3656"/>
    <n v="42767.74930555555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0"/>
    <s v="theater/plays"/>
    <n v="111"/>
    <n v="110.75"/>
    <x v="1"/>
    <x v="6"/>
    <x v="3657"/>
    <n v="42522.69583333333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x v="0"/>
    <s v="theater/plays"/>
    <n v="101"/>
    <n v="75.5"/>
    <x v="1"/>
    <x v="6"/>
    <x v="3658"/>
    <n v="41821.957638888889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s v="theater/plays"/>
    <n v="102"/>
    <n v="235.46"/>
    <x v="1"/>
    <x v="6"/>
    <x v="3659"/>
    <n v="42082.40208333332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s v="theater/plays"/>
    <n v="100"/>
    <n v="11.36"/>
    <x v="1"/>
    <x v="6"/>
    <x v="3660"/>
    <n v="41996.67274305555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s v="theater/plays"/>
    <n v="111"/>
    <n v="92.5"/>
    <x v="1"/>
    <x v="6"/>
    <x v="3661"/>
    <n v="42469.95833333333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0"/>
    <s v="theater/plays"/>
    <n v="101"/>
    <n v="202.85"/>
    <x v="1"/>
    <x v="6"/>
    <x v="3662"/>
    <n v="42093.9700694444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s v="theater/plays"/>
    <n v="104"/>
    <n v="26"/>
    <x v="1"/>
    <x v="6"/>
    <x v="3663"/>
    <n v="42725.28506944444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s v="theater/plays"/>
    <n v="109"/>
    <n v="46.05"/>
    <x v="1"/>
    <x v="6"/>
    <x v="3664"/>
    <n v="42537.0403819444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0"/>
    <s v="theater/plays"/>
    <n v="115"/>
    <n v="51"/>
    <x v="1"/>
    <x v="6"/>
    <x v="3665"/>
    <n v="42305.6208333333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x v="0"/>
    <s v="theater/plays"/>
    <n v="100"/>
    <n v="31.58"/>
    <x v="1"/>
    <x v="6"/>
    <x v="3666"/>
    <n v="41844.08333333332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s v="theater/plays"/>
    <n v="103"/>
    <n v="53.36"/>
    <x v="1"/>
    <x v="6"/>
    <x v="3667"/>
    <n v="42203.76179398147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s v="theater/plays"/>
    <n v="104"/>
    <n v="36.96"/>
    <x v="1"/>
    <x v="6"/>
    <x v="3668"/>
    <n v="42208.56458333333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s v="theater/plays"/>
    <n v="138"/>
    <n v="81.290000000000006"/>
    <x v="1"/>
    <x v="6"/>
    <x v="3669"/>
    <n v="42166.46686342592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s v="theater/plays"/>
    <n v="110"/>
    <n v="20.079999999999998"/>
    <x v="1"/>
    <x v="6"/>
    <x v="3670"/>
    <n v="42155.74999999999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s v="theater/plays"/>
    <n v="101"/>
    <n v="88.25"/>
    <x v="1"/>
    <x v="6"/>
    <x v="3671"/>
    <n v="41840.95763888888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s v="theater/plays"/>
    <n v="102"/>
    <n v="53.44"/>
    <x v="1"/>
    <x v="6"/>
    <x v="3672"/>
    <n v="41908.738240740735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s v="theater/plays"/>
    <n v="114"/>
    <n v="39.869999999999997"/>
    <x v="1"/>
    <x v="6"/>
    <x v="3673"/>
    <n v="41948.32777777777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0"/>
    <s v="theater/plays"/>
    <n v="100"/>
    <n v="145.16"/>
    <x v="1"/>
    <x v="6"/>
    <x v="3674"/>
    <n v="42616.66468749999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s v="theater/plays"/>
    <n v="140"/>
    <n v="23.33"/>
    <x v="1"/>
    <x v="6"/>
    <x v="3675"/>
    <n v="42505.74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s v="theater/plays"/>
    <n v="129"/>
    <n v="64.38"/>
    <x v="1"/>
    <x v="6"/>
    <x v="3676"/>
    <n v="41894.60745370369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s v="theater/plays"/>
    <n v="103"/>
    <n v="62.05"/>
    <x v="1"/>
    <x v="6"/>
    <x v="3677"/>
    <n v="41822.957638888889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s v="theater/plays"/>
    <n v="103"/>
    <n v="66.13"/>
    <x v="1"/>
    <x v="6"/>
    <x v="3678"/>
    <n v="42155.32289351851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s v="theater/plays"/>
    <n v="110"/>
    <n v="73.400000000000006"/>
    <x v="1"/>
    <x v="6"/>
    <x v="3679"/>
    <n v="41820.99930555555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s v="theater/plays"/>
    <n v="113"/>
    <n v="99.5"/>
    <x v="1"/>
    <x v="6"/>
    <x v="3680"/>
    <n v="42648.24576388888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s v="theater/plays"/>
    <n v="112"/>
    <n v="62.17"/>
    <x v="1"/>
    <x v="6"/>
    <x v="3681"/>
    <n v="42384.44317129629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s v="theater/plays"/>
    <n v="139"/>
    <n v="62.33"/>
    <x v="1"/>
    <x v="6"/>
    <x v="3682"/>
    <n v="41806.08263888888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s v="theater/plays"/>
    <n v="111"/>
    <n v="58.79"/>
    <x v="1"/>
    <x v="6"/>
    <x v="3683"/>
    <n v="42662.90851851851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s v="theater/plays"/>
    <n v="139"/>
    <n v="45.35"/>
    <x v="1"/>
    <x v="6"/>
    <x v="3684"/>
    <n v="42248.9720601851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s v="theater/plays"/>
    <n v="106"/>
    <n v="41.94"/>
    <x v="1"/>
    <x v="6"/>
    <x v="3685"/>
    <n v="41778.66666666666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s v="theater/plays"/>
    <n v="101"/>
    <n v="59.17"/>
    <x v="1"/>
    <x v="6"/>
    <x v="3686"/>
    <n v="42244.95763888888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s v="theater/plays"/>
    <n v="100"/>
    <n v="200.49"/>
    <x v="1"/>
    <x v="6"/>
    <x v="3687"/>
    <n v="41817.00989583333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s v="theater/plays"/>
    <n v="109"/>
    <n v="83.97"/>
    <x v="1"/>
    <x v="6"/>
    <x v="3688"/>
    <n v="41859.57874999999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s v="theater/plays"/>
    <n v="118"/>
    <n v="57.26"/>
    <x v="1"/>
    <x v="6"/>
    <x v="3689"/>
    <n v="42176.72569444444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s v="theater/plays"/>
    <n v="120"/>
    <n v="58.06"/>
    <x v="1"/>
    <x v="6"/>
    <x v="3690"/>
    <n v="41970.43151620370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x v="0"/>
    <s v="theater/plays"/>
    <n v="128"/>
    <n v="186.8"/>
    <x v="1"/>
    <x v="6"/>
    <x v="3691"/>
    <n v="42064.99930555555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x v="0"/>
    <s v="theater/plays"/>
    <n v="126"/>
    <n v="74.12"/>
    <x v="1"/>
    <x v="6"/>
    <x v="3692"/>
    <n v="41900.79166666666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s v="theater/plays"/>
    <n v="129"/>
    <n v="30.71"/>
    <x v="1"/>
    <x v="6"/>
    <x v="3693"/>
    <n v="42338.72916666666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s v="theater/plays"/>
    <n v="107"/>
    <n v="62.67"/>
    <x v="1"/>
    <x v="6"/>
    <x v="3694"/>
    <n v="42526.87499999999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s v="theater/plays"/>
    <n v="100"/>
    <n v="121.36"/>
    <x v="1"/>
    <x v="6"/>
    <x v="3695"/>
    <n v="42015.66215277777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s v="theater/plays"/>
    <n v="155"/>
    <n v="39.74"/>
    <x v="1"/>
    <x v="6"/>
    <x v="3696"/>
    <n v="42048.40874999999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s v="theater/plays"/>
    <n v="108"/>
    <n v="72"/>
    <x v="1"/>
    <x v="6"/>
    <x v="3697"/>
    <n v="42500.257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s v="theater/plays"/>
    <n v="111"/>
    <n v="40.630000000000003"/>
    <x v="1"/>
    <x v="6"/>
    <x v="3698"/>
    <n v="42431.59822916666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s v="theater/plays"/>
    <n v="101"/>
    <n v="63"/>
    <x v="1"/>
    <x v="6"/>
    <x v="3699"/>
    <n v="41927.39370370370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x v="0"/>
    <s v="theater/plays"/>
    <n v="121"/>
    <n v="33.67"/>
    <x v="1"/>
    <x v="6"/>
    <x v="3700"/>
    <n v="41912.458333333328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s v="theater/plays"/>
    <n v="100"/>
    <n v="38.590000000000003"/>
    <x v="1"/>
    <x v="6"/>
    <x v="3701"/>
    <n v="42159.33325231481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s v="theater/plays"/>
    <n v="109"/>
    <n v="155.94999999999999"/>
    <x v="1"/>
    <x v="6"/>
    <x v="3702"/>
    <n v="42561.74930555555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s v="theater/plays"/>
    <n v="123"/>
    <n v="43.2"/>
    <x v="1"/>
    <x v="6"/>
    <x v="3703"/>
    <n v="42595.0826388888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s v="theater/plays"/>
    <n v="136"/>
    <n v="15.15"/>
    <x v="1"/>
    <x v="6"/>
    <x v="3704"/>
    <n v="42521.48141203703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s v="theater/plays"/>
    <n v="103"/>
    <n v="83.57"/>
    <x v="1"/>
    <x v="6"/>
    <x v="3705"/>
    <n v="41813.54166666666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s v="theater/plays"/>
    <n v="121"/>
    <n v="140"/>
    <x v="1"/>
    <x v="6"/>
    <x v="3706"/>
    <n v="41894.70542824074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s v="theater/plays"/>
    <n v="186"/>
    <n v="80.87"/>
    <x v="1"/>
    <x v="6"/>
    <x v="3707"/>
    <n v="42573.01805555554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s v="theater/plays"/>
    <n v="300"/>
    <n v="53.85"/>
    <x v="1"/>
    <x v="6"/>
    <x v="3708"/>
    <n v="41823.93386574074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s v="theater/plays"/>
    <n v="108"/>
    <n v="30.93"/>
    <x v="1"/>
    <x v="6"/>
    <x v="3709"/>
    <n v="41815.49937499999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x v="0"/>
    <s v="theater/plays"/>
    <n v="141"/>
    <n v="67.959999999999994"/>
    <x v="1"/>
    <x v="6"/>
    <x v="3710"/>
    <n v="42097.36791666666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x v="0"/>
    <s v="theater/plays"/>
    <n v="114"/>
    <n v="27.14"/>
    <x v="1"/>
    <x v="6"/>
    <x v="3711"/>
    <n v="41805.45833333332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s v="theater/plays"/>
    <n v="154"/>
    <n v="110.87"/>
    <x v="1"/>
    <x v="6"/>
    <x v="3712"/>
    <n v="42155.08263888888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s v="theater/plays"/>
    <n v="102"/>
    <n v="106.84"/>
    <x v="1"/>
    <x v="6"/>
    <x v="3713"/>
    <n v="42525.52969907406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s v="theater/plays"/>
    <n v="102"/>
    <n v="105.52"/>
    <x v="1"/>
    <x v="6"/>
    <x v="3714"/>
    <n v="42149.95763888888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s v="theater/plays"/>
    <n v="103"/>
    <n v="132.96"/>
    <x v="1"/>
    <x v="6"/>
    <x v="3715"/>
    <n v="42094.32777777777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s v="theater/plays"/>
    <n v="156"/>
    <n v="51.92"/>
    <x v="1"/>
    <x v="6"/>
    <x v="3716"/>
    <n v="42390.679502314808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s v="theater/plays"/>
    <n v="101"/>
    <n v="310"/>
    <x v="1"/>
    <x v="6"/>
    <x v="3717"/>
    <n v="42133.65797453703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s v="theater/plays"/>
    <n v="239"/>
    <n v="26.02"/>
    <x v="1"/>
    <x v="6"/>
    <x v="3718"/>
    <n v="42062.50781249999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x v="0"/>
    <s v="theater/plays"/>
    <n v="210"/>
    <n v="105"/>
    <x v="1"/>
    <x v="6"/>
    <x v="3719"/>
    <n v="42177.52159722222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x v="0"/>
    <s v="theater/plays"/>
    <n v="105"/>
    <n v="86.23"/>
    <x v="1"/>
    <x v="6"/>
    <x v="3720"/>
    <n v="42187.78479166666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s v="theater/plays"/>
    <n v="101"/>
    <n v="114.55"/>
    <x v="1"/>
    <x v="6"/>
    <x v="3721"/>
    <n v="41948.76949074073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0"/>
    <s v="theater/plays"/>
    <n v="111"/>
    <n v="47.66"/>
    <x v="1"/>
    <x v="6"/>
    <x v="3722"/>
    <n v="42411.74930555555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x v="0"/>
    <s v="theater/plays"/>
    <n v="102"/>
    <n v="72.89"/>
    <x v="1"/>
    <x v="6"/>
    <x v="3723"/>
    <n v="41973.5863657407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s v="theater/plays"/>
    <n v="103"/>
    <n v="49.55"/>
    <x v="1"/>
    <x v="6"/>
    <x v="3724"/>
    <n v="42494.74999999999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s v="theater/plays"/>
    <n v="127"/>
    <n v="25.4"/>
    <x v="1"/>
    <x v="6"/>
    <x v="3725"/>
    <n v="42418.68749999999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s v="theater/plays"/>
    <n v="339"/>
    <n v="62.59"/>
    <x v="1"/>
    <x v="6"/>
    <x v="3726"/>
    <n v="42489.66666666666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s v="theater/plays"/>
    <n v="101"/>
    <n v="61.06"/>
    <x v="1"/>
    <x v="6"/>
    <x v="3727"/>
    <n v="42662.99652777777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s v="theater/plays"/>
    <n v="9"/>
    <n v="60.06"/>
    <x v="1"/>
    <x v="6"/>
    <x v="3728"/>
    <n v="42234.9626851851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s v="theater/plays"/>
    <n v="7"/>
    <n v="72.400000000000006"/>
    <x v="1"/>
    <x v="6"/>
    <x v="3729"/>
    <n v="42085.95499999999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s v="theater/plays"/>
    <n v="10"/>
    <n v="100"/>
    <x v="1"/>
    <x v="6"/>
    <x v="3730"/>
    <n v="42233.4694328703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s v="theater/plays"/>
    <n v="11"/>
    <n v="51.67"/>
    <x v="1"/>
    <x v="6"/>
    <x v="3731"/>
    <n v="42013.932638888888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"/>
    <s v="theater/plays"/>
    <n v="15"/>
    <n v="32.75"/>
    <x v="1"/>
    <x v="6"/>
    <x v="3732"/>
    <n v="42028.29166666666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s v="theater/plays"/>
    <n v="0"/>
    <e v="#DIV/0!"/>
    <x v="1"/>
    <x v="6"/>
    <x v="3733"/>
    <n v="42112.729166666664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s v="theater/plays"/>
    <n v="28"/>
    <n v="61"/>
    <x v="1"/>
    <x v="6"/>
    <x v="3734"/>
    <n v="42149.69324074073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s v="theater/plays"/>
    <n v="13"/>
    <n v="10"/>
    <x v="1"/>
    <x v="6"/>
    <x v="3735"/>
    <n v="42152.48482638888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s v="theater/plays"/>
    <n v="1"/>
    <n v="10"/>
    <x v="1"/>
    <x v="6"/>
    <x v="3736"/>
    <n v="42086.54166666666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s v="theater/plays"/>
    <n v="21"/>
    <n v="37.5"/>
    <x v="1"/>
    <x v="6"/>
    <x v="3737"/>
    <n v="42320.08263888888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s v="theater/plays"/>
    <n v="18"/>
    <n v="45"/>
    <x v="1"/>
    <x v="6"/>
    <x v="3738"/>
    <n v="41835.70833333332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s v="theater/plays"/>
    <n v="20"/>
    <n v="100.63"/>
    <x v="1"/>
    <x v="6"/>
    <x v="3739"/>
    <n v="42568.24152777777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s v="theater/plays"/>
    <n v="18"/>
    <n v="25.57"/>
    <x v="1"/>
    <x v="6"/>
    <x v="3740"/>
    <n v="41862.87081018518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s v="theater/plays"/>
    <n v="0"/>
    <e v="#DIV/0!"/>
    <x v="1"/>
    <x v="6"/>
    <x v="3741"/>
    <n v="42355.71238425925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s v="theater/plays"/>
    <n v="2"/>
    <n v="25"/>
    <x v="1"/>
    <x v="6"/>
    <x v="3742"/>
    <n v="41888.00629629629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x v="1"/>
    <s v="theater/plays"/>
    <n v="0"/>
    <e v="#DIV/0!"/>
    <x v="1"/>
    <x v="6"/>
    <x v="3743"/>
    <n v="41823.50189814814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s v="theater/plays"/>
    <n v="0"/>
    <e v="#DIV/0!"/>
    <x v="1"/>
    <x v="6"/>
    <x v="3744"/>
    <n v="41824.95763888888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s v="theater/plays"/>
    <n v="10"/>
    <n v="10"/>
    <x v="1"/>
    <x v="6"/>
    <x v="3745"/>
    <n v="41861.48960648147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x v="1"/>
    <s v="theater/plays"/>
    <n v="2"/>
    <n v="202"/>
    <x v="1"/>
    <x v="6"/>
    <x v="3746"/>
    <n v="42651.18100694444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x v="1"/>
    <s v="theater/plays"/>
    <n v="1"/>
    <n v="25"/>
    <x v="1"/>
    <x v="6"/>
    <x v="3747"/>
    <n v="42190.74930555555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s v="theater/musical"/>
    <n v="104"/>
    <n v="99.54"/>
    <x v="1"/>
    <x v="40"/>
    <x v="3748"/>
    <n v="42416.04097222221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s v="theater/musical"/>
    <n v="105"/>
    <n v="75"/>
    <x v="1"/>
    <x v="40"/>
    <x v="3749"/>
    <n v="42488.95763888888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s v="theater/musical"/>
    <n v="100"/>
    <n v="215.25"/>
    <x v="1"/>
    <x v="40"/>
    <x v="3750"/>
    <n v="42045.12430555555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s v="theater/musical"/>
    <n v="133"/>
    <n v="120.55"/>
    <x v="1"/>
    <x v="40"/>
    <x v="3751"/>
    <n v="42462.78556712962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s v="theater/musical"/>
    <n v="113"/>
    <n v="37.67"/>
    <x v="1"/>
    <x v="40"/>
    <x v="3752"/>
    <n v="42659.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s v="theater/musical"/>
    <n v="103"/>
    <n v="172.23"/>
    <x v="1"/>
    <x v="40"/>
    <x v="3753"/>
    <n v="42157.79166666666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s v="theater/musical"/>
    <n v="120"/>
    <n v="111.11"/>
    <x v="1"/>
    <x v="40"/>
    <x v="3754"/>
    <n v="41845.99930555555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s v="theater/musical"/>
    <n v="130"/>
    <n v="25.46"/>
    <x v="1"/>
    <x v="40"/>
    <x v="3755"/>
    <n v="42475.6586458333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s v="theater/musical"/>
    <n v="101"/>
    <n v="267.64999999999998"/>
    <x v="1"/>
    <x v="40"/>
    <x v="3756"/>
    <n v="41801.60645833332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s v="theater/musical"/>
    <n v="109"/>
    <n v="75.959999999999994"/>
    <x v="1"/>
    <x v="40"/>
    <x v="3757"/>
    <n v="41974.64253472221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x v="0"/>
    <s v="theater/musical"/>
    <n v="102"/>
    <n v="59.04"/>
    <x v="1"/>
    <x v="40"/>
    <x v="3758"/>
    <n v="4177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x v="0"/>
    <s v="theater/musical"/>
    <n v="110"/>
    <n v="50.11"/>
    <x v="1"/>
    <x v="40"/>
    <x v="3759"/>
    <n v="42241.89991898147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s v="theater/musical"/>
    <n v="101"/>
    <n v="55.5"/>
    <x v="1"/>
    <x v="40"/>
    <x v="3760"/>
    <n v="41764.31696759258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s v="theater/musical"/>
    <n v="100"/>
    <n v="166.67"/>
    <x v="1"/>
    <x v="40"/>
    <x v="3761"/>
    <n v="42226.74999999999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s v="theater/musical"/>
    <n v="106"/>
    <n v="47.43"/>
    <x v="1"/>
    <x v="40"/>
    <x v="3762"/>
    <n v="42218.60519675925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x v="0"/>
    <s v="theater/musical"/>
    <n v="100"/>
    <n v="64.94"/>
    <x v="1"/>
    <x v="40"/>
    <x v="3763"/>
    <n v="42095.50030092592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s v="theater/musical"/>
    <n v="100"/>
    <n v="55.56"/>
    <x v="1"/>
    <x v="40"/>
    <x v="3764"/>
    <n v="42518.81666666666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s v="theater/musical"/>
    <n v="113"/>
    <n v="74.22"/>
    <x v="1"/>
    <x v="40"/>
    <x v="3765"/>
    <n v="41850.56807870370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s v="theater/musical"/>
    <n v="103"/>
    <n v="106.93"/>
    <x v="1"/>
    <x v="40"/>
    <x v="3766"/>
    <n v="41822.95885416666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s v="theater/musical"/>
    <n v="117"/>
    <n v="41.7"/>
    <x v="1"/>
    <x v="40"/>
    <x v="3767"/>
    <n v="42063.9993055555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s v="theater/musical"/>
    <n v="108"/>
    <n v="74.239999999999995"/>
    <x v="1"/>
    <x v="40"/>
    <x v="3768"/>
    <n v="41802.51956018518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s v="theater/musical"/>
    <n v="100"/>
    <n v="73.33"/>
    <x v="1"/>
    <x v="40"/>
    <x v="3769"/>
    <n v="42475.38980324073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s v="theater/musical"/>
    <n v="100"/>
    <n v="100"/>
    <x v="1"/>
    <x v="40"/>
    <x v="3770"/>
    <n v="42168.72233796296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x v="0"/>
    <s v="theater/musical"/>
    <n v="146"/>
    <n v="38.42"/>
    <x v="1"/>
    <x v="40"/>
    <x v="3771"/>
    <n v="42507.79166666666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s v="theater/musical"/>
    <n v="110"/>
    <n v="166.97"/>
    <x v="1"/>
    <x v="40"/>
    <x v="3772"/>
    <n v="42703.04166666666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x v="0"/>
    <s v="theater/musical"/>
    <n v="108"/>
    <n v="94.91"/>
    <x v="1"/>
    <x v="40"/>
    <x v="3773"/>
    <n v="42688.88055555555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0"/>
    <s v="theater/musical"/>
    <n v="100"/>
    <n v="100"/>
    <x v="1"/>
    <x v="40"/>
    <x v="3774"/>
    <n v="42103.58396990740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s v="theater/musical"/>
    <n v="100"/>
    <n v="143.21"/>
    <x v="1"/>
    <x v="40"/>
    <x v="3775"/>
    <n v="42102.95833333333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s v="theater/musical"/>
    <n v="107"/>
    <n v="90.82"/>
    <x v="1"/>
    <x v="40"/>
    <x v="3776"/>
    <n v="41851.83333333332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s v="theater/musical"/>
    <n v="143"/>
    <n v="48.54"/>
    <x v="1"/>
    <x v="40"/>
    <x v="3777"/>
    <n v="41908.958333333328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x v="0"/>
    <s v="theater/musical"/>
    <n v="105"/>
    <n v="70.03"/>
    <x v="1"/>
    <x v="40"/>
    <x v="3778"/>
    <n v="42049.61087962962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x v="0"/>
    <s v="theater/musical"/>
    <n v="104"/>
    <n v="135.63"/>
    <x v="1"/>
    <x v="40"/>
    <x v="3779"/>
    <n v="42455.4854166666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s v="theater/musical"/>
    <n v="120"/>
    <n v="100"/>
    <x v="1"/>
    <x v="40"/>
    <x v="3780"/>
    <n v="42198.62916666666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s v="theater/musical"/>
    <n v="110"/>
    <n v="94.9"/>
    <x v="1"/>
    <x v="40"/>
    <x v="3781"/>
    <n v="41890.67459490740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s v="theater/musical"/>
    <n v="102"/>
    <n v="75.37"/>
    <x v="1"/>
    <x v="40"/>
    <x v="3782"/>
    <n v="42575.74999999999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s v="theater/musical"/>
    <n v="129"/>
    <n v="64.459999999999994"/>
    <x v="1"/>
    <x v="40"/>
    <x v="3783"/>
    <n v="42444.4583333333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0"/>
    <s v="theater/musical"/>
    <n v="115"/>
    <n v="115"/>
    <x v="1"/>
    <x v="40"/>
    <x v="3784"/>
    <n v="42561.77236111110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s v="theater/musical"/>
    <n v="151"/>
    <n v="100.5"/>
    <x v="1"/>
    <x v="40"/>
    <x v="3785"/>
    <n v="42584.21041666666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s v="theater/musical"/>
    <n v="111"/>
    <n v="93.77"/>
    <x v="1"/>
    <x v="40"/>
    <x v="3786"/>
    <n v="42516.8295717592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s v="theater/musical"/>
    <n v="100"/>
    <n v="35.1"/>
    <x v="1"/>
    <x v="40"/>
    <x v="3787"/>
    <n v="42195.95763888888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"/>
    <s v="theater/musical"/>
    <n v="1"/>
    <n v="500"/>
    <x v="1"/>
    <x v="40"/>
    <x v="3788"/>
    <n v="42361.470833333333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s v="theater/musical"/>
    <n v="3"/>
    <n v="29"/>
    <x v="1"/>
    <x v="40"/>
    <x v="3789"/>
    <n v="42170.59048611111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s v="theater/musical"/>
    <n v="0"/>
    <e v="#DIV/0!"/>
    <x v="1"/>
    <x v="40"/>
    <x v="3790"/>
    <n v="42696.5002662037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x v="1"/>
    <s v="theater/musical"/>
    <n v="0"/>
    <e v="#DIV/0!"/>
    <x v="1"/>
    <x v="40"/>
    <x v="3791"/>
    <n v="41826.4837037037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x v="1"/>
    <s v="theater/musical"/>
    <n v="0"/>
    <n v="17.5"/>
    <x v="1"/>
    <x v="40"/>
    <x v="3792"/>
    <n v="42200.23868055555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s v="theater/musical"/>
    <n v="60"/>
    <n v="174"/>
    <x v="1"/>
    <x v="40"/>
    <x v="3793"/>
    <n v="41989.7306597222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s v="theater/musical"/>
    <n v="1"/>
    <n v="50"/>
    <x v="1"/>
    <x v="40"/>
    <x v="3794"/>
    <n v="42162.37215277777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s v="theater/musical"/>
    <n v="2"/>
    <n v="5"/>
    <x v="1"/>
    <x v="40"/>
    <x v="3795"/>
    <n v="42244.729166666664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s v="theater/musical"/>
    <n v="0"/>
    <n v="1"/>
    <x v="1"/>
    <x v="40"/>
    <x v="3796"/>
    <n v="42748.82125000000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s v="theater/musical"/>
    <n v="90"/>
    <n v="145.41"/>
    <x v="1"/>
    <x v="40"/>
    <x v="3797"/>
    <n v="42114.6732060185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s v="theater/musical"/>
    <n v="1"/>
    <n v="205"/>
    <x v="1"/>
    <x v="40"/>
    <x v="3798"/>
    <n v="41861.51444444443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s v="theater/musical"/>
    <n v="4"/>
    <n v="100.5"/>
    <x v="1"/>
    <x v="40"/>
    <x v="3799"/>
    <n v="42440.72271990740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s v="theater/musical"/>
    <n v="4"/>
    <n v="55.06"/>
    <x v="1"/>
    <x v="40"/>
    <x v="3800"/>
    <n v="42014.99930555555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s v="theater/musical"/>
    <n v="9"/>
    <n v="47.33"/>
    <x v="1"/>
    <x v="40"/>
    <x v="3801"/>
    <n v="42006.46777777777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s v="theater/musical"/>
    <n v="0"/>
    <e v="#DIV/0!"/>
    <x v="1"/>
    <x v="40"/>
    <x v="3802"/>
    <n v="42298.9178935185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x v="1"/>
    <s v="theater/musical"/>
    <n v="20"/>
    <n v="58.95"/>
    <x v="1"/>
    <x v="40"/>
    <x v="3803"/>
    <n v="42433.76351851851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s v="theater/musical"/>
    <n v="0"/>
    <e v="#DIV/0!"/>
    <x v="1"/>
    <x v="40"/>
    <x v="3804"/>
    <n v="42582.08333333333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"/>
    <s v="theater/musical"/>
    <n v="0"/>
    <n v="1.5"/>
    <x v="1"/>
    <x v="40"/>
    <x v="3805"/>
    <n v="41909.67870370369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"/>
    <s v="theater/musical"/>
    <n v="0"/>
    <n v="5"/>
    <x v="1"/>
    <x v="40"/>
    <x v="3806"/>
    <n v="41819.0507060185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s v="theater/musical"/>
    <n v="30"/>
    <n v="50.56"/>
    <x v="1"/>
    <x v="40"/>
    <x v="3807"/>
    <n v="42097.70068287036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s v="theater/plays"/>
    <n v="100"/>
    <n v="41.67"/>
    <x v="1"/>
    <x v="6"/>
    <x v="3808"/>
    <n v="42119.20392361110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s v="theater/plays"/>
    <n v="101"/>
    <n v="53.29"/>
    <x v="1"/>
    <x v="6"/>
    <x v="3809"/>
    <n v="41850.7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s v="theater/plays"/>
    <n v="122"/>
    <n v="70.23"/>
    <x v="1"/>
    <x v="6"/>
    <x v="3810"/>
    <n v="42084.59905092592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s v="theater/plays"/>
    <n v="330"/>
    <n v="43.42"/>
    <x v="1"/>
    <x v="6"/>
    <x v="3811"/>
    <n v="42521.24999999999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0"/>
    <s v="theater/plays"/>
    <n v="110"/>
    <n v="199.18"/>
    <x v="1"/>
    <x v="6"/>
    <x v="3812"/>
    <n v="42155.95763888888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s v="theater/plays"/>
    <n v="101"/>
    <n v="78.52"/>
    <x v="1"/>
    <x v="6"/>
    <x v="3813"/>
    <n v="42535.69652777777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s v="theater/plays"/>
    <n v="140"/>
    <n v="61.82"/>
    <x v="1"/>
    <x v="6"/>
    <x v="3814"/>
    <n v="42094.95763888888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x v="0"/>
    <s v="theater/plays"/>
    <n v="100"/>
    <n v="50"/>
    <x v="1"/>
    <x v="6"/>
    <x v="3815"/>
    <n v="42236.74999999999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s v="theater/plays"/>
    <n v="119"/>
    <n v="48.34"/>
    <x v="1"/>
    <x v="6"/>
    <x v="3816"/>
    <n v="41837.48174768518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s v="theater/plays"/>
    <n v="107"/>
    <n v="107.25"/>
    <x v="1"/>
    <x v="6"/>
    <x v="3817"/>
    <n v="42300.95763888888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s v="theater/plays"/>
    <n v="228"/>
    <n v="57"/>
    <x v="1"/>
    <x v="6"/>
    <x v="3818"/>
    <n v="42075.59238425925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s v="theater/plays"/>
    <n v="106"/>
    <n v="40.92"/>
    <x v="1"/>
    <x v="6"/>
    <x v="3819"/>
    <n v="42202.668055555558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s v="theater/plays"/>
    <n v="143"/>
    <n v="21.5"/>
    <x v="1"/>
    <x v="6"/>
    <x v="3820"/>
    <n v="42190.44348379629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s v="theater/plays"/>
    <n v="105"/>
    <n v="79.540000000000006"/>
    <x v="1"/>
    <x v="6"/>
    <x v="3821"/>
    <n v="42372.97230324074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0"/>
    <s v="theater/plays"/>
    <n v="110"/>
    <n v="72.38"/>
    <x v="1"/>
    <x v="6"/>
    <x v="3822"/>
    <n v="42388.74930555555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s v="theater/plays"/>
    <n v="106"/>
    <n v="64.63"/>
    <x v="1"/>
    <x v="6"/>
    <x v="3823"/>
    <n v="42204.95763888888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s v="theater/plays"/>
    <n v="108"/>
    <n v="38.57"/>
    <x v="1"/>
    <x v="6"/>
    <x v="3824"/>
    <n v="42583.36180555554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s v="theater/plays"/>
    <n v="105"/>
    <n v="107.57"/>
    <x v="1"/>
    <x v="6"/>
    <x v="3825"/>
    <n v="42171.861273148148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s v="theater/plays"/>
    <n v="119"/>
    <n v="27.5"/>
    <x v="1"/>
    <x v="6"/>
    <x v="3826"/>
    <n v="42131.21520833332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s v="theater/plays"/>
    <n v="153"/>
    <n v="70.459999999999994"/>
    <x v="1"/>
    <x v="6"/>
    <x v="3827"/>
    <n v="42089.79166666666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s v="theater/plays"/>
    <n v="100"/>
    <n v="178.57"/>
    <x v="1"/>
    <x v="6"/>
    <x v="3828"/>
    <n v="42004.3609606481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s v="theater/plays"/>
    <n v="100"/>
    <n v="62.63"/>
    <x v="1"/>
    <x v="6"/>
    <x v="3829"/>
    <n v="42613.65707175926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s v="theater/plays"/>
    <n v="225"/>
    <n v="75"/>
    <x v="1"/>
    <x v="6"/>
    <x v="3830"/>
    <n v="42517.53253472221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s v="theater/plays"/>
    <n v="106"/>
    <n v="58.9"/>
    <x v="1"/>
    <x v="6"/>
    <x v="3831"/>
    <n v="41948.68223379629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s v="theater/plays"/>
    <n v="105"/>
    <n v="139.56"/>
    <x v="1"/>
    <x v="6"/>
    <x v="3832"/>
    <n v="42419.90665509258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0"/>
    <s v="theater/plays"/>
    <n v="117"/>
    <n v="70"/>
    <x v="1"/>
    <x v="6"/>
    <x v="3833"/>
    <n v="41974.58958333332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s v="theater/plays"/>
    <n v="109"/>
    <n v="57.39"/>
    <x v="1"/>
    <x v="6"/>
    <x v="3834"/>
    <n v="42173.23688657407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s v="theater/plays"/>
    <n v="160"/>
    <n v="40"/>
    <x v="1"/>
    <x v="6"/>
    <x v="3835"/>
    <n v="42481.73388888888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s v="theater/plays"/>
    <n v="113"/>
    <n v="64.290000000000006"/>
    <x v="1"/>
    <x v="6"/>
    <x v="3836"/>
    <n v="42584.96458333332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x v="0"/>
    <s v="theater/plays"/>
    <n v="102"/>
    <n v="120.12"/>
    <x v="1"/>
    <x v="6"/>
    <x v="3837"/>
    <n v="42188.55738425925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0"/>
    <s v="theater/plays"/>
    <n v="101"/>
    <n v="1008.24"/>
    <x v="1"/>
    <x v="6"/>
    <x v="3838"/>
    <n v="42146.5024189814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s v="theater/plays"/>
    <n v="101"/>
    <n v="63.28"/>
    <x v="1"/>
    <x v="6"/>
    <x v="3839"/>
    <n v="42214.93430555555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s v="theater/plays"/>
    <n v="6500"/>
    <n v="21.67"/>
    <x v="1"/>
    <x v="6"/>
    <x v="3840"/>
    <n v="42457.4517245370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s v="theater/plays"/>
    <n v="9"/>
    <n v="25.65"/>
    <x v="1"/>
    <x v="6"/>
    <x v="3841"/>
    <n v="41840.577395833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s v="theater/plays"/>
    <n v="22"/>
    <n v="47.7"/>
    <x v="1"/>
    <x v="6"/>
    <x v="3842"/>
    <n v="41770.28532407407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s v="theater/plays"/>
    <n v="21"/>
    <n v="56.05"/>
    <x v="1"/>
    <x v="6"/>
    <x v="3843"/>
    <n v="41790.86416666666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s v="theater/plays"/>
    <n v="41"/>
    <n v="81.319999999999993"/>
    <x v="1"/>
    <x v="6"/>
    <x v="3844"/>
    <n v="41793.08263888888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1"/>
    <s v="theater/plays"/>
    <n v="2"/>
    <n v="70.17"/>
    <x v="1"/>
    <x v="6"/>
    <x v="3845"/>
    <n v="42278.41868055555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s v="theater/plays"/>
    <n v="3"/>
    <n v="23.63"/>
    <x v="1"/>
    <x v="6"/>
    <x v="3846"/>
    <n v="41916.08263888888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s v="theater/plays"/>
    <n v="16"/>
    <n v="188.56"/>
    <x v="1"/>
    <x v="6"/>
    <x v="3847"/>
    <n v="42204.01609953703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s v="theater/plays"/>
    <n v="16"/>
    <n v="49.51"/>
    <x v="1"/>
    <x v="6"/>
    <x v="3848"/>
    <n v="42295.60866898147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1"/>
    <s v="theater/plays"/>
    <n v="7"/>
    <n v="75.459999999999994"/>
    <x v="1"/>
    <x v="6"/>
    <x v="3849"/>
    <n v="42166.55884259258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x v="1"/>
    <s v="theater/plays"/>
    <n v="4"/>
    <n v="9.5"/>
    <x v="1"/>
    <x v="6"/>
    <x v="3850"/>
    <n v="42004.91600694444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s v="theater/plays"/>
    <n v="34"/>
    <n v="35.5"/>
    <x v="1"/>
    <x v="6"/>
    <x v="3851"/>
    <n v="42202.2312384259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s v="theater/plays"/>
    <n v="0"/>
    <n v="10"/>
    <x v="1"/>
    <x v="6"/>
    <x v="3852"/>
    <n v="42089.94069444444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s v="theater/plays"/>
    <n v="0"/>
    <n v="13"/>
    <x v="1"/>
    <x v="6"/>
    <x v="3853"/>
    <n v="41883.63168981481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x v="1"/>
    <s v="theater/plays"/>
    <n v="16"/>
    <n v="89.4"/>
    <x v="1"/>
    <x v="6"/>
    <x v="3854"/>
    <n v="42133.6765972222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1"/>
    <s v="theater/plays"/>
    <n v="3"/>
    <n v="25"/>
    <x v="1"/>
    <x v="6"/>
    <x v="3855"/>
    <n v="42089.72072916666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s v="theater/plays"/>
    <n v="0"/>
    <n v="1"/>
    <x v="1"/>
    <x v="6"/>
    <x v="3856"/>
    <n v="42071.49309027777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"/>
    <s v="theater/plays"/>
    <n v="5"/>
    <n v="65"/>
    <x v="1"/>
    <x v="6"/>
    <x v="3857"/>
    <n v="41852.50833333333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s v="theater/plays"/>
    <n v="2"/>
    <n v="10"/>
    <x v="1"/>
    <x v="6"/>
    <x v="3858"/>
    <n v="42146.66666666666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s v="theater/plays"/>
    <n v="0"/>
    <n v="1"/>
    <x v="1"/>
    <x v="6"/>
    <x v="3859"/>
    <n v="41815.66666666666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s v="theater/plays"/>
    <n v="18"/>
    <n v="81.540000000000006"/>
    <x v="1"/>
    <x v="6"/>
    <x v="3860"/>
    <n v="41863.452662037038"/>
  </r>
  <r>
    <n v="3861"/>
    <s v="READY OR NOT HERE I COME"/>
    <s v="THE COMING OF THE LORD!"/>
    <n v="2000"/>
    <n v="100"/>
    <x v="2"/>
    <x v="0"/>
    <s v="USD"/>
    <n v="1415828820"/>
    <n v="1412258977"/>
    <b v="0"/>
    <n v="1"/>
    <x v="1"/>
    <s v="theater/plays"/>
    <n v="5"/>
    <n v="100"/>
    <x v="1"/>
    <x v="6"/>
    <x v="3861"/>
    <n v="41955.699305555558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x v="1"/>
    <s v="theater/plays"/>
    <n v="0"/>
    <n v="1"/>
    <x v="1"/>
    <x v="6"/>
    <x v="3862"/>
    <n v="42625.49930555555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s v="theater/plays"/>
    <n v="0"/>
    <e v="#DIV/0!"/>
    <x v="1"/>
    <x v="6"/>
    <x v="3863"/>
    <n v="42313.466493055552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s v="theater/plays"/>
    <n v="1"/>
    <n v="20"/>
    <x v="1"/>
    <x v="6"/>
    <x v="3864"/>
    <n v="42325.7251620370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1"/>
    <s v="theater/plays"/>
    <n v="27"/>
    <n v="46.43"/>
    <x v="1"/>
    <x v="6"/>
    <x v="3865"/>
    <n v="41881.02083333332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x v="1"/>
    <s v="theater/plays"/>
    <n v="1"/>
    <n v="5.5"/>
    <x v="1"/>
    <x v="6"/>
    <x v="3866"/>
    <n v="42451.93680555555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s v="theater/plays"/>
    <n v="13"/>
    <n v="50.2"/>
    <x v="1"/>
    <x v="6"/>
    <x v="3867"/>
    <n v="42539.60577546296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x v="1"/>
    <s v="theater/musical"/>
    <n v="0"/>
    <n v="10"/>
    <x v="1"/>
    <x v="40"/>
    <x v="3868"/>
    <n v="41890.4514467592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x v="1"/>
    <s v="theater/musical"/>
    <n v="3"/>
    <n v="30.13"/>
    <x v="1"/>
    <x v="40"/>
    <x v="3869"/>
    <n v="42076.92430555554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s v="theater/musical"/>
    <n v="15"/>
    <n v="150"/>
    <x v="1"/>
    <x v="40"/>
    <x v="3870"/>
    <n v="41822.96386574074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s v="theater/musical"/>
    <n v="3"/>
    <n v="13.33"/>
    <x v="1"/>
    <x v="40"/>
    <x v="3871"/>
    <n v="42823.53067129629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s v="theater/musical"/>
    <n v="0"/>
    <e v="#DIV/0!"/>
    <x v="1"/>
    <x v="40"/>
    <x v="3872"/>
    <n v="42229.937453703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s v="theater/musical"/>
    <n v="0"/>
    <e v="#DIV/0!"/>
    <x v="1"/>
    <x v="40"/>
    <x v="3873"/>
    <n v="42285.4876736111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"/>
    <s v="theater/musical"/>
    <n v="0"/>
    <e v="#DIV/0!"/>
    <x v="1"/>
    <x v="40"/>
    <x v="3874"/>
    <n v="42027.83333333333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"/>
    <s v="theater/musical"/>
    <n v="0"/>
    <e v="#DIV/0!"/>
    <x v="1"/>
    <x v="40"/>
    <x v="3875"/>
    <n v="42616.20833333333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s v="theater/musical"/>
    <n v="53"/>
    <n v="44.76"/>
    <x v="1"/>
    <x v="40"/>
    <x v="3876"/>
    <n v="42402.41583333333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s v="theater/musical"/>
    <n v="5"/>
    <n v="88.64"/>
    <x v="1"/>
    <x v="40"/>
    <x v="3877"/>
    <n v="42712.46935185185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s v="theater/musical"/>
    <n v="0"/>
    <n v="10"/>
    <x v="1"/>
    <x v="40"/>
    <x v="3878"/>
    <n v="42184.95763888888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s v="theater/musical"/>
    <n v="0"/>
    <e v="#DIV/0!"/>
    <x v="1"/>
    <x v="40"/>
    <x v="3879"/>
    <n v="42029.65273148148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s v="theater/musical"/>
    <n v="13"/>
    <n v="57.65"/>
    <x v="1"/>
    <x v="40"/>
    <x v="3880"/>
    <n v="41850.7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x v="1"/>
    <s v="theater/musical"/>
    <n v="5"/>
    <n v="25"/>
    <x v="1"/>
    <x v="40"/>
    <x v="3881"/>
    <n v="42785.81017361110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"/>
    <s v="theater/musical"/>
    <n v="0"/>
    <e v="#DIV/0!"/>
    <x v="1"/>
    <x v="40"/>
    <x v="3882"/>
    <n v="42400.75208333333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s v="theater/musical"/>
    <n v="0"/>
    <e v="#DIV/0!"/>
    <x v="1"/>
    <x v="40"/>
    <x v="3883"/>
    <n v="41884.394317129627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s v="theater/musical"/>
    <n v="0"/>
    <e v="#DIV/0!"/>
    <x v="1"/>
    <x v="40"/>
    <x v="3884"/>
    <n v="42090.54157407407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s v="theater/musical"/>
    <n v="0"/>
    <e v="#DIV/0!"/>
    <x v="1"/>
    <x v="40"/>
    <x v="3885"/>
    <n v="42499.742951388886"/>
  </r>
  <r>
    <n v="3886"/>
    <s v="a (Canceled)"/>
    <n v="1"/>
    <n v="10000"/>
    <n v="0"/>
    <x v="1"/>
    <x v="2"/>
    <s v="AUD"/>
    <n v="1418275702"/>
    <n v="1415683702"/>
    <b v="0"/>
    <n v="0"/>
    <x v="1"/>
    <s v="theater/musical"/>
    <n v="0"/>
    <e v="#DIV/0!"/>
    <x v="1"/>
    <x v="40"/>
    <x v="3886"/>
    <n v="41984.01969907407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s v="theater/musical"/>
    <n v="2"/>
    <n v="17.5"/>
    <x v="1"/>
    <x v="40"/>
    <x v="3887"/>
    <n v="42125.70833333333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s v="theater/plays"/>
    <n v="27"/>
    <n v="38.71"/>
    <x v="1"/>
    <x v="6"/>
    <x v="3888"/>
    <n v="42792.33747685184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s v="theater/plays"/>
    <n v="1"/>
    <n v="13.11"/>
    <x v="1"/>
    <x v="6"/>
    <x v="3889"/>
    <n v="42008.76805555554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s v="theater/plays"/>
    <n v="17"/>
    <n v="315.5"/>
    <x v="1"/>
    <x v="6"/>
    <x v="3890"/>
    <n v="42231.55027777778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x v="1"/>
    <s v="theater/plays"/>
    <n v="33"/>
    <n v="37.14"/>
    <x v="1"/>
    <x v="6"/>
    <x v="3891"/>
    <n v="42085.99930555555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s v="theater/plays"/>
    <n v="0"/>
    <e v="#DIV/0!"/>
    <x v="1"/>
    <x v="6"/>
    <x v="3892"/>
    <n v="41875.083333333328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s v="theater/plays"/>
    <n v="22"/>
    <n v="128.27000000000001"/>
    <x v="1"/>
    <x v="6"/>
    <x v="3893"/>
    <n v="41821.04166666666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s v="theater/plays"/>
    <n v="3"/>
    <n v="47.27"/>
    <x v="1"/>
    <x v="6"/>
    <x v="3894"/>
    <n v="42709.99930555555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s v="theater/plays"/>
    <n v="5"/>
    <n v="50"/>
    <x v="1"/>
    <x v="6"/>
    <x v="3895"/>
    <n v="42063.04187500000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s v="theater/plays"/>
    <n v="11"/>
    <n v="42.5"/>
    <x v="1"/>
    <x v="6"/>
    <x v="3896"/>
    <n v="41806.98354166666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1"/>
    <s v="theater/plays"/>
    <n v="18"/>
    <n v="44"/>
    <x v="1"/>
    <x v="6"/>
    <x v="3897"/>
    <n v="42012.66531249999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"/>
    <s v="theater/plays"/>
    <n v="33"/>
    <n v="50.88"/>
    <x v="1"/>
    <x v="6"/>
    <x v="3898"/>
    <n v="42233.45833333333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s v="theater/plays"/>
    <n v="1"/>
    <n v="62.5"/>
    <x v="1"/>
    <x v="6"/>
    <x v="3899"/>
    <n v="41863.56667824074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s v="theater/plays"/>
    <n v="5"/>
    <n v="27"/>
    <x v="1"/>
    <x v="6"/>
    <x v="3900"/>
    <n v="42165.88415509259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s v="theater/plays"/>
    <n v="1"/>
    <n v="25"/>
    <x v="1"/>
    <x v="6"/>
    <x v="3901"/>
    <n v="42357.61804398147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s v="theater/plays"/>
    <n v="49"/>
    <n v="47.26"/>
    <x v="1"/>
    <x v="6"/>
    <x v="3902"/>
    <n v="42688.30141203703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s v="theater/plays"/>
    <n v="0"/>
    <e v="#DIV/0!"/>
    <x v="1"/>
    <x v="6"/>
    <x v="3903"/>
    <n v="42230.60972222222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x v="1"/>
    <s v="theater/plays"/>
    <n v="0"/>
    <n v="1.5"/>
    <x v="1"/>
    <x v="6"/>
    <x v="3904"/>
    <n v="42109.0027777777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s v="theater/plays"/>
    <n v="12"/>
    <n v="24.71"/>
    <x v="1"/>
    <x v="6"/>
    <x v="3905"/>
    <n v="42166.74999999999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s v="theater/plays"/>
    <n v="67"/>
    <n v="63.13"/>
    <x v="1"/>
    <x v="6"/>
    <x v="3906"/>
    <n v="42181.3506944444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s v="theater/plays"/>
    <n v="15"/>
    <n v="38.25"/>
    <x v="1"/>
    <x v="6"/>
    <x v="3907"/>
    <n v="41938.63055555555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s v="theater/plays"/>
    <n v="9"/>
    <n v="16.25"/>
    <x v="1"/>
    <x v="6"/>
    <x v="3908"/>
    <n v="41848.92703703703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s v="theater/plays"/>
    <n v="0"/>
    <n v="33.75"/>
    <x v="1"/>
    <x v="6"/>
    <x v="3909"/>
    <n v="41893.15094907407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s v="theater/plays"/>
    <n v="3"/>
    <n v="61.67"/>
    <x v="1"/>
    <x v="6"/>
    <x v="3910"/>
    <n v="42254.54857638888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s v="theater/plays"/>
    <n v="37"/>
    <n v="83.14"/>
    <x v="1"/>
    <x v="6"/>
    <x v="3911"/>
    <n v="41969.645567129628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s v="theater/plays"/>
    <n v="0"/>
    <n v="1"/>
    <x v="1"/>
    <x v="6"/>
    <x v="3912"/>
    <n v="42118.98263888888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s v="theater/plays"/>
    <n v="10"/>
    <n v="142.86000000000001"/>
    <x v="1"/>
    <x v="6"/>
    <x v="3913"/>
    <n v="42338.04454861110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s v="theater/plays"/>
    <n v="36"/>
    <n v="33.67"/>
    <x v="1"/>
    <x v="6"/>
    <x v="3914"/>
    <n v="42134.74930555555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s v="theater/plays"/>
    <n v="0"/>
    <n v="5"/>
    <x v="1"/>
    <x v="6"/>
    <x v="3915"/>
    <n v="42522.776724537034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"/>
    <s v="theater/plays"/>
    <n v="0"/>
    <e v="#DIV/0!"/>
    <x v="1"/>
    <x v="6"/>
    <x v="3916"/>
    <n v="42524.26333333332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s v="theater/plays"/>
    <n v="0"/>
    <n v="10"/>
    <x v="1"/>
    <x v="6"/>
    <x v="3917"/>
    <n v="41893.31899305555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s v="theater/plays"/>
    <n v="0"/>
    <n v="40"/>
    <x v="1"/>
    <x v="6"/>
    <x v="3918"/>
    <n v="41855.45833333332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s v="theater/plays"/>
    <n v="2"/>
    <n v="30"/>
    <x v="1"/>
    <x v="6"/>
    <x v="3919"/>
    <n v="42386.79166666666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s v="theater/plays"/>
    <n v="5"/>
    <n v="45"/>
    <x v="1"/>
    <x v="6"/>
    <x v="3920"/>
    <n v="42687.22060185184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s v="theater/plays"/>
    <n v="0"/>
    <e v="#DIV/0!"/>
    <x v="1"/>
    <x v="6"/>
    <x v="3921"/>
    <n v="41938.54166666666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s v="theater/plays"/>
    <n v="8"/>
    <n v="10.17"/>
    <x v="1"/>
    <x v="6"/>
    <x v="3922"/>
    <n v="42065.74999999999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s v="theater/plays"/>
    <n v="12"/>
    <n v="81.41"/>
    <x v="1"/>
    <x v="6"/>
    <x v="3923"/>
    <n v="42103.77165509259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s v="theater/plays"/>
    <n v="15"/>
    <n v="57.25"/>
    <x v="1"/>
    <x v="6"/>
    <x v="3924"/>
    <n v="41816.75141203703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"/>
    <s v="theater/plays"/>
    <n v="10"/>
    <n v="5"/>
    <x v="1"/>
    <x v="6"/>
    <x v="3925"/>
    <n v="41850.662488425922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x v="1"/>
    <s v="theater/plays"/>
    <n v="0"/>
    <n v="15"/>
    <x v="1"/>
    <x v="6"/>
    <x v="3926"/>
    <n v="41999.87671296296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s v="theater/plays"/>
    <n v="1"/>
    <n v="12.5"/>
    <x v="1"/>
    <x v="6"/>
    <x v="3927"/>
    <n v="41860.05907407407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s v="theater/plays"/>
    <n v="13"/>
    <n v="93"/>
    <x v="1"/>
    <x v="6"/>
    <x v="3928"/>
    <n v="42292.99930555555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s v="theater/plays"/>
    <n v="2"/>
    <n v="32.36"/>
    <x v="1"/>
    <x v="6"/>
    <x v="3929"/>
    <n v="42631.618807870364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"/>
    <s v="theater/plays"/>
    <n v="0"/>
    <e v="#DIV/0!"/>
    <x v="1"/>
    <x v="6"/>
    <x v="3930"/>
    <n v="42461.041666666664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s v="theater/plays"/>
    <n v="0"/>
    <e v="#DIV/0!"/>
    <x v="1"/>
    <x v="6"/>
    <x v="3931"/>
    <n v="42252.94336805555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s v="theater/plays"/>
    <n v="0"/>
    <n v="1"/>
    <x v="1"/>
    <x v="6"/>
    <x v="3932"/>
    <n v="42444.9185648148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s v="theater/plays"/>
    <n v="16"/>
    <n v="91.83"/>
    <x v="1"/>
    <x v="6"/>
    <x v="3933"/>
    <n v="42567.82152777777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s v="theater/plays"/>
    <n v="11"/>
    <n v="45.83"/>
    <x v="1"/>
    <x v="6"/>
    <x v="3934"/>
    <n v="42278.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1"/>
    <s v="theater/plays"/>
    <n v="44"/>
    <n v="57.17"/>
    <x v="1"/>
    <x v="6"/>
    <x v="3935"/>
    <n v="42281.44844907407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s v="theater/plays"/>
    <n v="0"/>
    <e v="#DIV/0!"/>
    <x v="1"/>
    <x v="6"/>
    <x v="3936"/>
    <n v="42705.096296296295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s v="theater/plays"/>
    <n v="86"/>
    <n v="248.5"/>
    <x v="1"/>
    <x v="6"/>
    <x v="3937"/>
    <n v="42562.42314814814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s v="theater/plays"/>
    <n v="12"/>
    <n v="79.400000000000006"/>
    <x v="1"/>
    <x v="6"/>
    <x v="3938"/>
    <n v="42182.69738425925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"/>
    <s v="theater/plays"/>
    <n v="0"/>
    <n v="5"/>
    <x v="1"/>
    <x v="6"/>
    <x v="3939"/>
    <n v="41918.97916666666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s v="theater/plays"/>
    <n v="0"/>
    <n v="5.5"/>
    <x v="1"/>
    <x v="6"/>
    <x v="3940"/>
    <n v="42006.28415509258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1"/>
    <s v="theater/plays"/>
    <n v="1"/>
    <n v="25"/>
    <x v="1"/>
    <x v="6"/>
    <x v="3941"/>
    <n v="41967.83333333333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s v="theater/plays"/>
    <n v="0"/>
    <e v="#DIV/0!"/>
    <x v="1"/>
    <x v="6"/>
    <x v="3942"/>
    <n v="42171.69576388888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s v="theater/plays"/>
    <n v="36"/>
    <n v="137.08000000000001"/>
    <x v="1"/>
    <x v="6"/>
    <x v="3943"/>
    <n v="42310.49305555555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s v="theater/plays"/>
    <n v="0"/>
    <e v="#DIV/0!"/>
    <x v="1"/>
    <x v="6"/>
    <x v="3944"/>
    <n v="42243.45457175925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s v="theater/plays"/>
    <n v="0"/>
    <n v="5"/>
    <x v="1"/>
    <x v="6"/>
    <x v="3945"/>
    <n v="42139.59337962962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x v="1"/>
    <s v="theater/plays"/>
    <n v="3"/>
    <n v="39"/>
    <x v="1"/>
    <x v="6"/>
    <x v="3946"/>
    <n v="42063.12499999999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s v="theater/plays"/>
    <n v="3"/>
    <n v="50.5"/>
    <x v="1"/>
    <x v="6"/>
    <x v="3947"/>
    <n v="42644.93453703703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"/>
    <s v="theater/plays"/>
    <n v="0"/>
    <e v="#DIV/0!"/>
    <x v="1"/>
    <x v="6"/>
    <x v="3948"/>
    <n v="41889.11716435185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1"/>
    <s v="theater/plays"/>
    <n v="16"/>
    <n v="49.28"/>
    <x v="1"/>
    <x v="6"/>
    <x v="3949"/>
    <n v="42045.91228009259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s v="theater/plays"/>
    <n v="1"/>
    <n v="25"/>
    <x v="1"/>
    <x v="6"/>
    <x v="3950"/>
    <n v="42468.56597222221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"/>
    <s v="theater/plays"/>
    <n v="0"/>
    <n v="1"/>
    <x v="1"/>
    <x v="6"/>
    <x v="3951"/>
    <n v="42493.5757175925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s v="theater/plays"/>
    <n v="0"/>
    <n v="25"/>
    <x v="1"/>
    <x v="6"/>
    <x v="3952"/>
    <n v="42303.58206018518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s v="theater/plays"/>
    <n v="0"/>
    <e v="#DIV/0!"/>
    <x v="1"/>
    <x v="6"/>
    <x v="3953"/>
    <n v="42580.770138888889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"/>
    <s v="theater/plays"/>
    <n v="0"/>
    <e v="#DIV/0!"/>
    <x v="1"/>
    <x v="6"/>
    <x v="3954"/>
    <n v="41834.44287037036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s v="theater/plays"/>
    <n v="24"/>
    <n v="53.13"/>
    <x v="1"/>
    <x v="6"/>
    <x v="3955"/>
    <n v="42336.68218749999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s v="theater/plays"/>
    <n v="0"/>
    <e v="#DIV/0!"/>
    <x v="1"/>
    <x v="6"/>
    <x v="3956"/>
    <n v="42484.805555555555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s v="theater/plays"/>
    <n v="0"/>
    <n v="7"/>
    <x v="1"/>
    <x v="6"/>
    <x v="3957"/>
    <n v="42559.767986111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s v="theater/plays"/>
    <n v="32"/>
    <n v="40.06"/>
    <x v="1"/>
    <x v="6"/>
    <x v="3958"/>
    <n v="41853.37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s v="theater/plays"/>
    <n v="24"/>
    <n v="24.33"/>
    <x v="1"/>
    <x v="6"/>
    <x v="3959"/>
    <n v="41910.5805092592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s v="theater/plays"/>
    <n v="2"/>
    <n v="11.25"/>
    <x v="1"/>
    <x v="6"/>
    <x v="3960"/>
    <n v="42372.6372222222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s v="theater/plays"/>
    <n v="0"/>
    <n v="10.5"/>
    <x v="1"/>
    <x v="6"/>
    <x v="3961"/>
    <n v="41767.6829861111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s v="theater/plays"/>
    <n v="3"/>
    <n v="15"/>
    <x v="1"/>
    <x v="6"/>
    <x v="3962"/>
    <n v="42336.41312499999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"/>
    <s v="theater/plays"/>
    <n v="0"/>
    <e v="#DIV/0!"/>
    <x v="1"/>
    <x v="6"/>
    <x v="3963"/>
    <n v="42325.98746527777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s v="theater/plays"/>
    <n v="6"/>
    <n v="42"/>
    <x v="1"/>
    <x v="6"/>
    <x v="3964"/>
    <n v="42113.472060185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s v="theater/plays"/>
    <n v="14"/>
    <n v="71.25"/>
    <x v="1"/>
    <x v="6"/>
    <x v="3965"/>
    <n v="42473.9858796296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s v="theater/plays"/>
    <n v="1"/>
    <n v="22.5"/>
    <x v="1"/>
    <x v="6"/>
    <x v="3966"/>
    <n v="41843.9159722222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s v="theater/plays"/>
    <n v="24"/>
    <n v="41"/>
    <x v="1"/>
    <x v="6"/>
    <x v="3967"/>
    <n v="42800.08225694444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s v="theater/plays"/>
    <n v="11"/>
    <n v="47.91"/>
    <x v="1"/>
    <x v="6"/>
    <x v="3968"/>
    <n v="42512.6073263888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s v="theater/plays"/>
    <n v="7"/>
    <n v="35.17"/>
    <x v="1"/>
    <x v="6"/>
    <x v="3969"/>
    <n v="42610.95486111110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s v="theater/plays"/>
    <n v="0"/>
    <n v="5.5"/>
    <x v="1"/>
    <x v="6"/>
    <x v="3970"/>
    <n v="42477.65521990740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s v="theater/plays"/>
    <n v="1"/>
    <n v="22.67"/>
    <x v="1"/>
    <x v="6"/>
    <x v="3971"/>
    <n v="41841.32784722222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s v="theater/plays"/>
    <n v="21"/>
    <n v="26.38"/>
    <x v="1"/>
    <x v="6"/>
    <x v="3972"/>
    <n v="42040.85918981480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s v="theater/plays"/>
    <n v="78"/>
    <n v="105.54"/>
    <x v="1"/>
    <x v="6"/>
    <x v="3973"/>
    <n v="42498.95833333333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s v="theater/plays"/>
    <n v="32"/>
    <n v="29.09"/>
    <x v="1"/>
    <x v="6"/>
    <x v="3974"/>
    <n v="42523.3385185185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s v="theater/plays"/>
    <n v="0"/>
    <e v="#DIV/0!"/>
    <x v="1"/>
    <x v="6"/>
    <x v="3975"/>
    <n v="42564.65854166666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s v="theater/plays"/>
    <n v="48"/>
    <n v="62"/>
    <x v="1"/>
    <x v="6"/>
    <x v="3976"/>
    <n v="41852.08333333332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s v="theater/plays"/>
    <n v="1"/>
    <n v="217.5"/>
    <x v="1"/>
    <x v="6"/>
    <x v="3977"/>
    <n v="42573.58023148147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s v="theater/plays"/>
    <n v="11"/>
    <n v="26.75"/>
    <x v="1"/>
    <x v="6"/>
    <x v="3978"/>
    <n v="42035.43464120370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s v="theater/plays"/>
    <n v="2"/>
    <n v="18.329999999999998"/>
    <x v="1"/>
    <x v="6"/>
    <x v="3979"/>
    <n v="42092.62499999999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s v="theater/plays"/>
    <n v="18"/>
    <n v="64.290000000000006"/>
    <x v="1"/>
    <x v="6"/>
    <x v="3980"/>
    <n v="41825.39059027777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s v="theater/plays"/>
    <n v="4"/>
    <n v="175"/>
    <x v="1"/>
    <x v="6"/>
    <x v="3981"/>
    <n v="42567.97163194444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s v="theater/plays"/>
    <n v="20"/>
    <n v="34"/>
    <x v="1"/>
    <x v="6"/>
    <x v="3982"/>
    <n v="42192.60162037036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s v="theater/plays"/>
    <n v="35"/>
    <n v="84.28"/>
    <x v="1"/>
    <x v="6"/>
    <x v="3983"/>
    <n v="41779.082638888889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s v="theater/plays"/>
    <n v="6"/>
    <n v="9.5"/>
    <x v="1"/>
    <x v="6"/>
    <x v="3984"/>
    <n v="41950.7916666666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s v="theater/plays"/>
    <n v="32"/>
    <n v="33.74"/>
    <x v="1"/>
    <x v="6"/>
    <x v="3985"/>
    <n v="42420.67013888888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s v="theater/plays"/>
    <n v="10"/>
    <n v="37.54"/>
    <x v="1"/>
    <x v="6"/>
    <x v="3986"/>
    <n v="42496.336111111108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s v="theater/plays"/>
    <n v="38"/>
    <n v="11.62"/>
    <x v="1"/>
    <x v="6"/>
    <x v="3987"/>
    <n v="41775.71631944444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x v="1"/>
    <s v="theater/plays"/>
    <n v="2"/>
    <n v="8"/>
    <x v="1"/>
    <x v="6"/>
    <x v="3988"/>
    <n v="42244.87283564814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s v="theater/plays"/>
    <n v="0"/>
    <e v="#DIV/0!"/>
    <x v="1"/>
    <x v="6"/>
    <x v="3989"/>
    <n v="42316.5831134259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s v="theater/plays"/>
    <n v="4"/>
    <n v="23"/>
    <x v="1"/>
    <x v="6"/>
    <x v="3990"/>
    <n v="42431.46403935184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x v="1"/>
    <s v="theater/plays"/>
    <n v="20"/>
    <n v="100"/>
    <x v="1"/>
    <x v="6"/>
    <x v="3991"/>
    <n v="42155.43613425925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s v="theater/plays"/>
    <n v="5"/>
    <n v="60.11"/>
    <x v="1"/>
    <x v="6"/>
    <x v="3992"/>
    <n v="42349.77383101851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s v="theater/plays"/>
    <n v="0"/>
    <n v="3"/>
    <x v="1"/>
    <x v="6"/>
    <x v="3993"/>
    <n v="42137.65638888888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s v="theater/plays"/>
    <n v="0"/>
    <n v="5"/>
    <x v="1"/>
    <x v="6"/>
    <x v="3994"/>
    <n v="41839.1815972222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s v="theater/plays"/>
    <n v="35"/>
    <n v="17.5"/>
    <x v="1"/>
    <x v="6"/>
    <x v="3995"/>
    <n v="42049.26874999999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s v="theater/plays"/>
    <n v="17"/>
    <n v="29.24"/>
    <x v="1"/>
    <x v="6"/>
    <x v="3996"/>
    <n v="41963.46111111110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s v="theater/plays"/>
    <n v="0"/>
    <e v="#DIV/0!"/>
    <x v="1"/>
    <x v="6"/>
    <x v="3997"/>
    <n v="42099.14144675926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s v="theater/plays"/>
    <n v="57"/>
    <n v="59.58"/>
    <x v="1"/>
    <x v="6"/>
    <x v="3998"/>
    <n v="42091.71326388888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s v="theater/plays"/>
    <n v="17"/>
    <n v="82.57"/>
    <x v="1"/>
    <x v="6"/>
    <x v="3999"/>
    <n v="41882.619317129625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x v="1"/>
    <s v="theater/plays"/>
    <n v="0"/>
    <n v="10"/>
    <x v="1"/>
    <x v="6"/>
    <x v="4000"/>
    <n v="42497.3953472222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s v="theater/plays"/>
    <n v="38"/>
    <n v="32.36"/>
    <x v="1"/>
    <x v="6"/>
    <x v="4001"/>
    <n v="42795.5833333333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s v="theater/plays"/>
    <n v="2"/>
    <n v="5.75"/>
    <x v="1"/>
    <x v="6"/>
    <x v="4002"/>
    <n v="41908.83519675925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s v="theater/plays"/>
    <n v="10"/>
    <n v="100.5"/>
    <x v="1"/>
    <x v="6"/>
    <x v="4003"/>
    <n v="42050.37901620369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x v="1"/>
    <s v="theater/plays"/>
    <n v="0"/>
    <n v="1"/>
    <x v="1"/>
    <x v="6"/>
    <x v="4004"/>
    <n v="41919.95436342592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s v="theater/plays"/>
    <n v="1"/>
    <n v="20"/>
    <x v="1"/>
    <x v="6"/>
    <x v="4005"/>
    <n v="41932.59936342592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s v="theater/plays"/>
    <n v="0"/>
    <n v="2"/>
    <x v="1"/>
    <x v="6"/>
    <x v="4006"/>
    <n v="42416.564664351848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s v="theater/plays"/>
    <n v="0"/>
    <n v="5"/>
    <x v="1"/>
    <x v="6"/>
    <x v="4007"/>
    <n v="41877.47777777777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s v="theater/plays"/>
    <n v="6"/>
    <n v="15"/>
    <x v="1"/>
    <x v="6"/>
    <x v="4008"/>
    <n v="42207.75586805555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s v="theater/plays"/>
    <n v="4"/>
    <n v="25"/>
    <x v="1"/>
    <x v="6"/>
    <x v="4009"/>
    <n v="41891.49259259259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s v="theater/plays"/>
    <n v="24"/>
    <n v="45.84"/>
    <x v="1"/>
    <x v="6"/>
    <x v="4010"/>
    <n v="41938.56210648147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s v="theater/plays"/>
    <n v="8"/>
    <n v="4.75"/>
    <x v="1"/>
    <x v="6"/>
    <x v="4011"/>
    <n v="42032.33655092592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s v="theater/plays"/>
    <n v="0"/>
    <e v="#DIV/0!"/>
    <x v="1"/>
    <x v="6"/>
    <x v="4012"/>
    <n v="42126.33621527777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s v="theater/plays"/>
    <n v="1"/>
    <n v="13"/>
    <x v="1"/>
    <x v="6"/>
    <x v="4013"/>
    <n v="42051.0928587962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s v="theater/plays"/>
    <n v="0"/>
    <e v="#DIV/0!"/>
    <x v="1"/>
    <x v="6"/>
    <x v="4014"/>
    <n v="42434.03783564814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s v="theater/plays"/>
    <n v="0"/>
    <n v="1"/>
    <x v="1"/>
    <x v="6"/>
    <x v="4015"/>
    <n v="42204.57248842592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s v="theater/plays"/>
    <n v="14"/>
    <n v="10"/>
    <x v="1"/>
    <x v="6"/>
    <x v="4016"/>
    <n v="41899.66435185184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s v="theater/plays"/>
    <n v="1"/>
    <n v="52.5"/>
    <x v="1"/>
    <x v="6"/>
    <x v="4017"/>
    <n v="41886.46381944444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x v="1"/>
    <s v="theater/plays"/>
    <n v="9"/>
    <n v="32.5"/>
    <x v="1"/>
    <x v="6"/>
    <x v="4018"/>
    <n v="42650.702638888884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s v="theater/plays"/>
    <n v="1"/>
    <n v="7.25"/>
    <x v="1"/>
    <x v="6"/>
    <x v="4019"/>
    <n v="42475.47777777777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s v="theater/plays"/>
    <n v="17"/>
    <n v="33.33"/>
    <x v="1"/>
    <x v="6"/>
    <x v="4020"/>
    <n v="42086.94096064814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s v="theater/plays"/>
    <n v="1"/>
    <n v="62.5"/>
    <x v="1"/>
    <x v="6"/>
    <x v="4021"/>
    <n v="41938.70321759259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s v="theater/plays"/>
    <n v="70"/>
    <n v="63.56"/>
    <x v="1"/>
    <x v="6"/>
    <x v="4022"/>
    <n v="42035.91249999999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s v="theater/plays"/>
    <n v="0"/>
    <e v="#DIV/0!"/>
    <x v="1"/>
    <x v="6"/>
    <x v="4023"/>
    <n v="42453.74957175926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s v="theater/plays"/>
    <n v="1"/>
    <n v="10"/>
    <x v="1"/>
    <x v="6"/>
    <x v="4024"/>
    <n v="42247.46177083333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1"/>
    <s v="theater/plays"/>
    <n v="5"/>
    <n v="62.5"/>
    <x v="1"/>
    <x v="6"/>
    <x v="4025"/>
    <n v="42211.029351851852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s v="theater/plays"/>
    <n v="0"/>
    <e v="#DIV/0!"/>
    <x v="1"/>
    <x v="6"/>
    <x v="4026"/>
    <n v="42342.4888773148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s v="theater/plays"/>
    <n v="7"/>
    <n v="30.71"/>
    <x v="1"/>
    <x v="6"/>
    <x v="4027"/>
    <n v="42788.83333333333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s v="theater/plays"/>
    <n v="28"/>
    <n v="51"/>
    <x v="1"/>
    <x v="6"/>
    <x v="4028"/>
    <n v="41795.73032407407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s v="theater/plays"/>
    <n v="0"/>
    <e v="#DIV/0!"/>
    <x v="1"/>
    <x v="6"/>
    <x v="4029"/>
    <n v="42351.81678240740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1"/>
    <s v="theater/plays"/>
    <n v="16"/>
    <n v="66.67"/>
    <x v="1"/>
    <x v="6"/>
    <x v="4030"/>
    <n v="42403.57569444444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s v="theater/plays"/>
    <n v="0"/>
    <e v="#DIV/0!"/>
    <x v="1"/>
    <x v="6"/>
    <x v="4031"/>
    <n v="41991.41856481481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s v="theater/plays"/>
    <n v="7"/>
    <n v="59"/>
    <x v="1"/>
    <x v="6"/>
    <x v="4032"/>
    <n v="42353.64254629629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s v="theater/plays"/>
    <n v="26"/>
    <n v="65.34"/>
    <x v="1"/>
    <x v="6"/>
    <x v="4033"/>
    <n v="42645.16666666666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s v="theater/plays"/>
    <n v="1"/>
    <n v="100"/>
    <x v="1"/>
    <x v="6"/>
    <x v="4034"/>
    <n v="42097.69733796295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s v="theater/plays"/>
    <n v="37"/>
    <n v="147.4"/>
    <x v="1"/>
    <x v="6"/>
    <x v="4035"/>
    <n v="41933.67461805555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s v="theater/plays"/>
    <n v="47"/>
    <n v="166.06"/>
    <x v="1"/>
    <x v="6"/>
    <x v="4036"/>
    <n v="41821.72916666666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s v="theater/plays"/>
    <n v="11"/>
    <n v="40"/>
    <x v="1"/>
    <x v="6"/>
    <x v="4037"/>
    <n v="42514.39236111110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s v="theater/plays"/>
    <n v="12"/>
    <n v="75.25"/>
    <x v="1"/>
    <x v="6"/>
    <x v="4038"/>
    <n v="41929.590393518512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s v="theater/plays"/>
    <n v="60"/>
    <n v="60"/>
    <x v="1"/>
    <x v="6"/>
    <x v="4039"/>
    <n v="42339.0409722222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s v="theater/plays"/>
    <n v="31"/>
    <n v="1250"/>
    <x v="1"/>
    <x v="6"/>
    <x v="4040"/>
    <n v="42202.91666666666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x v="1"/>
    <s v="theater/plays"/>
    <n v="0"/>
    <n v="10.5"/>
    <x v="1"/>
    <x v="6"/>
    <x v="4041"/>
    <n v="42619.26567129629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s v="theater/plays"/>
    <n v="0"/>
    <n v="7"/>
    <x v="1"/>
    <x v="6"/>
    <x v="4042"/>
    <n v="42024.594444444439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"/>
    <s v="theater/plays"/>
    <n v="0"/>
    <e v="#DIV/0!"/>
    <x v="1"/>
    <x v="6"/>
    <x v="4043"/>
    <n v="41963.7491319444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s v="theater/plays"/>
    <n v="38"/>
    <n v="56.25"/>
    <x v="1"/>
    <x v="6"/>
    <x v="4044"/>
    <n v="42103.99999999999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"/>
    <s v="theater/plays"/>
    <n v="0"/>
    <n v="1"/>
    <x v="1"/>
    <x v="6"/>
    <x v="4045"/>
    <n v="41871.9929282407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s v="theater/plays"/>
    <n v="8"/>
    <n v="38.33"/>
    <x v="1"/>
    <x v="6"/>
    <x v="4046"/>
    <n v="41934.44224537036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s v="theater/plays"/>
    <n v="2"/>
    <n v="27.5"/>
    <x v="1"/>
    <x v="6"/>
    <x v="4047"/>
    <n v="42014.83333333333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s v="theater/plays"/>
    <n v="18"/>
    <n v="32.979999999999997"/>
    <x v="1"/>
    <x v="6"/>
    <x v="4048"/>
    <n v="42471.25910879629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s v="theater/plays"/>
    <n v="0"/>
    <n v="16"/>
    <x v="1"/>
    <x v="6"/>
    <x v="4049"/>
    <n v="42199.75017361110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s v="theater/plays"/>
    <n v="0"/>
    <n v="1"/>
    <x v="1"/>
    <x v="6"/>
    <x v="4050"/>
    <n v="41935.42813657406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s v="theater/plays"/>
    <n v="0"/>
    <e v="#DIV/0!"/>
    <x v="1"/>
    <x v="6"/>
    <x v="4051"/>
    <n v="41768.07847222222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1"/>
    <s v="theater/plays"/>
    <n v="38"/>
    <n v="86.62"/>
    <x v="1"/>
    <x v="6"/>
    <x v="4052"/>
    <n v="41925.67032407406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s v="theater/plays"/>
    <n v="22"/>
    <n v="55"/>
    <x v="1"/>
    <x v="6"/>
    <x v="4053"/>
    <n v="41958.62499999999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s v="theater/plays"/>
    <n v="0"/>
    <e v="#DIV/0!"/>
    <x v="1"/>
    <x v="6"/>
    <x v="4054"/>
    <n v="42643.95833333333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s v="theater/plays"/>
    <n v="18"/>
    <n v="41.95"/>
    <x v="1"/>
    <x v="6"/>
    <x v="4055"/>
    <n v="41809.4401736111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s v="theater/plays"/>
    <n v="53"/>
    <n v="88.33"/>
    <x v="1"/>
    <x v="6"/>
    <x v="4056"/>
    <n v="42554.62430555555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s v="theater/plays"/>
    <n v="22"/>
    <n v="129.16999999999999"/>
    <x v="1"/>
    <x v="6"/>
    <x v="4057"/>
    <n v="42333.74999999999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s v="theater/plays"/>
    <n v="3"/>
    <n v="23.75"/>
    <x v="1"/>
    <x v="6"/>
    <x v="4058"/>
    <n v="42460.95763888888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1"/>
    <s v="theater/plays"/>
    <n v="3"/>
    <n v="35.71"/>
    <x v="1"/>
    <x v="6"/>
    <x v="4059"/>
    <n v="41897.91666666666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1"/>
    <s v="theater/plays"/>
    <n v="3"/>
    <n v="57"/>
    <x v="1"/>
    <x v="6"/>
    <x v="4060"/>
    <n v="41813.45833333332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x v="1"/>
    <s v="theater/plays"/>
    <n v="0"/>
    <e v="#DIV/0!"/>
    <x v="1"/>
    <x v="6"/>
    <x v="4061"/>
    <n v="42480.89146990740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s v="theater/plays"/>
    <n v="2"/>
    <n v="163.33000000000001"/>
    <x v="1"/>
    <x v="6"/>
    <x v="4062"/>
    <n v="42553.53087962962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s v="theater/plays"/>
    <n v="1"/>
    <n v="15"/>
    <x v="1"/>
    <x v="6"/>
    <x v="4063"/>
    <n v="41817.47319444444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1"/>
    <s v="theater/plays"/>
    <n v="19"/>
    <n v="64.17"/>
    <x v="1"/>
    <x v="6"/>
    <x v="4064"/>
    <n v="42123.3799305555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s v="theater/plays"/>
    <n v="1"/>
    <n v="6.75"/>
    <x v="1"/>
    <x v="6"/>
    <x v="4065"/>
    <n v="41863.7431828703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s v="theater/plays"/>
    <n v="0"/>
    <n v="25"/>
    <x v="1"/>
    <x v="6"/>
    <x v="4066"/>
    <n v="42508.83087962962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s v="theater/plays"/>
    <n v="61"/>
    <n v="179.12"/>
    <x v="1"/>
    <x v="6"/>
    <x v="4067"/>
    <n v="42274.90914351851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s v="theater/plays"/>
    <n v="1"/>
    <n v="34.950000000000003"/>
    <x v="1"/>
    <x v="6"/>
    <x v="4068"/>
    <n v="42748.75347222221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s v="theater/plays"/>
    <n v="34"/>
    <n v="33.08"/>
    <x v="1"/>
    <x v="6"/>
    <x v="4069"/>
    <n v="42063.291666666664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s v="theater/plays"/>
    <n v="17"/>
    <n v="27.5"/>
    <x v="1"/>
    <x v="6"/>
    <x v="4070"/>
    <n v="42063.916666666664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"/>
    <s v="theater/plays"/>
    <n v="0"/>
    <e v="#DIV/0!"/>
    <x v="1"/>
    <x v="6"/>
    <x v="4071"/>
    <n v="42730.596423611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s v="theater/plays"/>
    <n v="0"/>
    <n v="2"/>
    <x v="1"/>
    <x v="6"/>
    <x v="4072"/>
    <n v="41872.56609953703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s v="theater/plays"/>
    <n v="1"/>
    <n v="18.5"/>
    <x v="1"/>
    <x v="6"/>
    <x v="4073"/>
    <n v="42132.95833333333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s v="theater/plays"/>
    <n v="27"/>
    <n v="35"/>
    <x v="1"/>
    <x v="6"/>
    <x v="4074"/>
    <n v="42313.38628472221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s v="theater/plays"/>
    <n v="29"/>
    <n v="44.31"/>
    <x v="1"/>
    <x v="6"/>
    <x v="4075"/>
    <n v="41820.51944444444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s v="theater/plays"/>
    <n v="0"/>
    <e v="#DIV/0!"/>
    <x v="1"/>
    <x v="6"/>
    <x v="4076"/>
    <n v="41933.61875000000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s v="theater/plays"/>
    <n v="9"/>
    <n v="222.5"/>
    <x v="1"/>
    <x v="6"/>
    <x v="4077"/>
    <n v="42725.50224537036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s v="theater/plays"/>
    <n v="0"/>
    <e v="#DIV/0!"/>
    <x v="1"/>
    <x v="6"/>
    <x v="4078"/>
    <n v="42762.57918981480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s v="theater/plays"/>
    <n v="0"/>
    <n v="5"/>
    <x v="1"/>
    <x v="6"/>
    <x v="4079"/>
    <n v="42540.73056712962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s v="theater/plays"/>
    <n v="0"/>
    <e v="#DIV/0!"/>
    <x v="1"/>
    <x v="6"/>
    <x v="4080"/>
    <n v="42535.57916666666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s v="theater/plays"/>
    <n v="16"/>
    <n v="29.17"/>
    <x v="1"/>
    <x v="6"/>
    <x v="4081"/>
    <n v="42071.33130787037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s v="theater/plays"/>
    <n v="2"/>
    <n v="1.5"/>
    <x v="1"/>
    <x v="6"/>
    <x v="4082"/>
    <n v="42322.74999999999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s v="theater/plays"/>
    <n v="22"/>
    <n v="126.5"/>
    <x v="1"/>
    <x v="6"/>
    <x v="4083"/>
    <n v="42383.55342592592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"/>
    <s v="theater/plays"/>
    <n v="0"/>
    <n v="10"/>
    <x v="1"/>
    <x v="6"/>
    <x v="4084"/>
    <n v="42652.22807870370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s v="theater/plays"/>
    <n v="0"/>
    <n v="10"/>
    <x v="1"/>
    <x v="6"/>
    <x v="4085"/>
    <n v="42086.957638888889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s v="theater/plays"/>
    <n v="5"/>
    <n v="9.4"/>
    <x v="1"/>
    <x v="6"/>
    <x v="4086"/>
    <n v="42328.95833333333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x v="1"/>
    <s v="theater/plays"/>
    <n v="0"/>
    <e v="#DIV/0!"/>
    <x v="1"/>
    <x v="6"/>
    <x v="4087"/>
    <n v="42568.5345601851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s v="theater/plays"/>
    <n v="11"/>
    <n v="72"/>
    <x v="1"/>
    <x v="6"/>
    <x v="4088"/>
    <n v="42020.22638888888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s v="theater/plays"/>
    <n v="5"/>
    <n v="30"/>
    <x v="1"/>
    <x v="6"/>
    <x v="4089"/>
    <n v="42155.52430555555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s v="theater/plays"/>
    <n v="3"/>
    <n v="10.67"/>
    <x v="1"/>
    <x v="6"/>
    <x v="4090"/>
    <n v="42223.41666666666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s v="theater/plays"/>
    <n v="13"/>
    <n v="25.5"/>
    <x v="1"/>
    <x v="6"/>
    <x v="4091"/>
    <n v="42020.298043981478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s v="theater/plays"/>
    <n v="0"/>
    <n v="20"/>
    <x v="1"/>
    <x v="6"/>
    <x v="4092"/>
    <n v="42098.9449884259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s v="theater/plays"/>
    <n v="2"/>
    <n v="15"/>
    <x v="1"/>
    <x v="6"/>
    <x v="4093"/>
    <n v="42238.607557870368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s v="theater/plays"/>
    <n v="37"/>
    <n v="91.25"/>
    <x v="1"/>
    <x v="6"/>
    <x v="4094"/>
    <n v="41933.99930555555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1"/>
    <s v="theater/plays"/>
    <n v="3"/>
    <n v="800"/>
    <x v="1"/>
    <x v="6"/>
    <x v="4095"/>
    <n v="42722.8234953703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s v="theater/plays"/>
    <n v="11"/>
    <n v="80"/>
    <x v="1"/>
    <x v="6"/>
    <x v="4096"/>
    <n v="42794.16041666666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s v="theater/plays"/>
    <n v="0"/>
    <e v="#DIV/0!"/>
    <x v="1"/>
    <x v="6"/>
    <x v="4097"/>
    <n v="42400.78819444444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s v="theater/plays"/>
    <n v="0"/>
    <e v="#DIV/0!"/>
    <x v="1"/>
    <x v="6"/>
    <x v="4098"/>
    <n v="42525.5138541666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s v="theater/plays"/>
    <n v="1"/>
    <n v="50"/>
    <x v="1"/>
    <x v="6"/>
    <x v="4099"/>
    <n v="42615.64204861110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s v="theater/plays"/>
    <n v="0"/>
    <e v="#DIV/0!"/>
    <x v="1"/>
    <x v="6"/>
    <x v="4100"/>
    <n v="41936.91655092592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s v="theater/plays"/>
    <n v="0"/>
    <e v="#DIV/0!"/>
    <x v="1"/>
    <x v="6"/>
    <x v="4101"/>
    <n v="42760.69539351851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s v="theater/plays"/>
    <n v="27"/>
    <n v="22.83"/>
    <x v="1"/>
    <x v="6"/>
    <x v="4102"/>
    <n v="42505.63973379629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s v="theater/plays"/>
    <n v="10"/>
    <n v="16.670000000000002"/>
    <x v="1"/>
    <x v="6"/>
    <x v="4103"/>
    <n v="42242.56388888888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1"/>
    <s v="theater/plays"/>
    <n v="21"/>
    <n v="45.79"/>
    <x v="1"/>
    <x v="6"/>
    <x v="4104"/>
    <n v="42670.06983796296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1"/>
    <s v="theater/plays"/>
    <n v="7"/>
    <n v="383.33"/>
    <x v="1"/>
    <x v="6"/>
    <x v="4105"/>
    <n v="42729.80218749999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s v="theater/plays"/>
    <n v="71"/>
    <n v="106.97"/>
    <x v="1"/>
    <x v="6"/>
    <x v="4106"/>
    <n v="42095.83333333333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s v="theater/plays"/>
    <n v="2"/>
    <n v="10.25"/>
    <x v="1"/>
    <x v="6"/>
    <x v="4107"/>
    <n v="41906.70834490740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s v="theater/plays"/>
    <n v="2"/>
    <n v="59"/>
    <x v="1"/>
    <x v="6"/>
    <x v="4108"/>
    <n v="42796.99999999999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s v="theater/plays"/>
    <n v="0"/>
    <e v="#DIV/0!"/>
    <x v="1"/>
    <x v="6"/>
    <x v="4109"/>
    <n v="42337.37273148148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s v="theater/plays"/>
    <n v="29"/>
    <n v="14.33"/>
    <x v="1"/>
    <x v="6"/>
    <x v="4110"/>
    <n v="42572.41841435185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s v="theater/plays"/>
    <n v="3"/>
    <n v="15.67"/>
    <x v="1"/>
    <x v="6"/>
    <x v="4111"/>
    <n v="42058.92754629629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"/>
    <s v="theater/plays"/>
    <n v="0"/>
    <n v="1"/>
    <x v="1"/>
    <x v="6"/>
    <x v="4112"/>
    <n v="42427.79166666666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s v="theater/plays"/>
    <n v="0"/>
    <n v="1"/>
    <x v="1"/>
    <x v="6"/>
    <x v="4113"/>
    <n v="42377.0652777777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1E1FF8-72BC-40A1-ABFE-6B262180770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C8650D-3189-4072-A826-255F293BF69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12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7"/>
  </rowFields>
  <rowItems count="7">
    <i>
      <x/>
    </i>
    <i>
      <x v="5"/>
    </i>
    <i>
      <x v="6"/>
    </i>
    <i>
      <x v="29"/>
    </i>
    <i>
      <x v="30"/>
    </i>
    <i>
      <x v="35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item="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F9684B-AF53-45FF-9F49-77B1C81DB53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EC5790-3E2F-466D-A8BF-55AAE99EFB8F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10">
    <chartFormat chart="0" format="1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="85" zoomScaleNormal="85" workbookViewId="0">
      <selection activeCell="D2" sqref="D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5" width="41.140625" customWidth="1"/>
    <col min="16" max="16" width="23.42578125" customWidth="1"/>
    <col min="17" max="17" width="25" customWidth="1"/>
    <col min="18" max="18" width="28.42578125" customWidth="1"/>
    <col min="19" max="19" width="35.7109375" style="9" customWidth="1"/>
    <col min="20" max="20" width="27" style="9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8309</v>
      </c>
      <c r="P1" s="1" t="s">
        <v>8306</v>
      </c>
      <c r="Q1" s="1" t="s">
        <v>8307</v>
      </c>
      <c r="R1" s="1" t="s">
        <v>8308</v>
      </c>
      <c r="S1" s="8" t="s">
        <v>8330</v>
      </c>
      <c r="T1" s="8" t="s">
        <v>8331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 *100,0)</f>
        <v>137</v>
      </c>
      <c r="P2">
        <f>ROUND(E2/L2,2)</f>
        <v>63.92</v>
      </c>
      <c r="Q2" t="str">
        <f>LEFT(N2,FIND("/",N2) - 1)</f>
        <v>film &amp; video</v>
      </c>
      <c r="R2" t="str">
        <f>RIGHT(N2,LEN(N2)-FIND("/",N2))</f>
        <v>television</v>
      </c>
      <c r="S2" s="9">
        <f>(((J2/60)/60)/24)+DATE(1970,1,1)+(-5/24)</f>
        <v>42176.798738425925</v>
      </c>
      <c r="T2" s="9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 *100,0)</f>
        <v>143</v>
      </c>
      <c r="P3">
        <f t="shared" ref="P3:P66" si="1">ROUND(E3/L3,2)</f>
        <v>185.48</v>
      </c>
      <c r="Q3" t="str">
        <f t="shared" ref="Q3:Q66" si="2">LEFT(N3,FIND("/",N3) - 1)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(((J3/60)/60)/24)+DATE(1970,1,1)+(-5/24)</f>
        <v>42766.392164351848</v>
      </c>
      <c r="T3" s="9">
        <f t="shared" ref="T3:T66" si="5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42515.838738425926</v>
      </c>
      <c r="T9" s="9">
        <f t="shared" si="5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41869.333981481483</v>
      </c>
      <c r="T20" s="9">
        <f t="shared" si="5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42200.549907407411</v>
      </c>
      <c r="T22" s="9">
        <f t="shared" si="5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41374.848888888882</v>
      </c>
      <c r="T40" s="9">
        <f t="shared" si="5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41873.890474537038</v>
      </c>
      <c r="T46" s="9">
        <f t="shared" si="5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42323.756643518522</v>
      </c>
      <c r="T48" s="9">
        <f t="shared" si="5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42196.720335648148</v>
      </c>
      <c r="T53" s="9">
        <f t="shared" si="5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42149.340555555551</v>
      </c>
      <c r="T58" s="9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42230.027500000004</v>
      </c>
      <c r="T61" s="9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41701.693483796291</v>
      </c>
      <c r="T62" s="9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41409.605983796297</v>
      </c>
      <c r="T63" s="9">
        <f t="shared" si="5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 *100,0)</f>
        <v>108</v>
      </c>
      <c r="P67">
        <f t="shared" ref="P67:P130" si="7">ROUND(E67/L67,2)</f>
        <v>132.05000000000001</v>
      </c>
      <c r="Q67" t="str">
        <f t="shared" ref="Q67:Q130" si="8">LEFT(N67,FIND("/",N67) - 1)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(((J67/60)/60)/24)+DATE(1970,1,1)+(-5/24)</f>
        <v>41835.612893518519</v>
      </c>
      <c r="T67" s="9">
        <f t="shared" ref="T67:T130" si="11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9">
        <f t="shared" si="10"/>
        <v>42539.641435185178</v>
      </c>
      <c r="T68" s="9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41075.375046296293</v>
      </c>
      <c r="T69" s="9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41663.36100694444</v>
      </c>
      <c r="T70" s="9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40785.979456018518</v>
      </c>
      <c r="T71" s="9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40730.688020833331</v>
      </c>
      <c r="T72" s="9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40997.063159722216</v>
      </c>
      <c r="T73" s="9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9">
        <f t="shared" si="10"/>
        <v>41207.801863425921</v>
      </c>
      <c r="T74" s="9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40587.548425925925</v>
      </c>
      <c r="T75" s="9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42360.278877314813</v>
      </c>
      <c r="T76" s="9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41357.000833333332</v>
      </c>
      <c r="T77" s="9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40844.483310185184</v>
      </c>
      <c r="T78" s="9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9">
        <f t="shared" si="10"/>
        <v>40996.936539351853</v>
      </c>
      <c r="T79" s="9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42604.522233796299</v>
      </c>
      <c r="T80" s="9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41724.568206018514</v>
      </c>
      <c r="T81" s="9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41582.875648148147</v>
      </c>
      <c r="T82" s="9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41099.950543981482</v>
      </c>
      <c r="T83" s="9">
        <f t="shared" si="11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9">
        <f t="shared" si="10"/>
        <v>40795.611817129626</v>
      </c>
      <c r="T84" s="9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42042.407280092586</v>
      </c>
      <c r="T85" s="9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40648.54960648148</v>
      </c>
      <c r="T86" s="9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9">
        <f t="shared" si="10"/>
        <v>40778.917094907403</v>
      </c>
      <c r="T87" s="9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42291.347743055558</v>
      </c>
      <c r="T88" s="9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40322.331053240734</v>
      </c>
      <c r="T89" s="9">
        <f t="shared" si="11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41786.450590277775</v>
      </c>
      <c r="T90" s="9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41402.543888888889</v>
      </c>
      <c r="T91" s="9">
        <f t="shared" si="11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40706.089108796295</v>
      </c>
      <c r="T92" s="9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40619.194027777776</v>
      </c>
      <c r="T93" s="9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42720.990543981483</v>
      </c>
      <c r="T94" s="9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41065.649733796294</v>
      </c>
      <c r="T95" s="9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9">
        <f t="shared" si="10"/>
        <v>41716.509513888886</v>
      </c>
      <c r="T96" s="9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40934.796770833331</v>
      </c>
      <c r="T97" s="9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40324.45417824074</v>
      </c>
      <c r="T98" s="9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9">
        <f t="shared" si="10"/>
        <v>40705.926874999997</v>
      </c>
      <c r="T99" s="9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41214.586504629624</v>
      </c>
      <c r="T100" s="9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41631.694432870368</v>
      </c>
      <c r="T101" s="9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41197.544976851852</v>
      </c>
      <c r="T102" s="9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41274.568402777775</v>
      </c>
      <c r="T103" s="9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40504.922835648147</v>
      </c>
      <c r="T104" s="9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41682.597569444442</v>
      </c>
      <c r="T105" s="9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40612.486874999995</v>
      </c>
      <c r="T106" s="9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42485.516435185178</v>
      </c>
      <c r="T107" s="9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40987.568298611113</v>
      </c>
      <c r="T108" s="9">
        <f t="shared" si="11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40635.774155092593</v>
      </c>
      <c r="T109" s="9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41365.404745370368</v>
      </c>
      <c r="T110" s="9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40569.817476851851</v>
      </c>
      <c r="T111" s="9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41557.741354166668</v>
      </c>
      <c r="T112" s="9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42125.124849537031</v>
      </c>
      <c r="T113" s="9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41717.834699074068</v>
      </c>
      <c r="T114" s="9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40753.550092592588</v>
      </c>
      <c r="T115" s="9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40861.065833333334</v>
      </c>
      <c r="T116" s="9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40918.530601851846</v>
      </c>
      <c r="T117" s="9">
        <f t="shared" si="11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40595.288831018515</v>
      </c>
      <c r="T118" s="9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40248.626666666663</v>
      </c>
      <c r="T119" s="9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40722.845324074071</v>
      </c>
      <c r="T120" s="9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40738.860949074071</v>
      </c>
      <c r="T121" s="9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42615.841516203705</v>
      </c>
      <c r="T122" s="9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42096.496643518512</v>
      </c>
      <c r="T123" s="9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42593.223460648143</v>
      </c>
      <c r="T124" s="9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41904.573657407404</v>
      </c>
      <c r="T125" s="9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42114.720393518517</v>
      </c>
      <c r="T126" s="9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42709.78564814815</v>
      </c>
      <c r="T127" s="9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42135.381215277775</v>
      </c>
      <c r="T128" s="9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42067.415983796294</v>
      </c>
      <c r="T129" s="9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42628.019594907404</v>
      </c>
      <c r="T130" s="9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 *100,0)</f>
        <v>0</v>
      </c>
      <c r="P131" t="e">
        <f t="shared" ref="P131:P194" si="13">ROUND(E131/L131,2)</f>
        <v>#DIV/0!</v>
      </c>
      <c r="Q131" t="str">
        <f t="shared" ref="Q131:Q194" si="14">LEFT(N131,FIND("/",N131) - 1)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(((J131/60)/60)/24)+DATE(1970,1,1)+(-5/24)</f>
        <v>41882.728969907403</v>
      </c>
      <c r="T131" s="9">
        <f t="shared" ref="T131:T194" si="17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41778.707083333327</v>
      </c>
      <c r="T132" s="9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42541.629178240742</v>
      </c>
      <c r="T133" s="9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41905.60424768518</v>
      </c>
      <c r="T134" s="9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42491.599351851844</v>
      </c>
      <c r="T135" s="9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42221.701597222222</v>
      </c>
      <c r="T136" s="9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41788.173576388886</v>
      </c>
      <c r="T137" s="9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42096.201782407406</v>
      </c>
      <c r="T138" s="9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42239.365659722222</v>
      </c>
      <c r="T139" s="9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42186.049085648141</v>
      </c>
      <c r="T140" s="9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42187.712638888886</v>
      </c>
      <c r="T141" s="9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42052.989953703705</v>
      </c>
      <c r="T142" s="9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42109.944710648146</v>
      </c>
      <c r="T143" s="9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41938.684930555552</v>
      </c>
      <c r="T144" s="9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42558.855810185189</v>
      </c>
      <c r="T145" s="9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42047.554074074076</v>
      </c>
      <c r="T146" s="9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42200.333935185183</v>
      </c>
      <c r="T147" s="9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42692.807847222219</v>
      </c>
      <c r="T148" s="9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41969.559490740743</v>
      </c>
      <c r="T149" s="9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42397.073333333326</v>
      </c>
      <c r="T150" s="9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41967.963773148142</v>
      </c>
      <c r="T151" s="9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42089.95349537037</v>
      </c>
      <c r="T152" s="9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42113.342488425922</v>
      </c>
      <c r="T153" s="9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41874.869212962964</v>
      </c>
      <c r="T154" s="9">
        <f t="shared" si="17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41933.377824074072</v>
      </c>
      <c r="T155" s="9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42115.339062499996</v>
      </c>
      <c r="T156" s="9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42168.351099537038</v>
      </c>
      <c r="T157" s="9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41793.916620370372</v>
      </c>
      <c r="T158" s="9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42396.703379629624</v>
      </c>
      <c r="T159" s="9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41903.868379629625</v>
      </c>
      <c r="T160" s="9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42514.226215277777</v>
      </c>
      <c r="T161" s="9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42171.704756944448</v>
      </c>
      <c r="T162" s="9">
        <f t="shared" si="17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41792.479108796295</v>
      </c>
      <c r="T163" s="9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41834.91847222222</v>
      </c>
      <c r="T164" s="9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42243.752939814811</v>
      </c>
      <c r="T165" s="9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41841.554409722223</v>
      </c>
      <c r="T166" s="9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42351.450509259252</v>
      </c>
      <c r="T167" s="9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42720.867615740739</v>
      </c>
      <c r="T168" s="9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42160.719155092585</v>
      </c>
      <c r="T169" s="9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42052.626967592594</v>
      </c>
      <c r="T170" s="9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41900.296979166662</v>
      </c>
      <c r="T171" s="9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42216.769479166665</v>
      </c>
      <c r="T172" s="9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42533.972384259258</v>
      </c>
      <c r="T173" s="9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42047.186608796292</v>
      </c>
      <c r="T174" s="9">
        <f t="shared" si="17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42033.364675925921</v>
      </c>
      <c r="T175" s="9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42072.55064814815</v>
      </c>
      <c r="T176" s="9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41855.569571759253</v>
      </c>
      <c r="T177" s="9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42191.615729166668</v>
      </c>
      <c r="T178" s="9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42069.839421296296</v>
      </c>
      <c r="T179" s="9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42304.747048611105</v>
      </c>
      <c r="T180" s="9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42402.872164351851</v>
      </c>
      <c r="T181" s="9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42067.782905092587</v>
      </c>
      <c r="T182" s="9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42147.533506944441</v>
      </c>
      <c r="T183" s="9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42711.803611111107</v>
      </c>
      <c r="T184" s="9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41939.601967592593</v>
      </c>
      <c r="T185" s="9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41825.58289351852</v>
      </c>
      <c r="T186" s="9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42570.702997685185</v>
      </c>
      <c r="T187" s="9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42767.604560185187</v>
      </c>
      <c r="T188" s="9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42182.02612268518</v>
      </c>
      <c r="T189" s="9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41856.974710648145</v>
      </c>
      <c r="T190" s="9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42556.482372685183</v>
      </c>
      <c r="T191" s="9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42527.442662037036</v>
      </c>
      <c r="T192" s="9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42239.233078703699</v>
      </c>
      <c r="T193" s="9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41899.583703703705</v>
      </c>
      <c r="T194" s="9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 *100,0)</f>
        <v>0</v>
      </c>
      <c r="P195" t="e">
        <f t="shared" ref="P195:P258" si="19">ROUND(E195/L195,2)</f>
        <v>#DIV/0!</v>
      </c>
      <c r="Q195" t="str">
        <f t="shared" ref="Q195:Q258" si="20">LEFT(N195,FIND("/",N195) - 1)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(((J195/60)/60)/24)+DATE(1970,1,1)+(-5/24)</f>
        <v>41911.726458333331</v>
      </c>
      <c r="T195" s="9">
        <f t="shared" ref="T195:T258" si="23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42375.788553240738</v>
      </c>
      <c r="T196" s="9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42135.462175925924</v>
      </c>
      <c r="T197" s="9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42259.334467592591</v>
      </c>
      <c r="T198" s="9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42741.640046296299</v>
      </c>
      <c r="T199" s="9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41887.175023148149</v>
      </c>
      <c r="T200" s="9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42583.915532407402</v>
      </c>
      <c r="T201" s="9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41866.875034722223</v>
      </c>
      <c r="T202" s="9">
        <f t="shared" si="23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42023.610289351847</v>
      </c>
      <c r="T203" s="9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42255.719490740739</v>
      </c>
      <c r="T204" s="9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41973.639629629623</v>
      </c>
      <c r="T205" s="9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42556.375034722216</v>
      </c>
      <c r="T206" s="9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42248.423865740733</v>
      </c>
      <c r="T207" s="9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42566.79609953703</v>
      </c>
      <c r="T208" s="9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41977.988865740735</v>
      </c>
      <c r="T209" s="9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41959.16165509259</v>
      </c>
      <c r="T210" s="9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42165.714525462965</v>
      </c>
      <c r="T211" s="9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42248.856388888882</v>
      </c>
      <c r="T212" s="9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42235.951585648152</v>
      </c>
      <c r="T213" s="9">
        <f t="shared" si="23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42416.672685185178</v>
      </c>
      <c r="T214" s="9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42202.385960648149</v>
      </c>
      <c r="T215" s="9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42009.432280092595</v>
      </c>
      <c r="T216" s="9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42375.021782407406</v>
      </c>
      <c r="T217" s="9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42066.750428240739</v>
      </c>
      <c r="T218" s="9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41970.432280092595</v>
      </c>
      <c r="T219" s="9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42079.420011574075</v>
      </c>
      <c r="T220" s="9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42429.118344907409</v>
      </c>
      <c r="T221" s="9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42195.435532407406</v>
      </c>
      <c r="T222" s="9">
        <f t="shared" si="23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42031.629212962966</v>
      </c>
      <c r="T223" s="9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42031.561550925922</v>
      </c>
      <c r="T224" s="9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42481.839699074073</v>
      </c>
      <c r="T225" s="9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42135.026921296296</v>
      </c>
      <c r="T226" s="9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42438.752939814811</v>
      </c>
      <c r="T227" s="9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42106.457685185182</v>
      </c>
      <c r="T228" s="9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42164.685659722221</v>
      </c>
      <c r="T229" s="9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42096.478067129625</v>
      </c>
      <c r="T230" s="9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42383.725659722222</v>
      </c>
      <c r="T231" s="9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42129.568877314807</v>
      </c>
      <c r="T232" s="9">
        <f t="shared" si="23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42341.750590277778</v>
      </c>
      <c r="T233" s="9">
        <f t="shared" si="23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42032.617430555554</v>
      </c>
      <c r="T234" s="9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42612.703379629624</v>
      </c>
      <c r="T235" s="9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42135.82707175926</v>
      </c>
      <c r="T236" s="9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42164.700196759259</v>
      </c>
      <c r="T237" s="9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42320.876145833325</v>
      </c>
      <c r="T238" s="9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42377.368854166663</v>
      </c>
      <c r="T239" s="9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42713.754166666658</v>
      </c>
      <c r="T240" s="9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42296.901967592588</v>
      </c>
      <c r="T241" s="9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41354.500127314815</v>
      </c>
      <c r="T242" s="9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41949.489629629628</v>
      </c>
      <c r="T243" s="9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40862.28460648148</v>
      </c>
      <c r="T244" s="9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41661.839166666665</v>
      </c>
      <c r="T245" s="9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40213.115266203698</v>
      </c>
      <c r="T246" s="9">
        <f t="shared" si="23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41106.844733796293</v>
      </c>
      <c r="T247" s="9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40480.155150462961</v>
      </c>
      <c r="T248" s="9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40430.395995370367</v>
      </c>
      <c r="T249" s="9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40870.566076388888</v>
      </c>
      <c r="T250" s="9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40332.715509259258</v>
      </c>
      <c r="T251" s="9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41401.357534722221</v>
      </c>
      <c r="T252" s="9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41013.579236111109</v>
      </c>
      <c r="T253" s="9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40266.454375000001</v>
      </c>
      <c r="T254" s="9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40924.44253472222</v>
      </c>
      <c r="T255" s="9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42263.744328703695</v>
      </c>
      <c r="T256" s="9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40588.318078703705</v>
      </c>
      <c r="T257" s="9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41319.560960648145</v>
      </c>
      <c r="T258" s="9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 *100,0)</f>
        <v>107</v>
      </c>
      <c r="P259">
        <f t="shared" ref="P259:P322" si="25">ROUND(E259/L259,2)</f>
        <v>66.7</v>
      </c>
      <c r="Q259" t="str">
        <f t="shared" ref="Q259:Q322" si="26">LEFT(N259,FIND("/",N259) - 1)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(((J259/60)/60)/24)+DATE(1970,1,1)+(-5/24)</f>
        <v>42479.418541666666</v>
      </c>
      <c r="T259" s="9">
        <f t="shared" ref="T259:T322" si="2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40681.843356481477</v>
      </c>
      <c r="T260" s="9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42072.529733796291</v>
      </c>
      <c r="T261" s="9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40330.547210648147</v>
      </c>
      <c r="T262" s="9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41017.677129629628</v>
      </c>
      <c r="T263" s="9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40555.039675925924</v>
      </c>
      <c r="T264" s="9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41149.746458333328</v>
      </c>
      <c r="T265" s="9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41010.411979166667</v>
      </c>
      <c r="T266" s="9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40267.037384259253</v>
      </c>
      <c r="T267" s="9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40204.966516203705</v>
      </c>
      <c r="T268" s="9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41785.244201388887</v>
      </c>
      <c r="T269" s="9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40808.944189814814</v>
      </c>
      <c r="T270" s="9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42757.988680555551</v>
      </c>
      <c r="T271" s="9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40637.658217592587</v>
      </c>
      <c r="T272" s="9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41611.891909722224</v>
      </c>
      <c r="T273" s="9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40235.692025462959</v>
      </c>
      <c r="T274" s="9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40697.29011574074</v>
      </c>
      <c r="T275" s="9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40969.704039351847</v>
      </c>
      <c r="T276" s="9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41192.823680555557</v>
      </c>
      <c r="T277" s="9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40966.87354166666</v>
      </c>
      <c r="T278" s="9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42117.68309027778</v>
      </c>
      <c r="T279" s="9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41163.832627314812</v>
      </c>
      <c r="T280" s="9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42759.035833333335</v>
      </c>
      <c r="T281" s="9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41744.382349537031</v>
      </c>
      <c r="T282" s="9">
        <f t="shared" si="2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39949.955011574071</v>
      </c>
      <c r="T283" s="9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40194.711712962962</v>
      </c>
      <c r="T284" s="9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40675.501666666663</v>
      </c>
      <c r="T285" s="9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40904.529861111107</v>
      </c>
      <c r="T286" s="9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41506.547777777778</v>
      </c>
      <c r="T287" s="9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41313.60791666666</v>
      </c>
      <c r="T288" s="9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41184.069652777776</v>
      </c>
      <c r="T289" s="9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41050.960567129623</v>
      </c>
      <c r="T290" s="9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41550.248078703698</v>
      </c>
      <c r="T291" s="9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40526.160844907405</v>
      </c>
      <c r="T292" s="9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41376.560717592591</v>
      </c>
      <c r="T293" s="9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40812.594895833332</v>
      </c>
      <c r="T294" s="9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41719.459652777776</v>
      </c>
      <c r="T295" s="9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40342.876087962963</v>
      </c>
      <c r="T296" s="9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41518.796400462961</v>
      </c>
      <c r="T297" s="9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41134.267164351848</v>
      </c>
      <c r="T298" s="9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42089.519687500004</v>
      </c>
      <c r="T299" s="9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41709.255185185182</v>
      </c>
      <c r="T300" s="9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40469.016898148147</v>
      </c>
      <c r="T301" s="9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40626.751597222217</v>
      </c>
      <c r="T302" s="9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41312.529340277775</v>
      </c>
      <c r="T303" s="9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40933.648587962962</v>
      </c>
      <c r="T304" s="9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41031.862800925926</v>
      </c>
      <c r="T305" s="9">
        <f t="shared" si="2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41113.88653935185</v>
      </c>
      <c r="T306" s="9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40948.421863425923</v>
      </c>
      <c r="T307" s="9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41333.628854166665</v>
      </c>
      <c r="T308" s="9">
        <f t="shared" si="2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41282.736122685179</v>
      </c>
      <c r="T309" s="9">
        <f t="shared" si="2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40567.486226851848</v>
      </c>
      <c r="T310" s="9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41134.543217592589</v>
      </c>
      <c r="T311" s="9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40820.974803240737</v>
      </c>
      <c r="T312" s="9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40868.011481481481</v>
      </c>
      <c r="T313" s="9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41348.669351851851</v>
      </c>
      <c r="T314" s="9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40357.019606481481</v>
      </c>
      <c r="T315" s="9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41304.624861111108</v>
      </c>
      <c r="T316" s="9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41113.564050925925</v>
      </c>
      <c r="T317" s="9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41950.715243055551</v>
      </c>
      <c r="T318" s="9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41589.468553240738</v>
      </c>
      <c r="T319" s="9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41329.830451388887</v>
      </c>
      <c r="T320" s="9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40123.629965277774</v>
      </c>
      <c r="T321" s="9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42331.34297453703</v>
      </c>
      <c r="T322" s="9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 *100,0)</f>
        <v>103</v>
      </c>
      <c r="P323">
        <f t="shared" ref="P323:P386" si="31">ROUND(E323/L323,2)</f>
        <v>106.62</v>
      </c>
      <c r="Q323" t="str">
        <f t="shared" ref="Q323:Q386" si="32">LEFT(N323,FIND("/",N323) - 1)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(((J323/60)/60)/24)+DATE(1970,1,1)+(-5/24)</f>
        <v>42647.238263888888</v>
      </c>
      <c r="T323" s="9">
        <f t="shared" ref="T323:T386" si="35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42473.361666666664</v>
      </c>
      <c r="T324" s="9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42697.113032407404</v>
      </c>
      <c r="T325" s="9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42184.417916666665</v>
      </c>
      <c r="T326" s="9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42688.979548611103</v>
      </c>
      <c r="T327" s="9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42775.106550925928</v>
      </c>
      <c r="T328" s="9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42058.026956018519</v>
      </c>
      <c r="T329" s="9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42278.738287037035</v>
      </c>
      <c r="T330" s="9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42291.258414351854</v>
      </c>
      <c r="T331" s="9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41379.307442129626</v>
      </c>
      <c r="T332" s="9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42507.373078703698</v>
      </c>
      <c r="T333" s="9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42263.471956018511</v>
      </c>
      <c r="T334" s="9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42437.428136574068</v>
      </c>
      <c r="T335" s="9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42101.474039351851</v>
      </c>
      <c r="T336" s="9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42101.529108796291</v>
      </c>
      <c r="T337" s="9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42291.387939814813</v>
      </c>
      <c r="T338" s="9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42046.920231481483</v>
      </c>
      <c r="T339" s="9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42559.547337962962</v>
      </c>
      <c r="T340" s="9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42093.551712962959</v>
      </c>
      <c r="T341" s="9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42772.460729166669</v>
      </c>
      <c r="T342" s="9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41894.671273148146</v>
      </c>
      <c r="T343" s="9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42459.572511574072</v>
      </c>
      <c r="T344" s="9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41926.529456018514</v>
      </c>
      <c r="T345" s="9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42111.762662037036</v>
      </c>
      <c r="T346" s="9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42114.735995370364</v>
      </c>
      <c r="T347" s="9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42261.291909722226</v>
      </c>
      <c r="T348" s="9">
        <f t="shared" si="35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42292.287141203698</v>
      </c>
      <c r="T349" s="9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42207.378657407404</v>
      </c>
      <c r="T350" s="9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42760.290601851848</v>
      </c>
      <c r="T351" s="9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42585.857743055552</v>
      </c>
      <c r="T352" s="9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42427.75641203703</v>
      </c>
      <c r="T353" s="9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41889.959120370368</v>
      </c>
      <c r="T354" s="9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42297.583553240744</v>
      </c>
      <c r="T355" s="9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42438.619456018518</v>
      </c>
      <c r="T356" s="9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41943.0855787037</v>
      </c>
      <c r="T357" s="9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42415.594826388886</v>
      </c>
      <c r="T358" s="9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42078.01385416666</v>
      </c>
      <c r="T359" s="9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42507.651863425919</v>
      </c>
      <c r="T360" s="9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41934.862152777772</v>
      </c>
      <c r="T361" s="9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42163.689583333333</v>
      </c>
      <c r="T362" s="9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41935.792893518512</v>
      </c>
      <c r="T363" s="9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41837.002210648148</v>
      </c>
      <c r="T364" s="9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40255.53629629629</v>
      </c>
      <c r="T365" s="9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41780.651296296295</v>
      </c>
      <c r="T366" s="9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41668.398136574069</v>
      </c>
      <c r="T367" s="9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41019.584699074068</v>
      </c>
      <c r="T368" s="9">
        <f t="shared" si="35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41355.368958333333</v>
      </c>
      <c r="T369" s="9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42043.397245370368</v>
      </c>
      <c r="T370" s="9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40893.3433912037</v>
      </c>
      <c r="T371" s="9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42711.586805555555</v>
      </c>
      <c r="T372" s="9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41261.559479166666</v>
      </c>
      <c r="T373" s="9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42425.368564814817</v>
      </c>
      <c r="T374" s="9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41078.703680555554</v>
      </c>
      <c r="T375" s="9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40757.680914351848</v>
      </c>
      <c r="T376" s="9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41657.77674768518</v>
      </c>
      <c r="T377" s="9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42576.244398148141</v>
      </c>
      <c r="T378" s="9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42292.042453703696</v>
      </c>
      <c r="T379" s="9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42370.363518518519</v>
      </c>
      <c r="T380" s="9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40987.479999999996</v>
      </c>
      <c r="T381" s="9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42367.511481481481</v>
      </c>
      <c r="T382" s="9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41085.48978009259</v>
      </c>
      <c r="T383" s="9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41144.501157407409</v>
      </c>
      <c r="T384" s="9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41754.90924768518</v>
      </c>
      <c r="T385" s="9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41980.573460648149</v>
      </c>
      <c r="T386" s="9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 *100,0)</f>
        <v>106</v>
      </c>
      <c r="P387">
        <f t="shared" ref="P387:P450" si="37">ROUND(E387/L387,2)</f>
        <v>111.8</v>
      </c>
      <c r="Q387" t="str">
        <f t="shared" ref="Q387:Q450" si="38">LEFT(N387,FIND("/",N387) - 1)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(((J387/60)/60)/24)+DATE(1970,1,1)+(-5/24)</f>
        <v>41934.376168981478</v>
      </c>
      <c r="T387" s="9">
        <f t="shared" ref="T387:T450" si="41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42211.742951388886</v>
      </c>
      <c r="T388" s="9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42200.468263888884</v>
      </c>
      <c r="T389" s="9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42548.867824074077</v>
      </c>
      <c r="T390" s="9">
        <f t="shared" si="41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41673.854745370365</v>
      </c>
      <c r="T391" s="9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42111.828379629624</v>
      </c>
      <c r="T392" s="9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40864.833923611113</v>
      </c>
      <c r="T393" s="9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40763.508923611109</v>
      </c>
      <c r="T394" s="9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41526.500601851847</v>
      </c>
      <c r="T395" s="9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42417.60974537037</v>
      </c>
      <c r="T396" s="9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40990.700925925921</v>
      </c>
      <c r="T397" s="9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41082.356550925921</v>
      </c>
      <c r="T398" s="9">
        <f t="shared" si="41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40379.568101851852</v>
      </c>
      <c r="T399" s="9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42078.584791666661</v>
      </c>
      <c r="T400" s="9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42687.667442129627</v>
      </c>
      <c r="T401" s="9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41745.427627314813</v>
      </c>
      <c r="T402" s="9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40732.633912037032</v>
      </c>
      <c r="T403" s="9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42292.331215277773</v>
      </c>
      <c r="T404" s="9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40718.102326388886</v>
      </c>
      <c r="T405" s="9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41646.419699074075</v>
      </c>
      <c r="T406" s="9">
        <f t="shared" si="41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41673.876608796294</v>
      </c>
      <c r="T407" s="9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40637.95413194444</v>
      </c>
      <c r="T408" s="9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40806.662615740737</v>
      </c>
      <c r="T409" s="9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41543.527662037035</v>
      </c>
      <c r="T410" s="9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42543.654444444437</v>
      </c>
      <c r="T411" s="9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42113.77311342593</v>
      </c>
      <c r="T412" s="9">
        <f t="shared" si="41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41597.967638888884</v>
      </c>
      <c r="T413" s="9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41099.534467592588</v>
      </c>
      <c r="T414" s="9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41079.66910879629</v>
      </c>
      <c r="T415" s="9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41528.85491898148</v>
      </c>
      <c r="T416" s="9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41904.643541666665</v>
      </c>
      <c r="T417" s="9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41648.187858796293</v>
      </c>
      <c r="T418" s="9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41360.76226851852</v>
      </c>
      <c r="T419" s="9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42178.07403935185</v>
      </c>
      <c r="T420" s="9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41394.634108796294</v>
      </c>
      <c r="T421" s="9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41682.028136574074</v>
      </c>
      <c r="T422" s="9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42177.283055555548</v>
      </c>
      <c r="T423" s="9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41863.052048611105</v>
      </c>
      <c r="T424" s="9">
        <f t="shared" si="41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41400.717939814815</v>
      </c>
      <c r="T425" s="9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40934.167812499996</v>
      </c>
      <c r="T426" s="9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42275.652824074066</v>
      </c>
      <c r="T427" s="9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42400.503634259258</v>
      </c>
      <c r="T428" s="9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42285.700694444437</v>
      </c>
      <c r="T429" s="9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41778.558391203704</v>
      </c>
      <c r="T430" s="9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40070.693078703705</v>
      </c>
      <c r="T431" s="9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41512.898923611108</v>
      </c>
      <c r="T432" s="9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42526.662997685176</v>
      </c>
      <c r="T433" s="9">
        <f t="shared" si="41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42238.51829861111</v>
      </c>
      <c r="T434" s="9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42228.42155092593</v>
      </c>
      <c r="T435" s="9">
        <f t="shared" si="41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41576.626180555555</v>
      </c>
      <c r="T436" s="9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41500.539120370369</v>
      </c>
      <c r="T437" s="9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41456.154085648144</v>
      </c>
      <c r="T438" s="9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42591.110254629624</v>
      </c>
      <c r="T439" s="9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42296.052754629629</v>
      </c>
      <c r="T440" s="9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41919.553449074068</v>
      </c>
      <c r="T441" s="9">
        <f t="shared" si="41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42423.777233796289</v>
      </c>
      <c r="T442" s="9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41550.585601851846</v>
      </c>
      <c r="T443" s="9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42024.680358796293</v>
      </c>
      <c r="T444" s="9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41649.806724537033</v>
      </c>
      <c r="T445" s="9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40894.69862268518</v>
      </c>
      <c r="T446" s="9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42130.127025462956</v>
      </c>
      <c r="T447" s="9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42036.875231481477</v>
      </c>
      <c r="T448" s="9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41331.34679398148</v>
      </c>
      <c r="T449" s="9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41753.549710648142</v>
      </c>
      <c r="T450" s="9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 *100,0)</f>
        <v>2</v>
      </c>
      <c r="P451">
        <f t="shared" ref="P451:P514" si="43">ROUND(E451/L451,2)</f>
        <v>9</v>
      </c>
      <c r="Q451" t="str">
        <f t="shared" ref="Q451:Q514" si="44">LEFT(N451,FIND("/",N451) - 1)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(((J451/60)/60)/24)+DATE(1970,1,1)+(-5/24)</f>
        <v>41534.359780092593</v>
      </c>
      <c r="T451" s="9">
        <f t="shared" ref="T451:T514" si="47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41654.73842592592</v>
      </c>
      <c r="T452" s="9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41634.506840277776</v>
      </c>
      <c r="T453" s="9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42107.495543981473</v>
      </c>
      <c r="T454" s="9">
        <f t="shared" si="47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42038.616655092592</v>
      </c>
      <c r="T455" s="9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41938.508923611109</v>
      </c>
      <c r="T456" s="9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40970.794236111105</v>
      </c>
      <c r="T457" s="9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41547.486122685179</v>
      </c>
      <c r="T458" s="9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41837.559166666666</v>
      </c>
      <c r="T459" s="9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41378.491435185184</v>
      </c>
      <c r="T460" s="9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40800.432025462964</v>
      </c>
      <c r="T461" s="9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41759.334201388883</v>
      </c>
      <c r="T462" s="9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41407.638506944444</v>
      </c>
      <c r="T463" s="9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40704.918298611112</v>
      </c>
      <c r="T464" s="9">
        <f t="shared" si="47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40750.501770833333</v>
      </c>
      <c r="T465" s="9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42488.640451388892</v>
      </c>
      <c r="T466" s="9">
        <f t="shared" si="47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41800.911736111106</v>
      </c>
      <c r="T467" s="9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41129.734537037039</v>
      </c>
      <c r="T468" s="9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41135.471458333333</v>
      </c>
      <c r="T469" s="9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41040.959293981476</v>
      </c>
      <c r="T470" s="9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41827.781527777777</v>
      </c>
      <c r="T471" s="9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41604.959363425922</v>
      </c>
      <c r="T472" s="9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41703.513645833329</v>
      </c>
      <c r="T473" s="9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41844.714328703703</v>
      </c>
      <c r="T474" s="9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41869.489803240736</v>
      </c>
      <c r="T475" s="9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42753.120706018519</v>
      </c>
      <c r="T476" s="9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42099.877812500003</v>
      </c>
      <c r="T477" s="9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41757.76667824074</v>
      </c>
      <c r="T478" s="9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40987.626550925925</v>
      </c>
      <c r="T479" s="9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42065.702650462961</v>
      </c>
      <c r="T480" s="9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41904.199479166666</v>
      </c>
      <c r="T481" s="9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41465.291840277772</v>
      </c>
      <c r="T482" s="9">
        <f t="shared" si="47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41162.46399305555</v>
      </c>
      <c r="T483" s="9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42447.68854166667</v>
      </c>
      <c r="T484" s="9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41242.989259259259</v>
      </c>
      <c r="T485" s="9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42272.731157407405</v>
      </c>
      <c r="T486" s="9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41381.297442129624</v>
      </c>
      <c r="T487" s="9">
        <f t="shared" si="47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41761.734247685185</v>
      </c>
      <c r="T488" s="9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42669.386504629627</v>
      </c>
      <c r="T489" s="9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42713.84606481481</v>
      </c>
      <c r="T490" s="9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40882.273333333331</v>
      </c>
      <c r="T491" s="9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41113.760243055556</v>
      </c>
      <c r="T492" s="9">
        <f t="shared" si="47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42366.774293981485</v>
      </c>
      <c r="T493" s="9">
        <f t="shared" si="47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42595.826736111114</v>
      </c>
      <c r="T494" s="9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42114.517800925918</v>
      </c>
      <c r="T495" s="9">
        <f t="shared" si="47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41799.62228009259</v>
      </c>
      <c r="T496" s="9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42171.619270833333</v>
      </c>
      <c r="T497" s="9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41620.723078703704</v>
      </c>
      <c r="T498" s="9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41944.829456018517</v>
      </c>
      <c r="T499" s="9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40858.553807870368</v>
      </c>
      <c r="T500" s="9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40043.687129629623</v>
      </c>
      <c r="T501" s="9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40247.677673611113</v>
      </c>
      <c r="T502" s="9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40703.026053240741</v>
      </c>
      <c r="T503" s="9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40956.345196759255</v>
      </c>
      <c r="T504" s="9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41991.318321759252</v>
      </c>
      <c r="T505" s="9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40949.775312499994</v>
      </c>
      <c r="T506" s="9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42317.889884259253</v>
      </c>
      <c r="T507" s="9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41466.343981481477</v>
      </c>
      <c r="T508" s="9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41156.750659722216</v>
      </c>
      <c r="T509" s="9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40994.815983796296</v>
      </c>
      <c r="T510" s="9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42153.423263888886</v>
      </c>
      <c r="T511" s="9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42399.968043981477</v>
      </c>
      <c r="T512" s="9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41340.09469907407</v>
      </c>
      <c r="T513" s="9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42649.533877314818</v>
      </c>
      <c r="T514" s="9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 *100,0)</f>
        <v>14</v>
      </c>
      <c r="P515">
        <f t="shared" ref="P515:P578" si="49">ROUND(E515/L515,2)</f>
        <v>102.38</v>
      </c>
      <c r="Q515" t="str">
        <f t="shared" ref="Q515:Q578" si="50">LEFT(N515,FIND("/",N515) - 1)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(((J515/60)/60)/24)+DATE(1970,1,1)+(-5/24)</f>
        <v>42552.445659722223</v>
      </c>
      <c r="T515" s="9">
        <f t="shared" ref="T515:T578" si="53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41830.405636574069</v>
      </c>
      <c r="T516" s="9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42327.282418981478</v>
      </c>
      <c r="T517" s="9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42091.570370370369</v>
      </c>
      <c r="T518" s="9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42738.406956018516</v>
      </c>
      <c r="T519" s="9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42223.407685185179</v>
      </c>
      <c r="T520" s="9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41218.183113425926</v>
      </c>
      <c r="T521" s="9">
        <f t="shared" si="53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9">
        <f t="shared" si="52"/>
        <v>42318.493761574071</v>
      </c>
      <c r="T522" s="9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9">
        <f t="shared" si="52"/>
        <v>42645.884479166663</v>
      </c>
      <c r="T523" s="9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9">
        <f t="shared" si="52"/>
        <v>42429.832465277774</v>
      </c>
      <c r="T524" s="9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9">
        <f t="shared" si="52"/>
        <v>42237.924490740734</v>
      </c>
      <c r="T525" s="9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9">
        <f t="shared" si="52"/>
        <v>42492.508900462963</v>
      </c>
      <c r="T526" s="9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41850.192604166667</v>
      </c>
      <c r="T527" s="9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9">
        <f t="shared" si="52"/>
        <v>42192.383611111109</v>
      </c>
      <c r="T528" s="9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9">
        <f t="shared" si="52"/>
        <v>42752.997291666667</v>
      </c>
      <c r="T529" s="9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9">
        <f t="shared" si="52"/>
        <v>42155.71188657407</v>
      </c>
      <c r="T530" s="9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9">
        <f t="shared" si="52"/>
        <v>42724.822847222218</v>
      </c>
      <c r="T531" s="9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9">
        <f t="shared" si="52"/>
        <v>42157.382731481477</v>
      </c>
      <c r="T532" s="9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9">
        <f t="shared" si="52"/>
        <v>42675.856817129628</v>
      </c>
      <c r="T533" s="9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9">
        <f t="shared" si="52"/>
        <v>42472.798703703702</v>
      </c>
      <c r="T534" s="9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9">
        <f t="shared" si="52"/>
        <v>42482.226446759254</v>
      </c>
      <c r="T535" s="9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9">
        <f t="shared" si="52"/>
        <v>42270.602662037032</v>
      </c>
      <c r="T536" s="9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9">
        <f t="shared" si="52"/>
        <v>42711.336863425917</v>
      </c>
      <c r="T537" s="9">
        <f t="shared" si="53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9">
        <f t="shared" si="52"/>
        <v>42179.136655092596</v>
      </c>
      <c r="T538" s="9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9">
        <f t="shared" si="52"/>
        <v>42282.560081018521</v>
      </c>
      <c r="T539" s="9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9">
        <f t="shared" si="52"/>
        <v>42473.586377314808</v>
      </c>
      <c r="T540" s="9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9">
        <f t="shared" si="52"/>
        <v>42534.841516203705</v>
      </c>
      <c r="T541" s="9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42009.608865740738</v>
      </c>
      <c r="T542" s="9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42275.838356481479</v>
      </c>
      <c r="T543" s="9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42433.529120370367</v>
      </c>
      <c r="T544" s="9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41913.88381944444</v>
      </c>
      <c r="T545" s="9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42525.448611111111</v>
      </c>
      <c r="T546" s="9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9">
        <f t="shared" si="52"/>
        <v>42283.38413194444</v>
      </c>
      <c r="T547" s="9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42249.459664351853</v>
      </c>
      <c r="T548" s="9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42380.488009259258</v>
      </c>
      <c r="T549" s="9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42276.695</v>
      </c>
      <c r="T550" s="9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42163.428495370368</v>
      </c>
      <c r="T551" s="9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42753.47042824074</v>
      </c>
      <c r="T552" s="9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9">
        <f t="shared" si="52"/>
        <v>42173.067407407405</v>
      </c>
      <c r="T553" s="9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42318.408518518518</v>
      </c>
      <c r="T554" s="9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41927.511469907404</v>
      </c>
      <c r="T555" s="9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9">
        <f t="shared" si="52"/>
        <v>41901.476527777777</v>
      </c>
      <c r="T556" s="9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42503.145173611112</v>
      </c>
      <c r="T557" s="9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42345.651817129627</v>
      </c>
      <c r="T558" s="9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42676.733831018515</v>
      </c>
      <c r="T559" s="9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42057.674826388888</v>
      </c>
      <c r="T560" s="9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42321.074768518512</v>
      </c>
      <c r="T561" s="9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41960.563020833331</v>
      </c>
      <c r="T562" s="9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42268.450381944444</v>
      </c>
      <c r="T563" s="9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42692.18072916667</v>
      </c>
      <c r="T564" s="9">
        <f t="shared" si="53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42021.861655092587</v>
      </c>
      <c r="T565" s="9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42411.734664351847</v>
      </c>
      <c r="T566" s="9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42165.576956018522</v>
      </c>
      <c r="T567" s="9">
        <f t="shared" si="53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42535.476076388884</v>
      </c>
      <c r="T568" s="9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41975.634189814817</v>
      </c>
      <c r="T569" s="9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42348.713229166664</v>
      </c>
      <c r="T570" s="9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42340.639027777775</v>
      </c>
      <c r="T571" s="9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42388.589918981481</v>
      </c>
      <c r="T572" s="9">
        <f t="shared" si="53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42192.607905092591</v>
      </c>
      <c r="T573" s="9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42282.507962962954</v>
      </c>
      <c r="T574" s="9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9">
        <f t="shared" si="52"/>
        <v>41962.841793981475</v>
      </c>
      <c r="T575" s="9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42632.235034722216</v>
      </c>
      <c r="T576" s="9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42138.484293981477</v>
      </c>
      <c r="T577" s="9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42031.263333333329</v>
      </c>
      <c r="T578" s="9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 *100,0)</f>
        <v>0</v>
      </c>
      <c r="P579">
        <f t="shared" ref="P579:P642" si="55">ROUND(E579/L579,2)</f>
        <v>10</v>
      </c>
      <c r="Q579" t="str">
        <f t="shared" ref="Q579:Q642" si="56">LEFT(N579,FIND("/",N579) - 1)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(((J579/60)/60)/24)+DATE(1970,1,1)+(-5/24)</f>
        <v>42450.380810185183</v>
      </c>
      <c r="T579" s="9">
        <f t="shared" ref="T579:T642" si="5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42230.370289351849</v>
      </c>
      <c r="T580" s="9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41968.643784722219</v>
      </c>
      <c r="T581" s="9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42605.699849537035</v>
      </c>
      <c r="T582" s="9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42187.804444444446</v>
      </c>
      <c r="T583" s="9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42055.531469907401</v>
      </c>
      <c r="T584" s="9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42052.730173611104</v>
      </c>
      <c r="T585" s="9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42049.508287037032</v>
      </c>
      <c r="T586" s="9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42283.182604166665</v>
      </c>
      <c r="T587" s="9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42020.645914351851</v>
      </c>
      <c r="T588" s="9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9">
        <f t="shared" si="58"/>
        <v>42080.548993055556</v>
      </c>
      <c r="T589" s="9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42631.56118055556</v>
      </c>
      <c r="T590" s="9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42178.406238425923</v>
      </c>
      <c r="T591" s="9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9">
        <f t="shared" si="58"/>
        <v>42377.34642361111</v>
      </c>
      <c r="T592" s="9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42177.334837962961</v>
      </c>
      <c r="T593" s="9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41946.023842592593</v>
      </c>
      <c r="T594" s="9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9">
        <f t="shared" si="58"/>
        <v>42070.469270833331</v>
      </c>
      <c r="T595" s="9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42446.571828703702</v>
      </c>
      <c r="T596" s="9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42082.861550925918</v>
      </c>
      <c r="T597" s="9">
        <f t="shared" si="5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42646.688564814809</v>
      </c>
      <c r="T598" s="9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42545.496932870366</v>
      </c>
      <c r="T599" s="9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9">
        <f t="shared" si="58"/>
        <v>41947.793761574074</v>
      </c>
      <c r="T600" s="9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42047.604189814818</v>
      </c>
      <c r="T601" s="9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42073.589837962958</v>
      </c>
      <c r="T602" s="9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9">
        <f t="shared" si="58"/>
        <v>41969.64975694444</v>
      </c>
      <c r="T603" s="9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42143.585821759254</v>
      </c>
      <c r="T604" s="9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9">
        <f t="shared" si="58"/>
        <v>41835.430821759255</v>
      </c>
      <c r="T605" s="9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41848.827037037037</v>
      </c>
      <c r="T606" s="9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9">
        <f t="shared" si="58"/>
        <v>42194.14939814814</v>
      </c>
      <c r="T607" s="9">
        <f t="shared" si="5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42102.442233796297</v>
      </c>
      <c r="T608" s="9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42300.617314814815</v>
      </c>
      <c r="T609" s="9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42140.712731481479</v>
      </c>
      <c r="T610" s="9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42306.825740740744</v>
      </c>
      <c r="T611" s="9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42086.622523148144</v>
      </c>
      <c r="T612" s="9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42328.352280092593</v>
      </c>
      <c r="T613" s="9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42584.823449074065</v>
      </c>
      <c r="T614" s="9">
        <f t="shared" si="5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9">
        <f t="shared" si="58"/>
        <v>42247.288425925923</v>
      </c>
      <c r="T615" s="9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42514.853472222218</v>
      </c>
      <c r="T616" s="9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42241.913877314808</v>
      </c>
      <c r="T617" s="9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42761.167905092596</v>
      </c>
      <c r="T618" s="9">
        <f t="shared" si="5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42087.134756944441</v>
      </c>
      <c r="T619" s="9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42317.60188657407</v>
      </c>
      <c r="T620" s="9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41908.442013888889</v>
      </c>
      <c r="T621" s="9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41831.508541666662</v>
      </c>
      <c r="T622" s="9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42528.779363425921</v>
      </c>
      <c r="T623" s="9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9">
        <f t="shared" si="58"/>
        <v>42532.566412037035</v>
      </c>
      <c r="T624" s="9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42121.800891203697</v>
      </c>
      <c r="T625" s="9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42108.78056712963</v>
      </c>
      <c r="T626" s="9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42790.687233796292</v>
      </c>
      <c r="T627" s="9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9">
        <f t="shared" si="58"/>
        <v>42198.351145833331</v>
      </c>
      <c r="T628" s="9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42384.098506944443</v>
      </c>
      <c r="T629" s="9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41803.484456018516</v>
      </c>
      <c r="T630" s="9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9">
        <f t="shared" si="58"/>
        <v>42474.429490740738</v>
      </c>
      <c r="T631" s="9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42223.411122685182</v>
      </c>
      <c r="T632" s="9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9">
        <f t="shared" si="58"/>
        <v>42489.563993055555</v>
      </c>
      <c r="T633" s="9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42303.450983796291</v>
      </c>
      <c r="T634" s="9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42507.090995370374</v>
      </c>
      <c r="T635" s="9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42031.720243055555</v>
      </c>
      <c r="T636" s="9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42075.883819444447</v>
      </c>
      <c r="T637" s="9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42131.247106481482</v>
      </c>
      <c r="T638" s="9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42762.75368055555</v>
      </c>
      <c r="T639" s="9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42759.384976851848</v>
      </c>
      <c r="T640" s="9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41865.374942129631</v>
      </c>
      <c r="T641" s="9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42683.21197916667</v>
      </c>
      <c r="T642" s="9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 *100,0)</f>
        <v>119</v>
      </c>
      <c r="P643">
        <f t="shared" ref="P643:P706" si="61">ROUND(E643/L643,2)</f>
        <v>151.32</v>
      </c>
      <c r="Q643" t="str">
        <f t="shared" ref="Q643:Q706" si="62">LEFT(N643,FIND("/",N643) - 1)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(((J643/60)/60)/24)+DATE(1970,1,1)+(-5/24)</f>
        <v>42199.361666666664</v>
      </c>
      <c r="T643" s="9">
        <f t="shared" ref="T643:T706" si="65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42199.442986111106</v>
      </c>
      <c r="T644" s="9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42100.43373842592</v>
      </c>
      <c r="T645" s="9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41898.457627314812</v>
      </c>
      <c r="T646" s="9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42563.817986111106</v>
      </c>
      <c r="T647" s="9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41832.644293981481</v>
      </c>
      <c r="T648" s="9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42416.559594907405</v>
      </c>
      <c r="T649" s="9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41891.485046296293</v>
      </c>
      <c r="T650" s="9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41877.703854166662</v>
      </c>
      <c r="T651" s="9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41931.828518518516</v>
      </c>
      <c r="T652" s="9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41955.809155092589</v>
      </c>
      <c r="T653" s="9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42675.482060185182</v>
      </c>
      <c r="T654" s="9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42199.410185185181</v>
      </c>
      <c r="T655" s="9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42163.748993055553</v>
      </c>
      <c r="T656" s="9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42045.748981481483</v>
      </c>
      <c r="T657" s="9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42417.596284722218</v>
      </c>
      <c r="T658" s="9">
        <f t="shared" si="65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42331.637407407405</v>
      </c>
      <c r="T659" s="9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42178.952418981477</v>
      </c>
      <c r="T660" s="9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42209.385358796295</v>
      </c>
      <c r="T661" s="9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41922.533321759256</v>
      </c>
      <c r="T662" s="9">
        <f t="shared" si="65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42636.437025462961</v>
      </c>
      <c r="T663" s="9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41990.229710648149</v>
      </c>
      <c r="T664" s="9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42173.634907407402</v>
      </c>
      <c r="T665" s="9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42077.458043981482</v>
      </c>
      <c r="T666" s="9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42688.503020833326</v>
      </c>
      <c r="T667" s="9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41838.623819444445</v>
      </c>
      <c r="T668" s="9">
        <f t="shared" si="65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42632.165081018517</v>
      </c>
      <c r="T669" s="9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42090.622939814813</v>
      </c>
      <c r="T670" s="9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42527.417337962957</v>
      </c>
      <c r="T671" s="9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42506.501388888886</v>
      </c>
      <c r="T672" s="9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41984.484398148146</v>
      </c>
      <c r="T673" s="9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41974.011157407404</v>
      </c>
      <c r="T674" s="9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41838.6321412037</v>
      </c>
      <c r="T675" s="9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41802.907719907402</v>
      </c>
      <c r="T676" s="9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41975.722268518519</v>
      </c>
      <c r="T677" s="9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42012.559965277782</v>
      </c>
      <c r="T678" s="9">
        <f t="shared" si="65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42504.195543981477</v>
      </c>
      <c r="T679" s="9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42481.168263888881</v>
      </c>
      <c r="T680" s="9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42556.487372685187</v>
      </c>
      <c r="T681" s="9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41864.293182870366</v>
      </c>
      <c r="T682" s="9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42639.597268518519</v>
      </c>
      <c r="T683" s="9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42778.556967592587</v>
      </c>
      <c r="T684" s="9">
        <f t="shared" si="65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42634.691712962966</v>
      </c>
      <c r="T685" s="9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41809.26494212963</v>
      </c>
      <c r="T686" s="9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41971.658240740733</v>
      </c>
      <c r="T687" s="9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42189.464930555558</v>
      </c>
      <c r="T688" s="9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42711.542280092595</v>
      </c>
      <c r="T689" s="9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42261.896446759252</v>
      </c>
      <c r="T690" s="9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42675.459456018514</v>
      </c>
      <c r="T691" s="9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42579.426400462959</v>
      </c>
      <c r="T692" s="9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42157.819976851846</v>
      </c>
      <c r="T693" s="9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42696.167395833334</v>
      </c>
      <c r="T694" s="9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42094.599849537037</v>
      </c>
      <c r="T695" s="9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42737.455543981479</v>
      </c>
      <c r="T696" s="9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41913.312731481477</v>
      </c>
      <c r="T697" s="9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41815.718773148146</v>
      </c>
      <c r="T698" s="9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42388.314687500002</v>
      </c>
      <c r="T699" s="9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41866.72274305555</v>
      </c>
      <c r="T700" s="9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41563.277175925927</v>
      </c>
      <c r="T701" s="9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42715.480104166665</v>
      </c>
      <c r="T702" s="9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41813.454629629625</v>
      </c>
      <c r="T703" s="9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42668.518368055556</v>
      </c>
      <c r="T704" s="9">
        <f t="shared" si="65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42711.742465277777</v>
      </c>
      <c r="T705" s="9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42725.984583333331</v>
      </c>
      <c r="T706" s="9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 *100,0)</f>
        <v>1</v>
      </c>
      <c r="P707">
        <f t="shared" ref="P707:P770" si="67">ROUND(E707/L707,2)</f>
        <v>195.4</v>
      </c>
      <c r="Q707" t="str">
        <f t="shared" ref="Q707:Q770" si="68">LEFT(N707,FIND("/",N707) - 1)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(((J707/60)/60)/24)+DATE(1970,1,1)+(-5/24)</f>
        <v>42726.283310185179</v>
      </c>
      <c r="T707" s="9">
        <f t="shared" ref="T707:T770" si="71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42676.786840277775</v>
      </c>
      <c r="T708" s="9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42696.45517361111</v>
      </c>
      <c r="T709" s="9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41835.372685185182</v>
      </c>
      <c r="T710" s="9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41947.832858796297</v>
      </c>
      <c r="T711" s="9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41837.776643518519</v>
      </c>
      <c r="T712" s="9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42678.250787037039</v>
      </c>
      <c r="T713" s="9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42384.472592592596</v>
      </c>
      <c r="T714" s="9">
        <f t="shared" si="71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42496.320972222216</v>
      </c>
      <c r="T715" s="9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42734.579652777778</v>
      </c>
      <c r="T716" s="9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42272.8824074074</v>
      </c>
      <c r="T717" s="9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41940.450312499997</v>
      </c>
      <c r="T718" s="9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41857.645856481482</v>
      </c>
      <c r="T719" s="9">
        <f t="shared" si="71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42752.637118055551</v>
      </c>
      <c r="T720" s="9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42408.83189814815</v>
      </c>
      <c r="T721" s="9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40909.440868055557</v>
      </c>
      <c r="T722" s="9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41807.363506944443</v>
      </c>
      <c r="T723" s="9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40977.596967592588</v>
      </c>
      <c r="T724" s="9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42184.608206018522</v>
      </c>
      <c r="T725" s="9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40694.430127314808</v>
      </c>
      <c r="T726" s="9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42321.417962962958</v>
      </c>
      <c r="T727" s="9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41345.834340277775</v>
      </c>
      <c r="T728" s="9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41246.811909722215</v>
      </c>
      <c r="T729" s="9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40731.629131944443</v>
      </c>
      <c r="T730" s="9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41110.97755787037</v>
      </c>
      <c r="T731" s="9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40854.536932870367</v>
      </c>
      <c r="T732" s="9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40879.587349537032</v>
      </c>
      <c r="T733" s="9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41486.21598379629</v>
      </c>
      <c r="T734" s="9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41598.211712962962</v>
      </c>
      <c r="T735" s="9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42101.956249999996</v>
      </c>
      <c r="T736" s="9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41945.821134259255</v>
      </c>
      <c r="T737" s="9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41579.525925925926</v>
      </c>
      <c r="T738" s="9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41667.066979166666</v>
      </c>
      <c r="T739" s="9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41943.395763888882</v>
      </c>
      <c r="T740" s="9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41829.294317129628</v>
      </c>
      <c r="T741" s="9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42161.93844907407</v>
      </c>
      <c r="T742" s="9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41401.439884259256</v>
      </c>
      <c r="T743" s="9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41689.709629629629</v>
      </c>
      <c r="T744" s="9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40990.500983796293</v>
      </c>
      <c r="T745" s="9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41226.748877314814</v>
      </c>
      <c r="T746" s="9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41367.363946759258</v>
      </c>
      <c r="T747" s="9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41156.834594907406</v>
      </c>
      <c r="T748" s="9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41988.340497685182</v>
      </c>
      <c r="T749" s="9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41831.638495370367</v>
      </c>
      <c r="T750" s="9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42733.732986111114</v>
      </c>
      <c r="T751" s="9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41299.669814814813</v>
      </c>
      <c r="T752" s="9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40713.422164351847</v>
      </c>
      <c r="T753" s="9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42639.213159722225</v>
      </c>
      <c r="T754" s="9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42019.381840277776</v>
      </c>
      <c r="T755" s="9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41249.54075231481</v>
      </c>
      <c r="T756" s="9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41383.396724537037</v>
      </c>
      <c r="T757" s="9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40590.558553240735</v>
      </c>
      <c r="T758" s="9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41234.846226851849</v>
      </c>
      <c r="T759" s="9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40429.628101851849</v>
      </c>
      <c r="T760" s="9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41789.121979166666</v>
      </c>
      <c r="T761" s="9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42670.555706018517</v>
      </c>
      <c r="T762" s="9">
        <f t="shared" si="71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9">
        <f t="shared" si="70"/>
        <v>41642.543124999997</v>
      </c>
      <c r="T763" s="9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42690.65011574074</v>
      </c>
      <c r="T764" s="9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41471.238518518512</v>
      </c>
      <c r="T765" s="9">
        <f t="shared" si="71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42226.964826388888</v>
      </c>
      <c r="T766" s="9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9">
        <f t="shared" si="70"/>
        <v>41901.334305555552</v>
      </c>
      <c r="T767" s="9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42021.57503472222</v>
      </c>
      <c r="T768" s="9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42114.935300925928</v>
      </c>
      <c r="T769" s="9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41593.998726851853</v>
      </c>
      <c r="T770" s="9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 *100,0)</f>
        <v>41</v>
      </c>
      <c r="P771">
        <f t="shared" ref="P771:P834" si="73">ROUND(E771/L771,2)</f>
        <v>31.85</v>
      </c>
      <c r="Q771" t="str">
        <f t="shared" ref="Q771:Q834" si="74">LEFT(N771,FIND("/",N771) - 1)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(((J771/60)/60)/24)+DATE(1970,1,1)+(-5/24)</f>
        <v>41604.788124999999</v>
      </c>
      <c r="T771" s="9">
        <f t="shared" ref="T771:T834" si="77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41289.791307870371</v>
      </c>
      <c r="T772" s="9">
        <f t="shared" si="77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42349.615763888891</v>
      </c>
      <c r="T773" s="9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40067.848599537036</v>
      </c>
      <c r="T774" s="9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42100.527604166658</v>
      </c>
      <c r="T775" s="9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41663.571967592587</v>
      </c>
      <c r="T776" s="9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40862.851793981477</v>
      </c>
      <c r="T777" s="9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9">
        <f t="shared" si="76"/>
        <v>42250.477372685178</v>
      </c>
      <c r="T778" s="9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41456.772881944438</v>
      </c>
      <c r="T779" s="9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41729.493981481479</v>
      </c>
      <c r="T780" s="9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40436.475752314815</v>
      </c>
      <c r="T781" s="9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9">
        <f t="shared" si="76"/>
        <v>40636.465567129628</v>
      </c>
      <c r="T782" s="9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9">
        <f t="shared" si="76"/>
        <v>41402.792523148149</v>
      </c>
      <c r="T783" s="9">
        <f t="shared" si="77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41116.549791666665</v>
      </c>
      <c r="T784" s="9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9">
        <f t="shared" si="76"/>
        <v>40987.565381944441</v>
      </c>
      <c r="T785" s="9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41674.941192129627</v>
      </c>
      <c r="T786" s="9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9">
        <f t="shared" si="76"/>
        <v>41303.385590277772</v>
      </c>
      <c r="T787" s="9">
        <f t="shared" si="77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9">
        <f t="shared" si="76"/>
        <v>40982.847615740735</v>
      </c>
      <c r="T788" s="9">
        <f t="shared" si="77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9">
        <f t="shared" si="76"/>
        <v>41549.419282407405</v>
      </c>
      <c r="T789" s="9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9">
        <f t="shared" si="76"/>
        <v>41058.798472222217</v>
      </c>
      <c r="T790" s="9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9">
        <f t="shared" si="76"/>
        <v>41276.977777777778</v>
      </c>
      <c r="T791" s="9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9">
        <f t="shared" si="76"/>
        <v>41275.839571759258</v>
      </c>
      <c r="T792" s="9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9">
        <f t="shared" si="76"/>
        <v>41557.572291666664</v>
      </c>
      <c r="T793" s="9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9">
        <f t="shared" si="76"/>
        <v>41555.665312500001</v>
      </c>
      <c r="T794" s="9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9">
        <f t="shared" si="76"/>
        <v>41442.532916666663</v>
      </c>
      <c r="T795" s="9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9">
        <f t="shared" si="76"/>
        <v>40735.906678240739</v>
      </c>
      <c r="T796" s="9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9">
        <f t="shared" si="76"/>
        <v>40963.404699074068</v>
      </c>
      <c r="T797" s="9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9">
        <f t="shared" si="76"/>
        <v>41502.674594907403</v>
      </c>
      <c r="T798" s="9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9">
        <f t="shared" si="76"/>
        <v>40996.785740740735</v>
      </c>
      <c r="T799" s="9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9">
        <f t="shared" si="76"/>
        <v>41882.381793981483</v>
      </c>
      <c r="T800" s="9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9">
        <f t="shared" si="76"/>
        <v>40996.458865740737</v>
      </c>
      <c r="T801" s="9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41863.225162037037</v>
      </c>
      <c r="T802" s="9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9">
        <f t="shared" si="76"/>
        <v>40695.587037037032</v>
      </c>
      <c r="T803" s="9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9">
        <f t="shared" si="76"/>
        <v>41122.813935185186</v>
      </c>
      <c r="T804" s="9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9">
        <f t="shared" si="76"/>
        <v>40665.741643518515</v>
      </c>
      <c r="T805" s="9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9">
        <f t="shared" si="76"/>
        <v>40729.897291666668</v>
      </c>
      <c r="T806" s="9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9">
        <f t="shared" si="76"/>
        <v>40690.614722222221</v>
      </c>
      <c r="T807" s="9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9">
        <f t="shared" si="76"/>
        <v>40763.483090277776</v>
      </c>
      <c r="T808" s="9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9">
        <f t="shared" si="76"/>
        <v>42759.420266203706</v>
      </c>
      <c r="T809" s="9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9">
        <f t="shared" si="76"/>
        <v>41961.892199074071</v>
      </c>
      <c r="T810" s="9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9">
        <f t="shared" si="76"/>
        <v>41628.625347222223</v>
      </c>
      <c r="T811" s="9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9">
        <f t="shared" si="76"/>
        <v>41122.847939814812</v>
      </c>
      <c r="T812" s="9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9">
        <f t="shared" si="76"/>
        <v>41443.435208333329</v>
      </c>
      <c r="T813" s="9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9">
        <f t="shared" si="76"/>
        <v>41281.809629629628</v>
      </c>
      <c r="T814" s="9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41080.751909722218</v>
      </c>
      <c r="T815" s="9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9">
        <f t="shared" si="76"/>
        <v>40679.534733796296</v>
      </c>
      <c r="T816" s="9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9">
        <f t="shared" si="76"/>
        <v>41914.70952546296</v>
      </c>
      <c r="T817" s="9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41341.662534722222</v>
      </c>
      <c r="T818" s="9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9">
        <f t="shared" si="76"/>
        <v>40925.391331018516</v>
      </c>
      <c r="T819" s="9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9">
        <f t="shared" si="76"/>
        <v>41120.67454861111</v>
      </c>
      <c r="T820" s="9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9">
        <f t="shared" si="76"/>
        <v>41619.789976851847</v>
      </c>
      <c r="T821" s="9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9">
        <f t="shared" si="76"/>
        <v>41768.633587962962</v>
      </c>
      <c r="T822" s="9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9">
        <f t="shared" si="76"/>
        <v>42093.71371527778</v>
      </c>
      <c r="T823" s="9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9">
        <f t="shared" si="76"/>
        <v>41157.739004629628</v>
      </c>
      <c r="T824" s="9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9">
        <f t="shared" si="76"/>
        <v>42055.764490740738</v>
      </c>
      <c r="T825" s="9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9">
        <f t="shared" si="76"/>
        <v>40250.033773148149</v>
      </c>
      <c r="T826" s="9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9">
        <f t="shared" si="76"/>
        <v>41186.098194444443</v>
      </c>
      <c r="T827" s="9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9">
        <f t="shared" si="76"/>
        <v>40972.830208333333</v>
      </c>
      <c r="T828" s="9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9">
        <f t="shared" si="76"/>
        <v>40927.265127314815</v>
      </c>
      <c r="T829" s="9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9">
        <f t="shared" si="76"/>
        <v>41072.84238425926</v>
      </c>
      <c r="T830" s="9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42504.593055555553</v>
      </c>
      <c r="T831" s="9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9">
        <f t="shared" si="76"/>
        <v>41325.317418981482</v>
      </c>
      <c r="T832" s="9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40996.438587962963</v>
      </c>
      <c r="T833" s="9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9">
        <f t="shared" si="76"/>
        <v>40869.466840277775</v>
      </c>
      <c r="T834" s="9">
        <f t="shared" si="77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 *100,0)</f>
        <v>102</v>
      </c>
      <c r="P835">
        <f t="shared" ref="P835:P898" si="79">ROUND(E835/L835,2)</f>
        <v>148.78</v>
      </c>
      <c r="Q835" t="str">
        <f t="shared" ref="Q835:Q898" si="80">LEFT(N835,FIND("/",N835) - 1)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(((J835/60)/60)/24)+DATE(1970,1,1)+(-5/24)</f>
        <v>41718.669849537036</v>
      </c>
      <c r="T835" s="9">
        <f t="shared" ref="T835:T898" si="83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41422.614490740736</v>
      </c>
      <c r="T836" s="9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9">
        <f t="shared" si="82"/>
        <v>41005.249513888884</v>
      </c>
      <c r="T837" s="9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9">
        <f t="shared" si="82"/>
        <v>41523.848587962959</v>
      </c>
      <c r="T838" s="9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9">
        <f t="shared" si="82"/>
        <v>41730.79006944444</v>
      </c>
      <c r="T839" s="9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9">
        <f t="shared" si="82"/>
        <v>40895.689641203702</v>
      </c>
      <c r="T840" s="9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9">
        <f t="shared" si="82"/>
        <v>41144.555046296293</v>
      </c>
      <c r="T841" s="9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9">
        <f t="shared" si="82"/>
        <v>42607.018368055556</v>
      </c>
      <c r="T842" s="9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9">
        <f t="shared" si="82"/>
        <v>41923.63035879629</v>
      </c>
      <c r="T843" s="9">
        <f t="shared" si="83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9">
        <f t="shared" si="82"/>
        <v>41526.384062500001</v>
      </c>
      <c r="T844" s="9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9">
        <f t="shared" si="82"/>
        <v>42695.049537037034</v>
      </c>
      <c r="T845" s="9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9">
        <f t="shared" si="82"/>
        <v>41905.476296296292</v>
      </c>
      <c r="T846" s="9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9">
        <f t="shared" si="82"/>
        <v>42577.997638888883</v>
      </c>
      <c r="T847" s="9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9">
        <f t="shared" si="82"/>
        <v>41694.183506944442</v>
      </c>
      <c r="T848" s="9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42165.590000000004</v>
      </c>
      <c r="T849" s="9">
        <f t="shared" si="83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42078.583715277775</v>
      </c>
      <c r="T850" s="9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9">
        <f t="shared" si="82"/>
        <v>42050.94055555555</v>
      </c>
      <c r="T851" s="9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9">
        <f t="shared" si="82"/>
        <v>42452.619409722225</v>
      </c>
      <c r="T852" s="9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9">
        <f t="shared" si="82"/>
        <v>42522.671909722216</v>
      </c>
      <c r="T853" s="9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9">
        <f t="shared" si="82"/>
        <v>42656.59716435185</v>
      </c>
      <c r="T854" s="9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42021.62394675926</v>
      </c>
      <c r="T855" s="9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9">
        <f t="shared" si="82"/>
        <v>42702.004004629627</v>
      </c>
      <c r="T856" s="9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9">
        <f t="shared" si="82"/>
        <v>42544.916863425926</v>
      </c>
      <c r="T857" s="9">
        <f t="shared" si="83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9">
        <f t="shared" si="82"/>
        <v>42609.103657407402</v>
      </c>
      <c r="T858" s="9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42291.373043981475</v>
      </c>
      <c r="T859" s="9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9">
        <f t="shared" si="82"/>
        <v>42079.537245370368</v>
      </c>
      <c r="T860" s="9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9">
        <f t="shared" si="82"/>
        <v>42128.611898148149</v>
      </c>
      <c r="T861" s="9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9">
        <f t="shared" si="82"/>
        <v>41570.274456018517</v>
      </c>
      <c r="T862" s="9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42599.756990740738</v>
      </c>
      <c r="T863" s="9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41559.346620370365</v>
      </c>
      <c r="T864" s="9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40920.909328703703</v>
      </c>
      <c r="T865" s="9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9">
        <f t="shared" si="82"/>
        <v>41540.898587962962</v>
      </c>
      <c r="T866" s="9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41230.564780092594</v>
      </c>
      <c r="T867" s="9">
        <f t="shared" si="83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9">
        <f t="shared" si="82"/>
        <v>42025.429606481477</v>
      </c>
      <c r="T868" s="9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9">
        <f t="shared" si="82"/>
        <v>40087.897060185183</v>
      </c>
      <c r="T869" s="9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41615.819421296292</v>
      </c>
      <c r="T870" s="9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9">
        <f t="shared" si="82"/>
        <v>41342.637233796297</v>
      </c>
      <c r="T871" s="9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41487.813923611109</v>
      </c>
      <c r="T872" s="9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9">
        <f t="shared" si="82"/>
        <v>41577.352951388886</v>
      </c>
      <c r="T873" s="9">
        <f t="shared" si="83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40567.617210648146</v>
      </c>
      <c r="T874" s="9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41183.958796296298</v>
      </c>
      <c r="T875" s="9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9">
        <f t="shared" si="82"/>
        <v>41368.375393518516</v>
      </c>
      <c r="T876" s="9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42248.515405092585</v>
      </c>
      <c r="T877" s="9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9">
        <f t="shared" si="82"/>
        <v>41276.288506944438</v>
      </c>
      <c r="T878" s="9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9">
        <f t="shared" si="82"/>
        <v>41597.580555555556</v>
      </c>
      <c r="T879" s="9">
        <f t="shared" si="83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40505.024583333332</v>
      </c>
      <c r="T880" s="9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9">
        <f t="shared" si="82"/>
        <v>41037.621585648143</v>
      </c>
      <c r="T881" s="9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9">
        <f t="shared" si="82"/>
        <v>41179.112708333334</v>
      </c>
      <c r="T882" s="9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40877.042662037034</v>
      </c>
      <c r="T883" s="9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9">
        <f t="shared" si="82"/>
        <v>40759.652199074073</v>
      </c>
      <c r="T884" s="9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9">
        <f t="shared" si="82"/>
        <v>42371.727256944439</v>
      </c>
      <c r="T885" s="9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40981.594282407401</v>
      </c>
      <c r="T886" s="9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9">
        <f t="shared" si="82"/>
        <v>42713.732766203706</v>
      </c>
      <c r="T887" s="9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9">
        <f t="shared" si="82"/>
        <v>42603.662187499998</v>
      </c>
      <c r="T888" s="9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41026.75063657407</v>
      </c>
      <c r="T889" s="9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40751.544965277775</v>
      </c>
      <c r="T890" s="9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41887.575729166667</v>
      </c>
      <c r="T891" s="9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41569.490497685183</v>
      </c>
      <c r="T892" s="9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9">
        <f t="shared" si="82"/>
        <v>41841.823263888888</v>
      </c>
      <c r="T893" s="9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9">
        <f t="shared" si="82"/>
        <v>40303.991701388884</v>
      </c>
      <c r="T894" s="9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42065.689386574071</v>
      </c>
      <c r="T895" s="9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9">
        <f t="shared" si="82"/>
        <v>42496.773263888892</v>
      </c>
      <c r="T896" s="9">
        <f t="shared" si="83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9">
        <f t="shared" si="82"/>
        <v>40430.919317129628</v>
      </c>
      <c r="T897" s="9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9">
        <f t="shared" si="82"/>
        <v>42218.664652777778</v>
      </c>
      <c r="T898" s="9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 *100,0)</f>
        <v>0</v>
      </c>
      <c r="P899" t="e">
        <f t="shared" ref="P899:P962" si="85">ROUND(E899/L899,2)</f>
        <v>#DIV/0!</v>
      </c>
      <c r="Q899" t="str">
        <f t="shared" ref="Q899:Q962" si="86">LEFT(N899,FIND("/",N899) - 1)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(((J899/60)/60)/24)+DATE(1970,1,1)+(-5/24)</f>
        <v>41211.480416666665</v>
      </c>
      <c r="T899" s="9">
        <f t="shared" ref="T899:T962" si="8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40878.549884259257</v>
      </c>
      <c r="T900" s="9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40645.890763888885</v>
      </c>
      <c r="T901" s="9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42429.641226851854</v>
      </c>
      <c r="T902" s="9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40291.603171296294</v>
      </c>
      <c r="T903" s="9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41829.757199074069</v>
      </c>
      <c r="T904" s="9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41149.587731481479</v>
      </c>
      <c r="T905" s="9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9">
        <f t="shared" si="88"/>
        <v>42341.87195601852</v>
      </c>
      <c r="T906" s="9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9">
        <f t="shared" si="88"/>
        <v>40507.031550925924</v>
      </c>
      <c r="T907" s="9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41680.981365740736</v>
      </c>
      <c r="T908" s="9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40766.9840625</v>
      </c>
      <c r="T909" s="9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40340.593229166661</v>
      </c>
      <c r="T910" s="9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41081.481944444444</v>
      </c>
      <c r="T911" s="9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42737.337025462963</v>
      </c>
      <c r="T912" s="9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41641.796817129631</v>
      </c>
      <c r="T913" s="9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41193.901006944441</v>
      </c>
      <c r="T914" s="9">
        <f t="shared" si="8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9">
        <f t="shared" si="88"/>
        <v>41003.930775462963</v>
      </c>
      <c r="T915" s="9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41116.554942129631</v>
      </c>
      <c r="T916" s="9">
        <f t="shared" si="8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9">
        <f t="shared" si="88"/>
        <v>40937.471226851849</v>
      </c>
      <c r="T917" s="9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40434.645069444443</v>
      </c>
      <c r="T918" s="9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41802.735300925924</v>
      </c>
      <c r="T919" s="9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41944.707881944443</v>
      </c>
      <c r="T920" s="9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41227.433391203704</v>
      </c>
      <c r="T921" s="9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41562.463217592594</v>
      </c>
      <c r="T922" s="9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40846.962685185179</v>
      </c>
      <c r="T923" s="9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9">
        <f t="shared" si="88"/>
        <v>41878.32167824074</v>
      </c>
      <c r="T924" s="9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41934.751423611109</v>
      </c>
      <c r="T925" s="9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41288.734594907408</v>
      </c>
      <c r="T926" s="9">
        <f t="shared" si="8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41575.672581018516</v>
      </c>
      <c r="T927" s="9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40337.811689814815</v>
      </c>
      <c r="T928" s="9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41013.614525462959</v>
      </c>
      <c r="T929" s="9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41180.654085648144</v>
      </c>
      <c r="T930" s="9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40978.029733796291</v>
      </c>
      <c r="T931" s="9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40312.707245370366</v>
      </c>
      <c r="T932" s="9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9">
        <f t="shared" si="88"/>
        <v>41680.151643518519</v>
      </c>
      <c r="T933" s="9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9">
        <f t="shared" si="88"/>
        <v>41310.760937499996</v>
      </c>
      <c r="T934" s="9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41710.960752314815</v>
      </c>
      <c r="T935" s="9">
        <f t="shared" si="8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9">
        <f t="shared" si="88"/>
        <v>41733.528749999998</v>
      </c>
      <c r="T936" s="9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42368.125335648147</v>
      </c>
      <c r="T937" s="9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40882.815844907404</v>
      </c>
      <c r="T938" s="9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41551.589780092589</v>
      </c>
      <c r="T939" s="9">
        <f t="shared" si="8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41124.27138888889</v>
      </c>
      <c r="T940" s="9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41416.554837962962</v>
      </c>
      <c r="T941" s="9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42181.800069444442</v>
      </c>
      <c r="T942" s="9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42745.888252314813</v>
      </c>
      <c r="T943" s="9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42382.634953703695</v>
      </c>
      <c r="T944" s="9">
        <f t="shared" si="8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42673.459548611114</v>
      </c>
      <c r="T945" s="9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42444.375578703701</v>
      </c>
      <c r="T946" s="9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42732.664652777778</v>
      </c>
      <c r="T947" s="9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42592.542222222219</v>
      </c>
      <c r="T948" s="9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42491.57298611111</v>
      </c>
      <c r="T949" s="9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42411.619953703703</v>
      </c>
      <c r="T950" s="9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42360.835370370369</v>
      </c>
      <c r="T951" s="9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42356.54237268518</v>
      </c>
      <c r="T952" s="9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42480.44527777777</v>
      </c>
      <c r="T953" s="9">
        <f t="shared" si="8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42662.405231481483</v>
      </c>
      <c r="T954" s="9">
        <f t="shared" si="8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41998.956006944441</v>
      </c>
      <c r="T955" s="9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42194.625451388885</v>
      </c>
      <c r="T956" s="9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42586.086805555555</v>
      </c>
      <c r="T957" s="9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42060.705543981479</v>
      </c>
      <c r="T958" s="9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42660.344131944446</v>
      </c>
      <c r="T959" s="9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42082.594479166662</v>
      </c>
      <c r="T960" s="9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41992.96603009259</v>
      </c>
      <c r="T961" s="9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42766.41846064815</v>
      </c>
      <c r="T962" s="9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 *100,0)</f>
        <v>42</v>
      </c>
      <c r="P963">
        <f t="shared" ref="P963:P1026" si="91">ROUND(E963/L963,2)</f>
        <v>364.35</v>
      </c>
      <c r="Q963" t="str">
        <f t="shared" ref="Q963:Q1026" si="92">LEFT(N963,FIND("/",N963) - 1)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(((J963/60)/60)/24)+DATE(1970,1,1)+(-5/24)</f>
        <v>42740.485358796293</v>
      </c>
      <c r="T963" s="9">
        <f t="shared" ref="T963:T1026" si="95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42373.504085648143</v>
      </c>
      <c r="T964" s="9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42625.427303240744</v>
      </c>
      <c r="T965" s="9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42208.420358796291</v>
      </c>
      <c r="T966" s="9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42636.808402777773</v>
      </c>
      <c r="T967" s="9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42619.427453703705</v>
      </c>
      <c r="T968" s="9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42422.045995370368</v>
      </c>
      <c r="T969" s="9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41836.639282407406</v>
      </c>
      <c r="T970" s="9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42742.094988425924</v>
      </c>
      <c r="T971" s="9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42721.012187499997</v>
      </c>
      <c r="T972" s="9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42111.500694444439</v>
      </c>
      <c r="T973" s="9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41856.657384259255</v>
      </c>
      <c r="T974" s="9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42256.806631944441</v>
      </c>
      <c r="T975" s="9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42424.541157407402</v>
      </c>
      <c r="T976" s="9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42489.488252314812</v>
      </c>
      <c r="T977" s="9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42184.850659722222</v>
      </c>
      <c r="T978" s="9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42391.733761574076</v>
      </c>
      <c r="T979" s="9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42395.100706018515</v>
      </c>
      <c r="T980" s="9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42506.208657407398</v>
      </c>
      <c r="T981" s="9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41928.695856481478</v>
      </c>
      <c r="T982" s="9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41830.738680555551</v>
      </c>
      <c r="T983" s="9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42615.544976851852</v>
      </c>
      <c r="T984" s="9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42574.459317129629</v>
      </c>
      <c r="T985" s="9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42060.907499999994</v>
      </c>
      <c r="T986" s="9">
        <f t="shared" si="95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42339.759375000001</v>
      </c>
      <c r="T987" s="9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42324.559027777774</v>
      </c>
      <c r="T988" s="9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41773.086226851847</v>
      </c>
      <c r="T989" s="9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42614.148437499993</v>
      </c>
      <c r="T990" s="9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42611.725636574069</v>
      </c>
      <c r="T991" s="9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41855.575972222221</v>
      </c>
      <c r="T992" s="9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42538.548472222225</v>
      </c>
      <c r="T993" s="9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42437.71665509259</v>
      </c>
      <c r="T994" s="9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42652.756574074076</v>
      </c>
      <c r="T995" s="9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41921.054745370369</v>
      </c>
      <c r="T996" s="9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41947.732407407406</v>
      </c>
      <c r="T997" s="9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41817.658101851848</v>
      </c>
      <c r="T998" s="9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41940.894641203704</v>
      </c>
      <c r="T999" s="9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42281.960659722223</v>
      </c>
      <c r="T1000" s="9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41926.091319444444</v>
      </c>
      <c r="T1001" s="9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42748.851388888892</v>
      </c>
      <c r="T1002" s="9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42720.511724537035</v>
      </c>
      <c r="T1003" s="9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42325.475856481477</v>
      </c>
      <c r="T1004" s="9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42780.500706018516</v>
      </c>
      <c r="T1005" s="9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42388.5003125</v>
      </c>
      <c r="T1006" s="9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42276.416469907403</v>
      </c>
      <c r="T1007" s="9">
        <f t="shared" si="95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41976.83185185185</v>
      </c>
      <c r="T1008" s="9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42676.3752662037</v>
      </c>
      <c r="T1009" s="9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42702.600868055553</v>
      </c>
      <c r="T1010" s="9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42510.396365740737</v>
      </c>
      <c r="T1011" s="9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42561.621087962958</v>
      </c>
      <c r="T1012" s="9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41946.689756944441</v>
      </c>
      <c r="T1013" s="9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42714.232083333329</v>
      </c>
      <c r="T1014" s="9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42339.625648148147</v>
      </c>
      <c r="T1015" s="9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41954.79415509259</v>
      </c>
      <c r="T1016" s="9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42303.670081018521</v>
      </c>
      <c r="T1017" s="9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42421.898796296293</v>
      </c>
      <c r="T1018" s="9">
        <f t="shared" si="95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42289.466840277775</v>
      </c>
      <c r="T1019" s="9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42535.283946759257</v>
      </c>
      <c r="T1020" s="9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42009.765613425923</v>
      </c>
      <c r="T1021" s="9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42126.861215277771</v>
      </c>
      <c r="T1022" s="9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42271.043645833335</v>
      </c>
      <c r="T1023" s="9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42111.438391203708</v>
      </c>
      <c r="T1024" s="9">
        <f t="shared" si="95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42145.711354166669</v>
      </c>
      <c r="T1025" s="9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42370.372256944444</v>
      </c>
      <c r="T1026" s="9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 *100,0)</f>
        <v>110</v>
      </c>
      <c r="P1027">
        <f t="shared" ref="P1027:P1090" si="97">ROUND(E1027/L1027,2)</f>
        <v>71.849999999999994</v>
      </c>
      <c r="Q1027" t="str">
        <f t="shared" ref="Q1027:Q1090" si="98">LEFT(N1027,FIND("/",N1027) - 1)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(((J1027/60)/60)/24)+DATE(1970,1,1)+(-5/24)</f>
        <v>42049.625428240739</v>
      </c>
      <c r="T1027" s="9">
        <f t="shared" ref="T1027:T1090" si="101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42426.199259259258</v>
      </c>
      <c r="T1028" s="9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41904.825775462959</v>
      </c>
      <c r="T1029" s="9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42755.419039351851</v>
      </c>
      <c r="T1030" s="9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42044.503553240742</v>
      </c>
      <c r="T1031" s="9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42611.274872685179</v>
      </c>
      <c r="T1032" s="9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42324.555671296293</v>
      </c>
      <c r="T1033" s="9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42514.458622685182</v>
      </c>
      <c r="T1034" s="9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42688.524074074077</v>
      </c>
      <c r="T1035" s="9">
        <f t="shared" si="101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42554.958379629628</v>
      </c>
      <c r="T1036" s="9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42016.43310185185</v>
      </c>
      <c r="T1037" s="9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41249.240624999999</v>
      </c>
      <c r="T1038" s="9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42119.61414351852</v>
      </c>
      <c r="T1039" s="9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42418.023414351854</v>
      </c>
      <c r="T1040" s="9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42691.900995370372</v>
      </c>
      <c r="T1041" s="9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42579.500104166662</v>
      </c>
      <c r="T1042" s="9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41830.851759259262</v>
      </c>
      <c r="T1043" s="9">
        <f t="shared" si="101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41851.487824074073</v>
      </c>
      <c r="T1044" s="9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42114.044618055552</v>
      </c>
      <c r="T1045" s="9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42011.717604166661</v>
      </c>
      <c r="T1046" s="9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41844.666087962964</v>
      </c>
      <c r="T1047" s="9">
        <f t="shared" si="101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42319.643055555549</v>
      </c>
      <c r="T1048" s="9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41918.610127314809</v>
      </c>
      <c r="T1049" s="9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42597.844780092586</v>
      </c>
      <c r="T1050" s="9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42382.222743055558</v>
      </c>
      <c r="T1051" s="9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42231.588854166665</v>
      </c>
      <c r="T1052" s="9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41849.805844907409</v>
      </c>
      <c r="T1053" s="9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42483.589062499996</v>
      </c>
      <c r="T1054" s="9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42774.964490740742</v>
      </c>
      <c r="T1055" s="9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41831.643506944441</v>
      </c>
      <c r="T1056" s="9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42406.784085648142</v>
      </c>
      <c r="T1057" s="9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42058.511307870365</v>
      </c>
      <c r="T1058" s="9">
        <f t="shared" si="101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42678.662997685176</v>
      </c>
      <c r="T1059" s="9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42047.692627314813</v>
      </c>
      <c r="T1060" s="9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42046.581666666665</v>
      </c>
      <c r="T1061" s="9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42079.704780092587</v>
      </c>
      <c r="T1062" s="9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42432.068379629629</v>
      </c>
      <c r="T1063" s="9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42556.598854166667</v>
      </c>
      <c r="T1064" s="9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42582.822476851848</v>
      </c>
      <c r="T1065" s="9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41417.019710648143</v>
      </c>
      <c r="T1066" s="9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41661.172708333332</v>
      </c>
      <c r="T1067" s="9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41445.754421296297</v>
      </c>
      <c r="T1068" s="9">
        <f t="shared" si="101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41599.647349537037</v>
      </c>
      <c r="T1069" s="9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42440.162777777768</v>
      </c>
      <c r="T1070" s="9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41572.021516203698</v>
      </c>
      <c r="T1071" s="9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41162.803495370368</v>
      </c>
      <c r="T1072" s="9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42295.545057870368</v>
      </c>
      <c r="T1073" s="9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41645.623807870368</v>
      </c>
      <c r="T1074" s="9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40802.756261574068</v>
      </c>
      <c r="T1075" s="9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41612.964641203704</v>
      </c>
      <c r="T1076" s="9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41005.695787037032</v>
      </c>
      <c r="T1077" s="9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41838.169560185182</v>
      </c>
      <c r="T1078" s="9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42352.958460648144</v>
      </c>
      <c r="T1079" s="9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40700.987511574072</v>
      </c>
      <c r="T1080" s="9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42479.35805555556</v>
      </c>
      <c r="T1081" s="9">
        <f t="shared" si="101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41739.929780092592</v>
      </c>
      <c r="T1082" s="9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42002.718657407408</v>
      </c>
      <c r="T1083" s="9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41101.697777777779</v>
      </c>
      <c r="T1084" s="9">
        <f t="shared" si="101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41793.451192129629</v>
      </c>
      <c r="T1085" s="9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41829.703749999993</v>
      </c>
      <c r="T1086" s="9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42413.462673611109</v>
      </c>
      <c r="T1087" s="9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41845.658460648148</v>
      </c>
      <c r="T1088" s="9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41775.505636574075</v>
      </c>
      <c r="T1089" s="9">
        <f t="shared" si="101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41723.591053240736</v>
      </c>
      <c r="T1090" s="9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 *100,0)</f>
        <v>8</v>
      </c>
      <c r="P1091">
        <f t="shared" ref="P1091:P1154" si="103">ROUND(E1091/L1091,2)</f>
        <v>23.96</v>
      </c>
      <c r="Q1091" t="str">
        <f t="shared" ref="Q1091:Q1154" si="104">LEFT(N1091,FIND("/",N1091) - 1)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(((J1091/60)/60)/24)+DATE(1970,1,1)+(-5/24)</f>
        <v>42150.981192129628</v>
      </c>
      <c r="T1091" s="9">
        <f t="shared" ref="T1091:T1154" si="107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42122.977465277778</v>
      </c>
      <c r="T1092" s="9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42440.611944444441</v>
      </c>
      <c r="T1093" s="9">
        <f t="shared" si="107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41249.817569444444</v>
      </c>
      <c r="T1094" s="9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42396.765474537031</v>
      </c>
      <c r="T1095" s="9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40795.505011574067</v>
      </c>
      <c r="T1096" s="9">
        <f t="shared" si="107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41486.328935185185</v>
      </c>
      <c r="T1097" s="9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41885.309652777774</v>
      </c>
      <c r="T1098" s="9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41660.584224537037</v>
      </c>
      <c r="T1099" s="9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41712.554340277777</v>
      </c>
      <c r="T1100" s="9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42107.628101851849</v>
      </c>
      <c r="T1101" s="9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42383.902442129627</v>
      </c>
      <c r="T1102" s="9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42538.564097222225</v>
      </c>
      <c r="T1103" s="9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41576.837094907409</v>
      </c>
      <c r="T1104" s="9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42479.013773148145</v>
      </c>
      <c r="T1105" s="9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41771.201631944445</v>
      </c>
      <c r="T1106" s="9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41691.927395833329</v>
      </c>
      <c r="T1107" s="9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40973.532118055555</v>
      </c>
      <c r="T1108" s="9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41813.653055555551</v>
      </c>
      <c r="T1109" s="9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40952.42864583333</v>
      </c>
      <c r="T1110" s="9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42662.543865740743</v>
      </c>
      <c r="T1111" s="9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41220.72479166666</v>
      </c>
      <c r="T1112" s="9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42346.995254629634</v>
      </c>
      <c r="T1113" s="9">
        <f t="shared" si="107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41963.551053240742</v>
      </c>
      <c r="T1114" s="9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41835.768749999996</v>
      </c>
      <c r="T1115" s="9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41526.13758101852</v>
      </c>
      <c r="T1116" s="9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42429.487210648142</v>
      </c>
      <c r="T1117" s="9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41009.638981481476</v>
      </c>
      <c r="T1118" s="9">
        <f t="shared" si="107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42333.390196759261</v>
      </c>
      <c r="T1119" s="9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41703.958090277774</v>
      </c>
      <c r="T1120" s="9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41722.584074074075</v>
      </c>
      <c r="T1121" s="9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40799.664351851847</v>
      </c>
      <c r="T1122" s="9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42412.72587962963</v>
      </c>
      <c r="T1123" s="9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41410.495659722219</v>
      </c>
      <c r="T1124" s="9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41718.315370370365</v>
      </c>
      <c r="T1125" s="9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42094.458923611113</v>
      </c>
      <c r="T1126" s="9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42212.415856481479</v>
      </c>
      <c r="T1127" s="9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42535.11914351851</v>
      </c>
      <c r="T1128" s="9">
        <f t="shared" si="107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41926.645833333328</v>
      </c>
      <c r="T1129" s="9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41828.441168981481</v>
      </c>
      <c r="T1130" s="9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42496.056631944441</v>
      </c>
      <c r="T1131" s="9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41908.788194444445</v>
      </c>
      <c r="T1132" s="9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42332.699861111112</v>
      </c>
      <c r="T1133" s="9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42705.907071759262</v>
      </c>
      <c r="T1134" s="9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41821.198854166665</v>
      </c>
      <c r="T1135" s="9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41958.07671296296</v>
      </c>
      <c r="T1136" s="9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42558.781180555547</v>
      </c>
      <c r="T1137" s="9">
        <f t="shared" si="107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42327.463298611103</v>
      </c>
      <c r="T1138" s="9">
        <f t="shared" si="107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42453.611354166664</v>
      </c>
      <c r="T1139" s="9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42736.698275462964</v>
      </c>
      <c r="T1140" s="9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41975.139189814807</v>
      </c>
      <c r="T1141" s="9">
        <f t="shared" si="107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42192.253715277773</v>
      </c>
      <c r="T1142" s="9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42164.491319444445</v>
      </c>
      <c r="T1143" s="9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42021.797766203708</v>
      </c>
      <c r="T1144" s="9">
        <f t="shared" si="107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42324.985254629624</v>
      </c>
      <c r="T1145" s="9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42092.973611111105</v>
      </c>
      <c r="T1146" s="9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41854.539259259262</v>
      </c>
      <c r="T1147" s="9">
        <f t="shared" si="107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41723.745057870365</v>
      </c>
      <c r="T1148" s="9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41871.763692129629</v>
      </c>
      <c r="T1149" s="9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42674.962743055548</v>
      </c>
      <c r="T1150" s="9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42507.501921296294</v>
      </c>
      <c r="T1151" s="9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42317.74623842592</v>
      </c>
      <c r="T1152" s="9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42223.894247685181</v>
      </c>
      <c r="T1153" s="9">
        <f t="shared" si="107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42109.501296296294</v>
      </c>
      <c r="T1154" s="9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 *100,0)</f>
        <v>1</v>
      </c>
      <c r="P1155">
        <f t="shared" ref="P1155:P1218" si="109">ROUND(E1155/L1155,2)</f>
        <v>50</v>
      </c>
      <c r="Q1155" t="str">
        <f t="shared" ref="Q1155:Q1218" si="110">LEFT(N1155,FIND("/",N1155) - 1)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(((J1155/60)/60)/24)+DATE(1970,1,1)+(-5/24)</f>
        <v>42143.505844907406</v>
      </c>
      <c r="T1155" s="9">
        <f t="shared" ref="T1155:T1218" si="113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42222.900532407402</v>
      </c>
      <c r="T1156" s="9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41835.555648148147</v>
      </c>
      <c r="T1157" s="9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42028.862986111104</v>
      </c>
      <c r="T1158" s="9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41918.419907407406</v>
      </c>
      <c r="T1159" s="9">
        <f t="shared" si="113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41951.883425925924</v>
      </c>
      <c r="T1160" s="9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42154.518113425926</v>
      </c>
      <c r="T1161" s="9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42060.946597222217</v>
      </c>
      <c r="T1162" s="9">
        <f t="shared" si="113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42122.421168981477</v>
      </c>
      <c r="T1163" s="9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41876.475277777776</v>
      </c>
      <c r="T1164" s="9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41830.515277777777</v>
      </c>
      <c r="T1165" s="9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42509.51599537037</v>
      </c>
      <c r="T1166" s="9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41792.006134259253</v>
      </c>
      <c r="T1167" s="9">
        <f t="shared" si="113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42150.277106481481</v>
      </c>
      <c r="T1168" s="9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41863.526562499996</v>
      </c>
      <c r="T1169" s="9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42604.845659722218</v>
      </c>
      <c r="T1170" s="9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42027.145405092589</v>
      </c>
      <c r="T1171" s="9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42124.684849537036</v>
      </c>
      <c r="T1172" s="9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41938.596377314811</v>
      </c>
      <c r="T1173" s="9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41841.473981481482</v>
      </c>
      <c r="T1174" s="9">
        <f t="shared" si="113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42183.97751157407</v>
      </c>
      <c r="T1175" s="9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42468.633414351854</v>
      </c>
      <c r="T1176" s="9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42170.520127314812</v>
      </c>
      <c r="T1177" s="9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42745.811319444438</v>
      </c>
      <c r="T1178" s="9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41897.452499999999</v>
      </c>
      <c r="T1179" s="9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41837.69736111111</v>
      </c>
      <c r="T1180" s="9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42275.511886574073</v>
      </c>
      <c r="T1181" s="9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41781.598541666666</v>
      </c>
      <c r="T1182" s="9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42034.131030092591</v>
      </c>
      <c r="T1183" s="9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42728.619074074071</v>
      </c>
      <c r="T1184" s="9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42656.653043981474</v>
      </c>
      <c r="T1185" s="9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42741.391331018516</v>
      </c>
      <c r="T1186" s="9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42130.656817129631</v>
      </c>
      <c r="T1187" s="9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42123.655034722215</v>
      </c>
      <c r="T1188" s="9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42109.686608796292</v>
      </c>
      <c r="T1189" s="9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42711.492361111108</v>
      </c>
      <c r="T1190" s="9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42529.770775462959</v>
      </c>
      <c r="T1191" s="9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41852.457465277774</v>
      </c>
      <c r="T1192" s="9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42419.395370370366</v>
      </c>
      <c r="T1193" s="9">
        <f t="shared" si="113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42747.298356481479</v>
      </c>
      <c r="T1194" s="9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42409.567743055559</v>
      </c>
      <c r="T1195" s="9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42072.27984953703</v>
      </c>
      <c r="T1196" s="9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42298.139502314814</v>
      </c>
      <c r="T1197" s="9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42326.610405092586</v>
      </c>
      <c r="T1198" s="9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42503.456412037034</v>
      </c>
      <c r="T1199" s="9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42333.410717592589</v>
      </c>
      <c r="T1200" s="9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42161.562499999993</v>
      </c>
      <c r="T1201" s="9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42089.269166666665</v>
      </c>
      <c r="T1202" s="9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42536.398680555554</v>
      </c>
      <c r="T1203" s="9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42152.080486111103</v>
      </c>
      <c r="T1204" s="9">
        <f t="shared" si="113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42125.4065625</v>
      </c>
      <c r="T1205" s="9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42297.539733796293</v>
      </c>
      <c r="T1206" s="9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42138.298043981478</v>
      </c>
      <c r="T1207" s="9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42772.567743055559</v>
      </c>
      <c r="T1208" s="9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42430.221909722219</v>
      </c>
      <c r="T1209" s="9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42423.500740740739</v>
      </c>
      <c r="T1210" s="9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42761.637789351851</v>
      </c>
      <c r="T1211" s="9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42132.733472222222</v>
      </c>
      <c r="T1212" s="9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42515.658113425925</v>
      </c>
      <c r="T1213" s="9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42318.741840277777</v>
      </c>
      <c r="T1214" s="9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42731.547453703701</v>
      </c>
      <c r="T1215" s="9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42104.632002314807</v>
      </c>
      <c r="T1216" s="9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41759.714768518512</v>
      </c>
      <c r="T1217" s="9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42247.408067129632</v>
      </c>
      <c r="T1218" s="9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 *100,0)</f>
        <v>103</v>
      </c>
      <c r="P1219">
        <f t="shared" ref="P1219:P1282" si="115">ROUND(E1219/L1219,2)</f>
        <v>148.57</v>
      </c>
      <c r="Q1219" t="str">
        <f t="shared" ref="Q1219:Q1282" si="116">LEFT(N1219,FIND("/",N1219) - 1)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(((J1219/60)/60)/24)+DATE(1970,1,1)+(-5/24)</f>
        <v>42535.6011574074</v>
      </c>
      <c r="T1219" s="9">
        <f t="shared" ref="T1219:T1282" si="11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42278.453703703701</v>
      </c>
      <c r="T1220" s="9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42633.253622685181</v>
      </c>
      <c r="T1221" s="9">
        <f t="shared" si="11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42211.420277777775</v>
      </c>
      <c r="T1222" s="9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42680.267222222225</v>
      </c>
      <c r="T1223" s="9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42430.512118055551</v>
      </c>
      <c r="T1224" s="9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42653.968854166662</v>
      </c>
      <c r="T1225" s="9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41736.341458333329</v>
      </c>
      <c r="T1226" s="9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41509.697662037033</v>
      </c>
      <c r="T1227" s="9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41715.666446759256</v>
      </c>
      <c r="T1228" s="9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41827.710833333331</v>
      </c>
      <c r="T1229" s="9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40754.520925925921</v>
      </c>
      <c r="T1230" s="9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40985.251469907402</v>
      </c>
      <c r="T1231" s="9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40568.764236111107</v>
      </c>
      <c r="T1232" s="9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42193.733425925922</v>
      </c>
      <c r="T1233" s="9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41506.639699074076</v>
      </c>
      <c r="T1234" s="9">
        <f t="shared" si="11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40939.740439814814</v>
      </c>
      <c r="T1235" s="9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42007.580347222225</v>
      </c>
      <c r="T1236" s="9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41582.927071759259</v>
      </c>
      <c r="T1237" s="9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41110.47180555555</v>
      </c>
      <c r="T1238" s="9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41125.074826388889</v>
      </c>
      <c r="T1239" s="9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40731.402037037034</v>
      </c>
      <c r="T1240" s="9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40883.754247685181</v>
      </c>
      <c r="T1241" s="9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41408.831678240742</v>
      </c>
      <c r="T1242" s="9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41923.629398148143</v>
      </c>
      <c r="T1243" s="9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40781.957199074073</v>
      </c>
      <c r="T1244" s="9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40671.670960648145</v>
      </c>
      <c r="T1245" s="9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9">
        <f t="shared" si="118"/>
        <v>41355.617164351846</v>
      </c>
      <c r="T1246" s="9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9">
        <f t="shared" si="118"/>
        <v>41774.391597222217</v>
      </c>
      <c r="T1247" s="9">
        <f t="shared" si="11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9">
        <f t="shared" si="118"/>
        <v>40837.835057870368</v>
      </c>
      <c r="T1248" s="9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41370.083969907406</v>
      </c>
      <c r="T1249" s="9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9">
        <f t="shared" si="118"/>
        <v>41767.448530092588</v>
      </c>
      <c r="T1250" s="9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9">
        <f t="shared" si="118"/>
        <v>41067.532534722224</v>
      </c>
      <c r="T1251" s="9">
        <f t="shared" si="11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9">
        <f t="shared" si="118"/>
        <v>41843.434386574074</v>
      </c>
      <c r="T1252" s="9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9">
        <f t="shared" si="118"/>
        <v>40751.606099537035</v>
      </c>
      <c r="T1253" s="9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9">
        <f t="shared" si="118"/>
        <v>41543.779733796291</v>
      </c>
      <c r="T1254" s="9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9">
        <f t="shared" si="118"/>
        <v>41855.575312499997</v>
      </c>
      <c r="T1255" s="9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9">
        <f t="shared" si="118"/>
        <v>40487.413032407407</v>
      </c>
      <c r="T1256" s="9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9">
        <f t="shared" si="118"/>
        <v>41579.637175925927</v>
      </c>
      <c r="T1257" s="9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9">
        <f t="shared" si="118"/>
        <v>40921.711006944446</v>
      </c>
      <c r="T1258" s="9">
        <f t="shared" si="11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9">
        <f t="shared" si="118"/>
        <v>40586.877199074072</v>
      </c>
      <c r="T1259" s="9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9">
        <f t="shared" si="118"/>
        <v>41487.402916666666</v>
      </c>
      <c r="T1260" s="9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9">
        <f t="shared" si="118"/>
        <v>41766.762314814812</v>
      </c>
      <c r="T1261" s="9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9">
        <f t="shared" si="118"/>
        <v>41666.63449074074</v>
      </c>
      <c r="T1262" s="9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9">
        <f t="shared" si="118"/>
        <v>41638.134571759256</v>
      </c>
      <c r="T1263" s="9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9">
        <f t="shared" si="118"/>
        <v>41656.554305555554</v>
      </c>
      <c r="T1264" s="9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9">
        <f t="shared" si="118"/>
        <v>41691.875810185185</v>
      </c>
      <c r="T1265" s="9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9">
        <f t="shared" si="118"/>
        <v>41547.454664351848</v>
      </c>
      <c r="T1266" s="9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9">
        <f t="shared" si="118"/>
        <v>40465.446932870364</v>
      </c>
      <c r="T1267" s="9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41620.668344907404</v>
      </c>
      <c r="T1268" s="9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9">
        <f t="shared" si="118"/>
        <v>41449.376828703702</v>
      </c>
      <c r="T1269" s="9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9">
        <f t="shared" si="118"/>
        <v>41507.637118055551</v>
      </c>
      <c r="T1270" s="9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9">
        <f t="shared" si="118"/>
        <v>42445.614722222213</v>
      </c>
      <c r="T1271" s="9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9">
        <f t="shared" si="118"/>
        <v>40933.648634259262</v>
      </c>
      <c r="T1272" s="9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9">
        <f t="shared" si="118"/>
        <v>41561.475219907406</v>
      </c>
      <c r="T1273" s="9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9">
        <f t="shared" si="118"/>
        <v>40274.536793981482</v>
      </c>
      <c r="T1274" s="9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9">
        <f t="shared" si="118"/>
        <v>41852.521886574068</v>
      </c>
      <c r="T1275" s="9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9">
        <f t="shared" si="118"/>
        <v>41116.481770833328</v>
      </c>
      <c r="T1276" s="9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9">
        <f t="shared" si="118"/>
        <v>41458.659571759257</v>
      </c>
      <c r="T1277" s="9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9">
        <f t="shared" si="118"/>
        <v>40007.49591435185</v>
      </c>
      <c r="T1278" s="9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9">
        <f t="shared" si="118"/>
        <v>41121.35355324074</v>
      </c>
      <c r="T1279" s="9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9">
        <f t="shared" si="118"/>
        <v>41786.346828703703</v>
      </c>
      <c r="T1280" s="9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9">
        <f t="shared" si="118"/>
        <v>41681.890856481477</v>
      </c>
      <c r="T1281" s="9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9">
        <f t="shared" si="118"/>
        <v>40513.54923611111</v>
      </c>
      <c r="T1282" s="9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 *100,0)</f>
        <v>111</v>
      </c>
      <c r="P1283">
        <f t="shared" ref="P1283:P1346" si="121">ROUND(E1283/L1283,2)</f>
        <v>104.73</v>
      </c>
      <c r="Q1283" t="str">
        <f t="shared" ref="Q1283:Q1346" si="122">LEFT(N1283,FIND("/",N1283) - 1)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(((J1283/60)/60)/24)+DATE(1970,1,1)+(-5/24)</f>
        <v>41463.535138888888</v>
      </c>
      <c r="T1283" s="9">
        <f t="shared" ref="T1283:T1346" si="125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9">
        <f t="shared" si="124"/>
        <v>41586.266840277778</v>
      </c>
      <c r="T1284" s="9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9">
        <f t="shared" si="124"/>
        <v>41320.50913194444</v>
      </c>
      <c r="T1285" s="9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42712.026412037034</v>
      </c>
      <c r="T1286" s="9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42160.374710648146</v>
      </c>
      <c r="T1287" s="9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42039.176238425927</v>
      </c>
      <c r="T1288" s="9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42107.412685185183</v>
      </c>
      <c r="T1289" s="9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42560.946331018517</v>
      </c>
      <c r="T1290" s="9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42708.926446759251</v>
      </c>
      <c r="T1291" s="9">
        <f t="shared" si="125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42086.406608796293</v>
      </c>
      <c r="T1292" s="9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42064.444340277776</v>
      </c>
      <c r="T1293" s="9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42256.555879629632</v>
      </c>
      <c r="T1294" s="9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42292.492719907408</v>
      </c>
      <c r="T1295" s="9">
        <f t="shared" si="125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42278.245335648149</v>
      </c>
      <c r="T1296" s="9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42184.364548611113</v>
      </c>
      <c r="T1297" s="9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42422.842280092591</v>
      </c>
      <c r="T1298" s="9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42461.538865740738</v>
      </c>
      <c r="T1299" s="9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42458.472592592596</v>
      </c>
      <c r="T1300" s="9">
        <f t="shared" si="125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42169.606006944443</v>
      </c>
      <c r="T1301" s="9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42483.466874999998</v>
      </c>
      <c r="T1302" s="9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42195.541412037033</v>
      </c>
      <c r="T1303" s="9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42674.849664351852</v>
      </c>
      <c r="T1304" s="9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42566.232870370368</v>
      </c>
      <c r="T1305" s="9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42746.986168981479</v>
      </c>
      <c r="T1306" s="9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42543.457268518519</v>
      </c>
      <c r="T1307" s="9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41947.249236111107</v>
      </c>
      <c r="T1308" s="9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42387.294895833329</v>
      </c>
      <c r="T1309" s="9">
        <f t="shared" si="125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42611.405231481483</v>
      </c>
      <c r="T1310" s="9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42257.674398148149</v>
      </c>
      <c r="T1311" s="9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42556.458912037029</v>
      </c>
      <c r="T1312" s="9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42669.593969907401</v>
      </c>
      <c r="T1313" s="9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42082.494467592587</v>
      </c>
      <c r="T1314" s="9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42402.50131944444</v>
      </c>
      <c r="T1315" s="9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42604.461342592585</v>
      </c>
      <c r="T1316" s="9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42278.289907407401</v>
      </c>
      <c r="T1317" s="9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42393.753576388881</v>
      </c>
      <c r="T1318" s="9">
        <f t="shared" si="125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42520.027152777773</v>
      </c>
      <c r="T1319" s="9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41984.835324074076</v>
      </c>
      <c r="T1320" s="9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41816.603761574072</v>
      </c>
      <c r="T1321" s="9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42705.482013888883</v>
      </c>
      <c r="T1322" s="9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42697.540937499994</v>
      </c>
      <c r="T1323" s="9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42115.448206018518</v>
      </c>
      <c r="T1324" s="9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42451.490115740737</v>
      </c>
      <c r="T1325" s="9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42626.425370370365</v>
      </c>
      <c r="T1326" s="9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42703.877719907403</v>
      </c>
      <c r="T1327" s="9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41974.583657407398</v>
      </c>
      <c r="T1328" s="9">
        <f t="shared" si="125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42123.470312500001</v>
      </c>
      <c r="T1329" s="9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42612.434421296297</v>
      </c>
      <c r="T1330" s="9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41935.013252314813</v>
      </c>
      <c r="T1331" s="9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42522.068391203698</v>
      </c>
      <c r="T1332" s="9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42569.295763888884</v>
      </c>
      <c r="T1333" s="9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42731.851944444446</v>
      </c>
      <c r="T1334" s="9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41805.8984375</v>
      </c>
      <c r="T1335" s="9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42410.565821759257</v>
      </c>
      <c r="T1336" s="9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42313.728032407402</v>
      </c>
      <c r="T1337" s="9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41955.655416666668</v>
      </c>
      <c r="T1338" s="9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42767.368969907409</v>
      </c>
      <c r="T1339" s="9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42188.595289351848</v>
      </c>
      <c r="T1340" s="9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41936.438831018517</v>
      </c>
      <c r="T1341" s="9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41836.387187499997</v>
      </c>
      <c r="T1342" s="9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42612.415706018517</v>
      </c>
      <c r="T1343" s="9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42172.608090277768</v>
      </c>
      <c r="T1344" s="9">
        <f t="shared" si="125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42542.318090277775</v>
      </c>
      <c r="T1345" s="9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42522.581469907404</v>
      </c>
      <c r="T1346" s="9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 *100,0)</f>
        <v>125</v>
      </c>
      <c r="P1347">
        <f t="shared" ref="P1347:P1410" si="127">ROUND(E1347/L1347,2)</f>
        <v>53.57</v>
      </c>
      <c r="Q1347" t="str">
        <f t="shared" ref="Q1347:Q1410" si="128">LEFT(N1347,FIND("/",N1347) - 1)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(((J1347/60)/60)/24)+DATE(1970,1,1)+(-5/24)</f>
        <v>41799.606006944443</v>
      </c>
      <c r="T1347" s="9">
        <f t="shared" ref="T1347:T1410" si="131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41421.867488425924</v>
      </c>
      <c r="T1348" s="9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42040.429687499993</v>
      </c>
      <c r="T1349" s="9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41963.29783564814</v>
      </c>
      <c r="T1350" s="9">
        <f t="shared" si="131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42317.124247685184</v>
      </c>
      <c r="T1351" s="9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42333.804791666662</v>
      </c>
      <c r="T1352" s="9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42382.531759259255</v>
      </c>
      <c r="T1353" s="9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42200.369976851849</v>
      </c>
      <c r="T1354" s="9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41308.909583333334</v>
      </c>
      <c r="T1355" s="9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42502.599293981482</v>
      </c>
      <c r="T1356" s="9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41213.046354166661</v>
      </c>
      <c r="T1357" s="9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41429.830555555556</v>
      </c>
      <c r="T1358" s="9">
        <f t="shared" si="131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41304.753900462958</v>
      </c>
      <c r="T1359" s="9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40689.362534722219</v>
      </c>
      <c r="T1360" s="9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40668.606365740736</v>
      </c>
      <c r="T1361" s="9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41095.692361111105</v>
      </c>
      <c r="T1362" s="9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41781.508935185186</v>
      </c>
      <c r="T1363" s="9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41464.726053240738</v>
      </c>
      <c r="T1364" s="9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42396.635729166665</v>
      </c>
      <c r="T1365" s="9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9">
        <f t="shared" si="130"/>
        <v>41951.487337962957</v>
      </c>
      <c r="T1366" s="9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9">
        <f t="shared" si="130"/>
        <v>42049.524907407402</v>
      </c>
      <c r="T1367" s="9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9">
        <f t="shared" si="130"/>
        <v>41924.787766203699</v>
      </c>
      <c r="T1368" s="9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9">
        <f t="shared" si="130"/>
        <v>42291.794560185182</v>
      </c>
      <c r="T1369" s="9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9">
        <f t="shared" si="130"/>
        <v>42145.982569444437</v>
      </c>
      <c r="T1370" s="9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9">
        <f t="shared" si="130"/>
        <v>41710.385949074072</v>
      </c>
      <c r="T1371" s="9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41547.795023148145</v>
      </c>
      <c r="T1372" s="9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9">
        <f t="shared" si="130"/>
        <v>42101.550254629627</v>
      </c>
      <c r="T1373" s="9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41072.53162037037</v>
      </c>
      <c r="T1374" s="9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9">
        <f t="shared" si="130"/>
        <v>42704.743437499994</v>
      </c>
      <c r="T1375" s="9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9">
        <f t="shared" si="130"/>
        <v>42423.953564814808</v>
      </c>
      <c r="T1376" s="9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9">
        <f t="shared" si="130"/>
        <v>42719.857858796291</v>
      </c>
      <c r="T1377" s="9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9">
        <f t="shared" si="130"/>
        <v>42677.460717592585</v>
      </c>
      <c r="T1378" s="9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9">
        <f t="shared" si="130"/>
        <v>42747.01122685185</v>
      </c>
      <c r="T1379" s="9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9">
        <f t="shared" si="130"/>
        <v>42568.551041666658</v>
      </c>
      <c r="T1380" s="9">
        <f t="shared" si="131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9">
        <f t="shared" si="130"/>
        <v>42130.28328703704</v>
      </c>
      <c r="T1381" s="9">
        <f t="shared" si="131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42141.554467592585</v>
      </c>
      <c r="T1382" s="9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9">
        <f t="shared" si="130"/>
        <v>42703.006076388883</v>
      </c>
      <c r="T1383" s="9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9">
        <f t="shared" si="130"/>
        <v>41370.591851851852</v>
      </c>
      <c r="T1384" s="9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9">
        <f t="shared" si="130"/>
        <v>42706.866643518515</v>
      </c>
      <c r="T1385" s="9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9">
        <f t="shared" si="130"/>
        <v>42160.526874999996</v>
      </c>
      <c r="T1386" s="9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9">
        <f t="shared" si="130"/>
        <v>42433.480567129627</v>
      </c>
      <c r="T1387" s="9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42184.438530092586</v>
      </c>
      <c r="T1388" s="9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9">
        <f t="shared" si="130"/>
        <v>42126.712905092594</v>
      </c>
      <c r="T1389" s="9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9">
        <f t="shared" si="130"/>
        <v>42634.406446759262</v>
      </c>
      <c r="T1390" s="9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9">
        <f t="shared" si="130"/>
        <v>42565.272650462961</v>
      </c>
      <c r="T1391" s="9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9">
        <f t="shared" si="130"/>
        <v>42087.594976851848</v>
      </c>
      <c r="T1392" s="9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9">
        <f t="shared" si="130"/>
        <v>42193.442337962959</v>
      </c>
      <c r="T1393" s="9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9">
        <f t="shared" si="130"/>
        <v>42400.946597222217</v>
      </c>
      <c r="T1394" s="9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9">
        <f t="shared" si="130"/>
        <v>42553.473645833328</v>
      </c>
      <c r="T1395" s="9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9">
        <f t="shared" si="130"/>
        <v>42751.936643518515</v>
      </c>
      <c r="T1396" s="9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9">
        <f t="shared" si="130"/>
        <v>42719.700011574074</v>
      </c>
      <c r="T1397" s="9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9">
        <f t="shared" si="130"/>
        <v>42018.790300925924</v>
      </c>
      <c r="T1398" s="9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9">
        <f t="shared" si="130"/>
        <v>42640.709606481476</v>
      </c>
      <c r="T1399" s="9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9">
        <f t="shared" si="130"/>
        <v>42526.665902777771</v>
      </c>
      <c r="T1400" s="9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9">
        <f t="shared" si="130"/>
        <v>41888.795983796292</v>
      </c>
      <c r="T1401" s="9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9">
        <f t="shared" si="130"/>
        <v>42498.132789351854</v>
      </c>
      <c r="T1402" s="9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9">
        <f t="shared" si="130"/>
        <v>41399.787893518514</v>
      </c>
      <c r="T1403" s="9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9">
        <f t="shared" si="130"/>
        <v>42064.845034722217</v>
      </c>
      <c r="T1404" s="9">
        <f t="shared" si="131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9">
        <f t="shared" si="130"/>
        <v>41450.854571759257</v>
      </c>
      <c r="T1405" s="9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42032.30190972222</v>
      </c>
      <c r="T1406" s="9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41941.472233796296</v>
      </c>
      <c r="T1407" s="9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42297.224618055552</v>
      </c>
      <c r="T1408" s="9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41838.32844907407</v>
      </c>
      <c r="T1409" s="9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42291.663842592585</v>
      </c>
      <c r="T1410" s="9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 *100,0)</f>
        <v>0</v>
      </c>
      <c r="P1411" t="e">
        <f t="shared" ref="P1411:P1474" si="133">ROUND(E1411/L1411,2)</f>
        <v>#DIV/0!</v>
      </c>
      <c r="Q1411" t="str">
        <f t="shared" ref="Q1411:Q1474" si="134">LEFT(N1411,FIND("/",N1411) - 1)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(((J1411/60)/60)/24)+DATE(1970,1,1)+(-5/24)</f>
        <v>41944.925173611111</v>
      </c>
      <c r="T1411" s="9">
        <f t="shared" ref="T1411:T1474" si="137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42479.110185185178</v>
      </c>
      <c r="T1412" s="9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42012.850694444445</v>
      </c>
      <c r="T1413" s="9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41946.855312499996</v>
      </c>
      <c r="T1414" s="9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42360.228819444441</v>
      </c>
      <c r="T1415" s="9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42708.044756944444</v>
      </c>
      <c r="T1416" s="9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42192.467488425922</v>
      </c>
      <c r="T1417" s="9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42299.717812499999</v>
      </c>
      <c r="T1418" s="9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42231.941828703704</v>
      </c>
      <c r="T1419" s="9">
        <f t="shared" si="137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42395.248078703698</v>
      </c>
      <c r="T1420" s="9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42622.24790509259</v>
      </c>
      <c r="T1421" s="9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42524.459328703706</v>
      </c>
      <c r="T1422" s="9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42013.707280092589</v>
      </c>
      <c r="T1423" s="9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42604.031296296293</v>
      </c>
      <c r="T1424" s="9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42340.151979166665</v>
      </c>
      <c r="T1425" s="9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42676.509282407402</v>
      </c>
      <c r="T1426" s="9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42092.923136574071</v>
      </c>
      <c r="T1427" s="9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42180.181944444441</v>
      </c>
      <c r="T1428" s="9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42601.643344907403</v>
      </c>
      <c r="T1429" s="9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42432.171493055554</v>
      </c>
      <c r="T1430" s="9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42073.852337962955</v>
      </c>
      <c r="T1431" s="9">
        <f t="shared" si="137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41961.605185185181</v>
      </c>
      <c r="T1432" s="9">
        <f t="shared" si="137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42304.002499999995</v>
      </c>
      <c r="T1433" s="9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42175.572083333333</v>
      </c>
      <c r="T1434" s="9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42673.417534722219</v>
      </c>
      <c r="T1435" s="9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42142.558773148143</v>
      </c>
      <c r="T1436" s="9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42258.57199074074</v>
      </c>
      <c r="T1437" s="9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42391.141863425924</v>
      </c>
      <c r="T1438" s="9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41796.32336805555</v>
      </c>
      <c r="T1439" s="9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42457.663182870368</v>
      </c>
      <c r="T1440" s="9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42040.621539351843</v>
      </c>
      <c r="T1441" s="9">
        <f t="shared" si="137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42486.540081018517</v>
      </c>
      <c r="T1442" s="9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42198.557511574072</v>
      </c>
      <c r="T1443" s="9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42485.437013888884</v>
      </c>
      <c r="T1444" s="9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42707.71769675926</v>
      </c>
      <c r="T1445" s="9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42199.665069444447</v>
      </c>
      <c r="T1446" s="9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42139.333969907406</v>
      </c>
      <c r="T1447" s="9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42461.239328703705</v>
      </c>
      <c r="T1448" s="9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42529.52238425926</v>
      </c>
      <c r="T1449" s="9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42115.728217592587</v>
      </c>
      <c r="T1450" s="9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42086.603067129625</v>
      </c>
      <c r="T1451" s="9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42389.962928240733</v>
      </c>
      <c r="T1452" s="9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41931.75068287037</v>
      </c>
      <c r="T1453" s="9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41818.494942129626</v>
      </c>
      <c r="T1454" s="9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42795.487812499996</v>
      </c>
      <c r="T1455" s="9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42463.658333333333</v>
      </c>
      <c r="T1456" s="9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41832.46435185185</v>
      </c>
      <c r="T1457" s="9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42708.460243055553</v>
      </c>
      <c r="T1458" s="9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42289.688009259255</v>
      </c>
      <c r="T1459" s="9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41831.49722222222</v>
      </c>
      <c r="T1460" s="9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42311.996481481481</v>
      </c>
      <c r="T1461" s="9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41915.688634259255</v>
      </c>
      <c r="T1462" s="9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41899.436967592592</v>
      </c>
      <c r="T1463" s="9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41344.454525462963</v>
      </c>
      <c r="T1464" s="9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41326.702986111108</v>
      </c>
      <c r="T1465" s="9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41291.453217592592</v>
      </c>
      <c r="T1466" s="9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40959.526064814811</v>
      </c>
      <c r="T1467" s="9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42339.963726851849</v>
      </c>
      <c r="T1468" s="9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40933.593576388885</v>
      </c>
      <c r="T1469" s="9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40645.806122685186</v>
      </c>
      <c r="T1470" s="9">
        <f t="shared" si="137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41290.390150462961</v>
      </c>
      <c r="T1471" s="9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41250.618784722217</v>
      </c>
      <c r="T1472" s="9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42073.749236111107</v>
      </c>
      <c r="T1473" s="9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41533.33452546296</v>
      </c>
      <c r="T1474" s="9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 *100,0)</f>
        <v>121</v>
      </c>
      <c r="P1475">
        <f t="shared" ref="P1475:P1538" si="139">ROUND(E1475/L1475,2)</f>
        <v>38.46</v>
      </c>
      <c r="Q1475" t="str">
        <f t="shared" ref="Q1475:Q1538" si="140">LEFT(N1475,FIND("/",N1475) - 1)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(((J1475/60)/60)/24)+DATE(1970,1,1)+(-5/24)</f>
        <v>40939.771284722221</v>
      </c>
      <c r="T1475" s="9">
        <f t="shared" ref="T1475:T1538" si="143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41500.519583333327</v>
      </c>
      <c r="T1476" s="9">
        <f t="shared" si="143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41960.514618055553</v>
      </c>
      <c r="T1477" s="9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40765.833587962959</v>
      </c>
      <c r="T1478" s="9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40840.407453703701</v>
      </c>
      <c r="T1479" s="9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41394.663344907407</v>
      </c>
      <c r="T1480" s="9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41754.536909722221</v>
      </c>
      <c r="T1481" s="9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41464.725682870368</v>
      </c>
      <c r="T1482" s="9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41550.714641203704</v>
      </c>
      <c r="T1483" s="9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41136.649722222224</v>
      </c>
      <c r="T1484" s="9">
        <f t="shared" si="143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42547.984664351847</v>
      </c>
      <c r="T1485" s="9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41052.992627314808</v>
      </c>
      <c r="T1486" s="9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42130.587650462963</v>
      </c>
      <c r="T1487" s="9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42031.960196759253</v>
      </c>
      <c r="T1488" s="9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42554.709155092591</v>
      </c>
      <c r="T1489" s="9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41614.354861111111</v>
      </c>
      <c r="T1490" s="9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41198.403379629628</v>
      </c>
      <c r="T1491" s="9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41520.352708333332</v>
      </c>
      <c r="T1492" s="9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41991.505127314813</v>
      </c>
      <c r="T1493" s="9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40682.676458333335</v>
      </c>
      <c r="T1494" s="9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41411.658275462964</v>
      </c>
      <c r="T1495" s="9">
        <f t="shared" si="143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42067.514039351845</v>
      </c>
      <c r="T1496" s="9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40752.581377314811</v>
      </c>
      <c r="T1497" s="9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41838.266886574071</v>
      </c>
      <c r="T1498" s="9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41444.434282407405</v>
      </c>
      <c r="T1499" s="9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41840.775208333333</v>
      </c>
      <c r="T1500" s="9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42526.798993055556</v>
      </c>
      <c r="T1501" s="9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41365.69626157407</v>
      </c>
      <c r="T1502" s="9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42163.3752662037</v>
      </c>
      <c r="T1503" s="9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42426.33425925926</v>
      </c>
      <c r="T1504" s="9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42606.13890046296</v>
      </c>
      <c r="T1505" s="9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41772.44935185185</v>
      </c>
      <c r="T1506" s="9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42414.234988425924</v>
      </c>
      <c r="T1507" s="9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41814.577592592592</v>
      </c>
      <c r="T1508" s="9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40254.242002314815</v>
      </c>
      <c r="T1509" s="9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41786.406030092592</v>
      </c>
      <c r="T1510" s="9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42751.325057870366</v>
      </c>
      <c r="T1511" s="9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41809.176828703698</v>
      </c>
      <c r="T1512" s="9">
        <f t="shared" si="143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42296.375046296293</v>
      </c>
      <c r="T1513" s="9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42741.476145833331</v>
      </c>
      <c r="T1514" s="9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41806.42900462963</v>
      </c>
      <c r="T1515" s="9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42234.389351851853</v>
      </c>
      <c r="T1516" s="9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42415.04510416666</v>
      </c>
      <c r="T1517" s="9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42619.258009259262</v>
      </c>
      <c r="T1518" s="9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41948.358252314814</v>
      </c>
      <c r="T1519" s="9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41760.611712962964</v>
      </c>
      <c r="T1520" s="9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41782.533368055556</v>
      </c>
      <c r="T1521" s="9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41955.649456018517</v>
      </c>
      <c r="T1522" s="9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42492.959386574068</v>
      </c>
      <c r="T1523" s="9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41899.621979166666</v>
      </c>
      <c r="T1524" s="9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41964.543009259258</v>
      </c>
      <c r="T1525" s="9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42756.292708333327</v>
      </c>
      <c r="T1526" s="9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42570.494652777772</v>
      </c>
      <c r="T1527" s="9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42339.067673611113</v>
      </c>
      <c r="T1528" s="9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42780.392199074071</v>
      </c>
      <c r="T1529" s="9">
        <f t="shared" si="143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42736.524560185186</v>
      </c>
      <c r="T1530" s="9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42052.420370370368</v>
      </c>
      <c r="T1531" s="9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42275.558969907412</v>
      </c>
      <c r="T1532" s="9">
        <f t="shared" si="143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41941.594050925924</v>
      </c>
      <c r="T1533" s="9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42391.266956018517</v>
      </c>
      <c r="T1534" s="9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42442.793715277774</v>
      </c>
      <c r="T1535" s="9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42221.465995370374</v>
      </c>
      <c r="T1536" s="9">
        <f t="shared" si="143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42484.620729166665</v>
      </c>
      <c r="T1537" s="9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42213.593865740739</v>
      </c>
      <c r="T1538" s="9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 *100,0)</f>
        <v>180</v>
      </c>
      <c r="P1539">
        <f t="shared" ref="P1539:P1602" si="145">ROUND(E1539/L1539,2)</f>
        <v>96.38</v>
      </c>
      <c r="Q1539" t="str">
        <f t="shared" ref="Q1539:Q1602" si="146">LEFT(N1539,FIND("/",N1539) - 1)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(((J1539/60)/60)/24)+DATE(1970,1,1)+(-5/24)</f>
        <v>42552.106793981475</v>
      </c>
      <c r="T1539" s="9">
        <f t="shared" ref="T1539:T1602" si="14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41981.57372685185</v>
      </c>
      <c r="T1540" s="9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42705.710868055547</v>
      </c>
      <c r="T1541" s="9">
        <f t="shared" si="14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41938.798796296294</v>
      </c>
      <c r="T1542" s="9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41974.503912037035</v>
      </c>
      <c r="T1543" s="9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42170.788194444445</v>
      </c>
      <c r="T1544" s="9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41935.301319444443</v>
      </c>
      <c r="T1545" s="9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42052.842870370368</v>
      </c>
      <c r="T1546" s="9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42031.676319444443</v>
      </c>
      <c r="T1547" s="9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41839.004618055551</v>
      </c>
      <c r="T1548" s="9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42782.218541666669</v>
      </c>
      <c r="T1549" s="9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42286.673842592594</v>
      </c>
      <c r="T1550" s="9">
        <f t="shared" si="14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42280.927766203698</v>
      </c>
      <c r="T1551" s="9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42472.24113425926</v>
      </c>
      <c r="T1552" s="9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42121.616192129623</v>
      </c>
      <c r="T1553" s="9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41892.480416666665</v>
      </c>
      <c r="T1554" s="9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42219.074618055551</v>
      </c>
      <c r="T1555" s="9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42188.043865740743</v>
      </c>
      <c r="T1556" s="9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42241.405462962961</v>
      </c>
      <c r="T1557" s="9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42524.944722222215</v>
      </c>
      <c r="T1558" s="9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41871.444826388884</v>
      </c>
      <c r="T1559" s="9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42185.189340277771</v>
      </c>
      <c r="T1560" s="9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42107.844895833325</v>
      </c>
      <c r="T1561" s="9">
        <f t="shared" si="14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41935.812418981477</v>
      </c>
      <c r="T1562" s="9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41554.833368055552</v>
      </c>
      <c r="T1563" s="9">
        <f t="shared" si="14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40079.357824074068</v>
      </c>
      <c r="T1564" s="9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41652.534155092588</v>
      </c>
      <c r="T1565" s="9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42121.158668981479</v>
      </c>
      <c r="T1566" s="9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40672.521539351852</v>
      </c>
      <c r="T1567" s="9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42549.708379629628</v>
      </c>
      <c r="T1568" s="9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41671.728530092587</v>
      </c>
      <c r="T1569" s="9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41961.853993055549</v>
      </c>
      <c r="T1570" s="9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41389.471226851849</v>
      </c>
      <c r="T1571" s="9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42438.605115740742</v>
      </c>
      <c r="T1572" s="9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42144.561145833337</v>
      </c>
      <c r="T1573" s="9">
        <f t="shared" si="14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42403.824756944443</v>
      </c>
      <c r="T1574" s="9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42785.791689814818</v>
      </c>
      <c r="T1575" s="9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42017.719085648147</v>
      </c>
      <c r="T1576" s="9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41799.315925925926</v>
      </c>
      <c r="T1577" s="9">
        <f t="shared" si="14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42140.670925925922</v>
      </c>
      <c r="T1578" s="9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41054.639444444445</v>
      </c>
      <c r="T1579" s="9">
        <f t="shared" si="14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40398.857534722221</v>
      </c>
      <c r="T1580" s="9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41481.788090277776</v>
      </c>
      <c r="T1581" s="9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40989.841736111113</v>
      </c>
      <c r="T1582" s="9">
        <f t="shared" si="14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42325.240624999999</v>
      </c>
      <c r="T1583" s="9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42246.581631944442</v>
      </c>
      <c r="T1584" s="9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41877.696655092594</v>
      </c>
      <c r="T1585" s="9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41779.440983796296</v>
      </c>
      <c r="T1586" s="9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42707.687129629623</v>
      </c>
      <c r="T1587" s="9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42068.896087962967</v>
      </c>
      <c r="T1588" s="9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41956.742650462962</v>
      </c>
      <c r="T1589" s="9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42005.041655092595</v>
      </c>
      <c r="T1590" s="9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42256.776458333326</v>
      </c>
      <c r="T1591" s="9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42240.648888888885</v>
      </c>
      <c r="T1592" s="9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42433.517835648141</v>
      </c>
      <c r="T1593" s="9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42045.86440972222</v>
      </c>
      <c r="T1594" s="9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42033.63721064815</v>
      </c>
      <c r="T1595" s="9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42445.504421296289</v>
      </c>
      <c r="T1596" s="9">
        <f t="shared" si="14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41779.84175925926</v>
      </c>
      <c r="T1597" s="9">
        <f t="shared" si="14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41941.221863425926</v>
      </c>
      <c r="T1598" s="9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42603.145798611113</v>
      </c>
      <c r="T1599" s="9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42151.459004629629</v>
      </c>
      <c r="T1600" s="9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42438.330740740734</v>
      </c>
      <c r="T1601" s="9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41790.848981481482</v>
      </c>
      <c r="T1602" s="9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 *100,0)</f>
        <v>108</v>
      </c>
      <c r="P1603">
        <f t="shared" ref="P1603:P1666" si="151">ROUND(E1603/L1603,2)</f>
        <v>48.33</v>
      </c>
      <c r="Q1603" t="str">
        <f t="shared" ref="Q1603:Q1666" si="152">LEFT(N1603,FIND("/",N1603) - 1)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(((J1603/60)/60)/24)+DATE(1970,1,1)+(-5/24)</f>
        <v>40637.884641203702</v>
      </c>
      <c r="T1603" s="9">
        <f t="shared" ref="T1603:T1666" si="155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9">
        <f t="shared" si="154"/>
        <v>40788.089317129627</v>
      </c>
      <c r="T1604" s="9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9">
        <f t="shared" si="154"/>
        <v>40875.961331018516</v>
      </c>
      <c r="T1605" s="9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9">
        <f t="shared" si="154"/>
        <v>40945.636979166666</v>
      </c>
      <c r="T1606" s="9">
        <f t="shared" si="155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9">
        <f t="shared" si="154"/>
        <v>40746.804548611108</v>
      </c>
      <c r="T1607" s="9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9">
        <f t="shared" si="154"/>
        <v>40535.903217592589</v>
      </c>
      <c r="T1608" s="9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9">
        <f t="shared" si="154"/>
        <v>41053.600127314814</v>
      </c>
      <c r="T1609" s="9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9">
        <f t="shared" si="154"/>
        <v>41607.622523148144</v>
      </c>
      <c r="T1610" s="9">
        <f t="shared" si="155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40795.792928240735</v>
      </c>
      <c r="T1611" s="9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9">
        <f t="shared" si="154"/>
        <v>41228.716550925921</v>
      </c>
      <c r="T1612" s="9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9">
        <f t="shared" si="154"/>
        <v>41408.792037037034</v>
      </c>
      <c r="T1613" s="9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41246.666481481479</v>
      </c>
      <c r="T1614" s="9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9">
        <f t="shared" si="154"/>
        <v>41081.861134259256</v>
      </c>
      <c r="T1615" s="9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9">
        <f t="shared" si="154"/>
        <v>41794.772789351846</v>
      </c>
      <c r="T1616" s="9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9">
        <f t="shared" si="154"/>
        <v>40844.842546296291</v>
      </c>
      <c r="T1617" s="9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9">
        <f t="shared" si="154"/>
        <v>41194.507187499999</v>
      </c>
      <c r="T1618" s="9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9">
        <f t="shared" si="154"/>
        <v>41546.455879629626</v>
      </c>
      <c r="T1619" s="9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9">
        <f t="shared" si="154"/>
        <v>41301.446006944439</v>
      </c>
      <c r="T1620" s="9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9">
        <f t="shared" si="154"/>
        <v>41875.977847222224</v>
      </c>
      <c r="T1621" s="9">
        <f t="shared" si="155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9">
        <f t="shared" si="154"/>
        <v>41321.131249999999</v>
      </c>
      <c r="T1622" s="9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9">
        <f t="shared" si="154"/>
        <v>41003.398321759254</v>
      </c>
      <c r="T1623" s="9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9">
        <f t="shared" si="154"/>
        <v>41950.086504629624</v>
      </c>
      <c r="T1624" s="9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9">
        <f t="shared" si="154"/>
        <v>41453.480196759258</v>
      </c>
      <c r="T1625" s="9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41243.158969907403</v>
      </c>
      <c r="T1626" s="9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9">
        <f t="shared" si="154"/>
        <v>41135.491354166668</v>
      </c>
      <c r="T1627" s="9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9">
        <f t="shared" si="154"/>
        <v>41579.639664351853</v>
      </c>
      <c r="T1628" s="9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9">
        <f t="shared" si="154"/>
        <v>41205.498715277776</v>
      </c>
      <c r="T1629" s="9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9">
        <f t="shared" si="154"/>
        <v>41774.528726851851</v>
      </c>
      <c r="T1630" s="9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9">
        <f t="shared" si="154"/>
        <v>41645.658946759257</v>
      </c>
      <c r="T1631" s="9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9">
        <f t="shared" si="154"/>
        <v>40939.629340277774</v>
      </c>
      <c r="T1632" s="9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9">
        <f t="shared" si="154"/>
        <v>41164.65116898148</v>
      </c>
      <c r="T1633" s="9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9">
        <f t="shared" si="154"/>
        <v>40750.132569444439</v>
      </c>
      <c r="T1634" s="9">
        <f t="shared" si="155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9">
        <f t="shared" si="154"/>
        <v>40896.675416666665</v>
      </c>
      <c r="T1635" s="9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9">
        <f t="shared" si="154"/>
        <v>40657.981493055551</v>
      </c>
      <c r="T1636" s="9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9">
        <f t="shared" si="154"/>
        <v>42502.660428240742</v>
      </c>
      <c r="T1637" s="9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9">
        <f t="shared" si="154"/>
        <v>40662.878333333334</v>
      </c>
      <c r="T1638" s="9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40122.543287037035</v>
      </c>
      <c r="T1639" s="9">
        <f t="shared" si="155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9">
        <f t="shared" si="154"/>
        <v>41288.478796296295</v>
      </c>
      <c r="T1640" s="9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9">
        <f t="shared" si="154"/>
        <v>40941.444039351853</v>
      </c>
      <c r="T1641" s="9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9">
        <f t="shared" si="154"/>
        <v>40379.022627314815</v>
      </c>
      <c r="T1642" s="9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41962.388240740744</v>
      </c>
      <c r="T1643" s="9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9">
        <f t="shared" si="154"/>
        <v>40687.816284722219</v>
      </c>
      <c r="T1644" s="9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9">
        <f t="shared" si="154"/>
        <v>41146.615879629629</v>
      </c>
      <c r="T1645" s="9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9">
        <f t="shared" si="154"/>
        <v>41174.851388888885</v>
      </c>
      <c r="T1646" s="9">
        <f t="shared" si="155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41521.409027777772</v>
      </c>
      <c r="T1647" s="9">
        <f t="shared" si="155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9">
        <f t="shared" si="154"/>
        <v>41833.241932870369</v>
      </c>
      <c r="T1648" s="9">
        <f t="shared" si="155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9">
        <f t="shared" si="154"/>
        <v>41039.201122685183</v>
      </c>
      <c r="T1649" s="9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9">
        <f t="shared" si="154"/>
        <v>40592.496319444443</v>
      </c>
      <c r="T1650" s="9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9">
        <f t="shared" si="154"/>
        <v>41737.476331018515</v>
      </c>
      <c r="T1651" s="9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9">
        <f t="shared" si="154"/>
        <v>41526.227280092593</v>
      </c>
      <c r="T1652" s="9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40625.692361111105</v>
      </c>
      <c r="T1653" s="9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9">
        <f t="shared" si="154"/>
        <v>41572.284641203703</v>
      </c>
      <c r="T1654" s="9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9">
        <f t="shared" si="154"/>
        <v>40626.626111111109</v>
      </c>
      <c r="T1655" s="9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9">
        <f t="shared" si="154"/>
        <v>40987.682407407403</v>
      </c>
      <c r="T1656" s="9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9">
        <f t="shared" si="154"/>
        <v>40974.583564814813</v>
      </c>
      <c r="T1657" s="9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9">
        <f t="shared" si="154"/>
        <v>41226.720509259256</v>
      </c>
      <c r="T1658" s="9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9">
        <f t="shared" si="154"/>
        <v>41023.573703703703</v>
      </c>
      <c r="T1659" s="9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9">
        <f t="shared" si="154"/>
        <v>41223.013506944444</v>
      </c>
      <c r="T1660" s="9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9">
        <f t="shared" si="154"/>
        <v>41596.705104166664</v>
      </c>
      <c r="T1661" s="9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9">
        <f t="shared" si="154"/>
        <v>42459.485532407409</v>
      </c>
      <c r="T1662" s="9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9">
        <f t="shared" si="154"/>
        <v>42343.789710648147</v>
      </c>
      <c r="T1663" s="9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9">
        <f t="shared" si="154"/>
        <v>40847.99</v>
      </c>
      <c r="T1664" s="9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42005.813738425924</v>
      </c>
      <c r="T1665" s="9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9">
        <f t="shared" si="154"/>
        <v>40939.553449074068</v>
      </c>
      <c r="T1666" s="9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 *100,0)</f>
        <v>119</v>
      </c>
      <c r="P1667">
        <f t="shared" ref="P1667:P1730" si="157">ROUND(E1667/L1667,2)</f>
        <v>44.96</v>
      </c>
      <c r="Q1667" t="str">
        <f t="shared" ref="Q1667:Q1730" si="158">LEFT(N1667,FIND("/",N1667) - 1)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(((J1667/60)/60)/24)+DATE(1970,1,1)+(-5/24)</f>
        <v>40564.441122685181</v>
      </c>
      <c r="T1667" s="9">
        <f t="shared" ref="T1667:T1730" si="161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9">
        <f t="shared" si="160"/>
        <v>41331.04482638889</v>
      </c>
      <c r="T1668" s="9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9">
        <f t="shared" si="160"/>
        <v>41681.862245370365</v>
      </c>
      <c r="T1669" s="9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9">
        <f t="shared" si="160"/>
        <v>40844.941423611104</v>
      </c>
      <c r="T1670" s="9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42461.676805555551</v>
      </c>
      <c r="T1671" s="9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9">
        <f t="shared" si="160"/>
        <v>40313.722210648149</v>
      </c>
      <c r="T1672" s="9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9">
        <f t="shared" si="160"/>
        <v>42553.335810185185</v>
      </c>
      <c r="T1673" s="9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9">
        <f t="shared" si="160"/>
        <v>41034.448263888888</v>
      </c>
      <c r="T1674" s="9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9">
        <f t="shared" si="160"/>
        <v>42039.670046296298</v>
      </c>
      <c r="T1675" s="9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9">
        <f t="shared" si="160"/>
        <v>42569.397060185183</v>
      </c>
      <c r="T1676" s="9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9">
        <f t="shared" si="160"/>
        <v>40802.524768518517</v>
      </c>
      <c r="T1677" s="9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9">
        <f t="shared" si="160"/>
        <v>40973.517905092594</v>
      </c>
      <c r="T1678" s="9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9">
        <f t="shared" si="160"/>
        <v>42416.198796296296</v>
      </c>
      <c r="T1679" s="9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9">
        <f t="shared" si="160"/>
        <v>41662.646655092591</v>
      </c>
      <c r="T1680" s="9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40722.860474537032</v>
      </c>
      <c r="T1681" s="9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41802.549386574072</v>
      </c>
      <c r="T1682" s="9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9">
        <f t="shared" si="160"/>
        <v>42773.91300925926</v>
      </c>
      <c r="T1683" s="9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42779.005324074074</v>
      </c>
      <c r="T1684" s="9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42808.57335648148</v>
      </c>
      <c r="T1685" s="9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42783.606956018521</v>
      </c>
      <c r="T1686" s="9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42788.041932870365</v>
      </c>
      <c r="T1687" s="9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42792.635636574072</v>
      </c>
      <c r="T1688" s="9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9">
        <f t="shared" si="160"/>
        <v>42801.838483796295</v>
      </c>
      <c r="T1689" s="9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42804.326319444437</v>
      </c>
      <c r="T1690" s="9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9">
        <f t="shared" si="160"/>
        <v>42780.734143518515</v>
      </c>
      <c r="T1691" s="9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9">
        <f t="shared" si="160"/>
        <v>42801.222708333335</v>
      </c>
      <c r="T1692" s="9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9">
        <f t="shared" si="160"/>
        <v>42795.49314814814</v>
      </c>
      <c r="T1693" s="9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9">
        <f t="shared" si="160"/>
        <v>42787.94290509259</v>
      </c>
      <c r="T1694" s="9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42803.711944444447</v>
      </c>
      <c r="T1695" s="9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42791.461504629631</v>
      </c>
      <c r="T1696" s="9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9">
        <f t="shared" si="160"/>
        <v>42800.823078703703</v>
      </c>
      <c r="T1697" s="9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42795.861238425925</v>
      </c>
      <c r="T1698" s="9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9">
        <f t="shared" si="160"/>
        <v>42804.82462962962</v>
      </c>
      <c r="T1699" s="9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42795.999537037038</v>
      </c>
      <c r="T1700" s="9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42806.655613425923</v>
      </c>
      <c r="T1701" s="9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9">
        <f t="shared" si="160"/>
        <v>42795.863310185181</v>
      </c>
      <c r="T1702" s="9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41989.456076388888</v>
      </c>
      <c r="T1703" s="9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42063.661458333336</v>
      </c>
      <c r="T1704" s="9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42187.073344907411</v>
      </c>
      <c r="T1705" s="9">
        <f t="shared" si="161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9">
        <f t="shared" si="160"/>
        <v>42020.931400462963</v>
      </c>
      <c r="T1706" s="9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42244.808402777773</v>
      </c>
      <c r="T1707" s="9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42179.098055555551</v>
      </c>
      <c r="T1708" s="9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9">
        <f t="shared" si="160"/>
        <v>42427.512673611105</v>
      </c>
      <c r="T1709" s="9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42451.658634259256</v>
      </c>
      <c r="T1710" s="9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41841.355486111104</v>
      </c>
      <c r="T1711" s="9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42341.382962962954</v>
      </c>
      <c r="T1712" s="9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41852.437893518516</v>
      </c>
      <c r="T1713" s="9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42125.705474537033</v>
      </c>
      <c r="T1714" s="9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41887.592731481483</v>
      </c>
      <c r="T1715" s="9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9">
        <f t="shared" si="160"/>
        <v>42095.710196759253</v>
      </c>
      <c r="T1716" s="9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42064.009085648147</v>
      </c>
      <c r="T1717" s="9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42673.369201388887</v>
      </c>
      <c r="T1718" s="9">
        <f t="shared" si="161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9">
        <f t="shared" si="160"/>
        <v>42460.773587962954</v>
      </c>
      <c r="T1719" s="9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42460.402187499996</v>
      </c>
      <c r="T1720" s="9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9">
        <f t="shared" si="160"/>
        <v>41869.326284722221</v>
      </c>
      <c r="T1721" s="9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9">
        <f t="shared" si="160"/>
        <v>41922.574895833335</v>
      </c>
      <c r="T1722" s="9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42319.25304398148</v>
      </c>
      <c r="T1723" s="9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42425.752650462957</v>
      </c>
      <c r="T1724" s="9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9">
        <f t="shared" si="160"/>
        <v>42129.617071759254</v>
      </c>
      <c r="T1725" s="9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41912.724097222221</v>
      </c>
      <c r="T1726" s="9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9">
        <f t="shared" si="160"/>
        <v>41845.759826388887</v>
      </c>
      <c r="T1727" s="9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41788.711388888885</v>
      </c>
      <c r="T1728" s="9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42044.719641203708</v>
      </c>
      <c r="T1729" s="9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42268.417523148142</v>
      </c>
      <c r="T1730" s="9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 *100,0)</f>
        <v>0</v>
      </c>
      <c r="P1731" t="e">
        <f t="shared" ref="P1731:P1794" si="163">ROUND(E1731/L1731,2)</f>
        <v>#DIV/0!</v>
      </c>
      <c r="Q1731" t="str">
        <f t="shared" ref="Q1731:Q1794" si="164">LEFT(N1731,FIND("/",N1731) - 1)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(((J1731/60)/60)/24)+DATE(1970,1,1)+(-5/24)</f>
        <v>42470.843819444439</v>
      </c>
      <c r="T1731" s="9">
        <f t="shared" ref="T1731:T1794" si="167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42271.879432870373</v>
      </c>
      <c r="T1732" s="9">
        <f t="shared" si="167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42152.698518518511</v>
      </c>
      <c r="T1733" s="9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42325.475474537037</v>
      </c>
      <c r="T1734" s="9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42614.467291666668</v>
      </c>
      <c r="T1735" s="9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42101.828194444439</v>
      </c>
      <c r="T1736" s="9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42559.605844907412</v>
      </c>
      <c r="T1737" s="9">
        <f t="shared" si="167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42286.65315972222</v>
      </c>
      <c r="T1738" s="9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9">
        <f t="shared" si="166"/>
        <v>42175.740648148152</v>
      </c>
      <c r="T1739" s="9">
        <f t="shared" si="167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41884.665995370371</v>
      </c>
      <c r="T1740" s="9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42435.665879629632</v>
      </c>
      <c r="T1741" s="9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42171.60905092593</v>
      </c>
      <c r="T1742" s="9">
        <f t="shared" si="167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42120.419803240737</v>
      </c>
      <c r="T1743" s="9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42710.668634259251</v>
      </c>
      <c r="T1744" s="9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42586.717303240737</v>
      </c>
      <c r="T1745" s="9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42026.396724537037</v>
      </c>
      <c r="T1746" s="9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42690.051365740735</v>
      </c>
      <c r="T1747" s="9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42667.968368055554</v>
      </c>
      <c r="T1748" s="9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42292.227199074077</v>
      </c>
      <c r="T1749" s="9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42219.742395833331</v>
      </c>
      <c r="T1750" s="9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42758.767604166664</v>
      </c>
      <c r="T1751" s="9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42454.628518518519</v>
      </c>
      <c r="T1752" s="9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42052.573182870365</v>
      </c>
      <c r="T1753" s="9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42627.044930555552</v>
      </c>
      <c r="T1754" s="9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42420.541296296295</v>
      </c>
      <c r="T1755" s="9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42067.668437499997</v>
      </c>
      <c r="T1756" s="9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42252.580567129626</v>
      </c>
      <c r="T1757" s="9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42570.959131944437</v>
      </c>
      <c r="T1758" s="9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42733.619016203702</v>
      </c>
      <c r="T1759" s="9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42505.74759259259</v>
      </c>
      <c r="T1760" s="9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42068.620706018519</v>
      </c>
      <c r="T1761" s="9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42405.464270833334</v>
      </c>
      <c r="T1762" s="9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42209.359490740739</v>
      </c>
      <c r="T1763" s="9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42410.773668981477</v>
      </c>
      <c r="T1764" s="9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42636.660185185181</v>
      </c>
      <c r="T1765" s="9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41825.27753472222</v>
      </c>
      <c r="T1766" s="9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41834.772129629629</v>
      </c>
      <c r="T1767" s="9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41855.65148148148</v>
      </c>
      <c r="T1768" s="9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41824.450046296297</v>
      </c>
      <c r="T1769" s="9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41849.352361111109</v>
      </c>
      <c r="T1770" s="9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41987.610636574071</v>
      </c>
      <c r="T1771" s="9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41891.571689814817</v>
      </c>
      <c r="T1772" s="9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41905.771296296298</v>
      </c>
      <c r="T1773" s="9">
        <f t="shared" si="167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41766.509675925925</v>
      </c>
      <c r="T1774" s="9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41978.552060185182</v>
      </c>
      <c r="T1775" s="9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41930.010324074072</v>
      </c>
      <c r="T1776" s="9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41891.768055555556</v>
      </c>
      <c r="T1777" s="9">
        <f t="shared" si="167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41905.748506944445</v>
      </c>
      <c r="T1778" s="9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42025.14876157407</v>
      </c>
      <c r="T1779" s="9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42045.655034722215</v>
      </c>
      <c r="T1780" s="9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42585.483564814807</v>
      </c>
      <c r="T1781" s="9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42493.392476851855</v>
      </c>
      <c r="T1782" s="9">
        <f t="shared" si="167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42597.409085648142</v>
      </c>
      <c r="T1783" s="9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42388.366770833331</v>
      </c>
      <c r="T1784" s="9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42115.741643518515</v>
      </c>
      <c r="T1785" s="9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42003.447222222218</v>
      </c>
      <c r="T1786" s="9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41896.926562499997</v>
      </c>
      <c r="T1787" s="9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41958.342326388891</v>
      </c>
      <c r="T1788" s="9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42068.447187499994</v>
      </c>
      <c r="T1789" s="9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41913.740069444444</v>
      </c>
      <c r="T1790" s="9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41956.041701388887</v>
      </c>
      <c r="T1791" s="9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42010.466180555559</v>
      </c>
      <c r="T1792" s="9">
        <f t="shared" si="167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41973.532002314816</v>
      </c>
      <c r="T1793" s="9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42188.822708333326</v>
      </c>
      <c r="T1794" s="9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 *100,0)</f>
        <v>1</v>
      </c>
      <c r="P1795">
        <f t="shared" ref="P1795:P1858" si="169">ROUND(E1795/L1795,2)</f>
        <v>20</v>
      </c>
      <c r="Q1795" t="str">
        <f t="shared" ref="Q1795:Q1858" si="170">LEFT(N1795,FIND("/",N1795) - 1)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(((J1795/60)/60)/24)+DATE(1970,1,1)+(-5/24)</f>
        <v>41940.683333333334</v>
      </c>
      <c r="T1795" s="9">
        <f t="shared" ref="T1795:T1858" si="173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42011.342847222222</v>
      </c>
      <c r="T1796" s="9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42628.080335648141</v>
      </c>
      <c r="T1797" s="9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42515.231087962959</v>
      </c>
      <c r="T1798" s="9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42689.360983796294</v>
      </c>
      <c r="T1799" s="9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42344.118437499994</v>
      </c>
      <c r="T1800" s="9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41934.634351851848</v>
      </c>
      <c r="T1801" s="9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42623.397800925923</v>
      </c>
      <c r="T1802" s="9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42321.452175925922</v>
      </c>
      <c r="T1803" s="9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42159.264236111114</v>
      </c>
      <c r="T1804" s="9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42017.863217592596</v>
      </c>
      <c r="T1805" s="9">
        <f t="shared" si="173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42282.469953703701</v>
      </c>
      <c r="T1806" s="9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42247.595578703702</v>
      </c>
      <c r="T1807" s="9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41877.429965277777</v>
      </c>
      <c r="T1808" s="9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41879.860104166662</v>
      </c>
      <c r="T1809" s="9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42742.472569444442</v>
      </c>
      <c r="T1810" s="9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42029.699525462966</v>
      </c>
      <c r="T1811" s="9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41860.701689814814</v>
      </c>
      <c r="T1812" s="9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41876.225347222222</v>
      </c>
      <c r="T1813" s="9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42524.110370370363</v>
      </c>
      <c r="T1814" s="9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41829.68069444444</v>
      </c>
      <c r="T1815" s="9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42033.105740740742</v>
      </c>
      <c r="T1816" s="9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42172.698344907411</v>
      </c>
      <c r="T1817" s="9">
        <f t="shared" si="173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42548.667858796289</v>
      </c>
      <c r="T1818" s="9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42705.453784722216</v>
      </c>
      <c r="T1819" s="9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42067.026041666664</v>
      </c>
      <c r="T1820" s="9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41820.543935185182</v>
      </c>
      <c r="T1821" s="9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42064.87604166667</v>
      </c>
      <c r="T1822" s="9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9">
        <f t="shared" si="172"/>
        <v>40926.110729166663</v>
      </c>
      <c r="T1823" s="9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9">
        <f t="shared" si="172"/>
        <v>41634.588680555549</v>
      </c>
      <c r="T1824" s="9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9">
        <f t="shared" si="172"/>
        <v>41176.47657407407</v>
      </c>
      <c r="T1825" s="9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41626.707951388889</v>
      </c>
      <c r="T1826" s="9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41443.626192129625</v>
      </c>
      <c r="T1827" s="9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9">
        <f t="shared" si="172"/>
        <v>41657.715474537035</v>
      </c>
      <c r="T1828" s="9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9">
        <f t="shared" si="172"/>
        <v>40555.117604166662</v>
      </c>
      <c r="T1829" s="9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9">
        <f t="shared" si="172"/>
        <v>41736.691319444442</v>
      </c>
      <c r="T1830" s="9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9">
        <f t="shared" si="172"/>
        <v>40515.879293981481</v>
      </c>
      <c r="T1831" s="9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9">
        <f t="shared" si="172"/>
        <v>41664.475775462961</v>
      </c>
      <c r="T1832" s="9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9">
        <f t="shared" si="172"/>
        <v>41026.787766203699</v>
      </c>
      <c r="T1833" s="9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40576.331331018519</v>
      </c>
      <c r="T1834" s="9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41302.835682870369</v>
      </c>
      <c r="T1835" s="9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9">
        <f t="shared" si="172"/>
        <v>41988.755729166667</v>
      </c>
      <c r="T1836" s="9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9">
        <f t="shared" si="172"/>
        <v>42430.49387731481</v>
      </c>
      <c r="T1837" s="9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9">
        <f t="shared" si="172"/>
        <v>41305.601030092592</v>
      </c>
      <c r="T1838" s="9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9">
        <f t="shared" si="172"/>
        <v>40925.839525462965</v>
      </c>
      <c r="T1839" s="9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9">
        <f t="shared" si="172"/>
        <v>40788.578206018516</v>
      </c>
      <c r="T1840" s="9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9">
        <f t="shared" si="172"/>
        <v>42614.513680555552</v>
      </c>
      <c r="T1841" s="9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9">
        <f t="shared" si="172"/>
        <v>41381.88784722222</v>
      </c>
      <c r="T1842" s="9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9">
        <f t="shared" si="172"/>
        <v>41745.637094907404</v>
      </c>
      <c r="T1843" s="9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9">
        <f t="shared" si="172"/>
        <v>42031.423391203702</v>
      </c>
      <c r="T1844" s="9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9">
        <f t="shared" si="172"/>
        <v>40564.786504629628</v>
      </c>
      <c r="T1845" s="9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40666.765208333331</v>
      </c>
      <c r="T1846" s="9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9">
        <f t="shared" si="172"/>
        <v>42523.124976851854</v>
      </c>
      <c r="T1847" s="9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9">
        <f t="shared" si="172"/>
        <v>41228.441863425927</v>
      </c>
      <c r="T1848" s="9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9">
        <f t="shared" si="172"/>
        <v>42094.028148148143</v>
      </c>
      <c r="T1849" s="9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9">
        <f t="shared" si="172"/>
        <v>40691.579722222217</v>
      </c>
      <c r="T1850" s="9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9">
        <f t="shared" si="172"/>
        <v>41169.637256944443</v>
      </c>
      <c r="T1851" s="9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9">
        <f t="shared" si="172"/>
        <v>41800.751157407409</v>
      </c>
      <c r="T1852" s="9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9">
        <f t="shared" si="172"/>
        <v>41827.69835648148</v>
      </c>
      <c r="T1853" s="9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9">
        <f t="shared" si="172"/>
        <v>42081.563101851854</v>
      </c>
      <c r="T1854" s="9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9">
        <f t="shared" si="172"/>
        <v>41176.852048611108</v>
      </c>
      <c r="T1855" s="9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9">
        <f t="shared" si="172"/>
        <v>41387.812928240739</v>
      </c>
      <c r="T1856" s="9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9">
        <f t="shared" si="172"/>
        <v>41600.330324074072</v>
      </c>
      <c r="T1857" s="9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9">
        <f t="shared" si="172"/>
        <v>41817.64666666666</v>
      </c>
      <c r="T1858" s="9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 *100,0)</f>
        <v>100</v>
      </c>
      <c r="P1859">
        <f t="shared" ref="P1859:P1922" si="175">ROUND(E1859/L1859,2)</f>
        <v>136.36000000000001</v>
      </c>
      <c r="Q1859" t="str">
        <f t="shared" ref="Q1859:Q1922" si="176">LEFT(N1859,FIND("/",N1859) - 1)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(((J1859/60)/60)/24)+DATE(1970,1,1)+(-5/24)</f>
        <v>41864.560335648144</v>
      </c>
      <c r="T1859" s="9">
        <f t="shared" ref="T1859:T1922" si="17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9">
        <f t="shared" si="178"/>
        <v>40832.9921412037</v>
      </c>
      <c r="T1860" s="9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9">
        <f t="shared" si="178"/>
        <v>40778.561678240738</v>
      </c>
      <c r="T1861" s="9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9">
        <f t="shared" si="178"/>
        <v>41655.500972222217</v>
      </c>
      <c r="T1862" s="9">
        <f t="shared" si="17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42000.091909722221</v>
      </c>
      <c r="T1863" s="9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42755.284421296288</v>
      </c>
      <c r="T1864" s="9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41772.588946759257</v>
      </c>
      <c r="T1865" s="9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41733.508101851847</v>
      </c>
      <c r="T1866" s="9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42645.159108796295</v>
      </c>
      <c r="T1867" s="9">
        <f t="shared" si="17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42742.038159722222</v>
      </c>
      <c r="T1868" s="9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42649.716574074067</v>
      </c>
      <c r="T1869" s="9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42328.570891203701</v>
      </c>
      <c r="T1870" s="9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42708.794548611106</v>
      </c>
      <c r="T1871" s="9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42371.14739583333</v>
      </c>
      <c r="T1872" s="9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41923.575243055551</v>
      </c>
      <c r="T1873" s="9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42154.921319444438</v>
      </c>
      <c r="T1874" s="9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42164.407523148147</v>
      </c>
      <c r="T1875" s="9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42529.760798611103</v>
      </c>
      <c r="T1876" s="9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42528.691064814811</v>
      </c>
      <c r="T1877" s="9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41776.076446759253</v>
      </c>
      <c r="T1878" s="9">
        <f t="shared" si="17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42034.820891203701</v>
      </c>
      <c r="T1879" s="9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41772.800405092588</v>
      </c>
      <c r="T1880" s="9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42413.441307870373</v>
      </c>
      <c r="T1881" s="9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42430.358564814807</v>
      </c>
      <c r="T1882" s="9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42042.944317129623</v>
      </c>
      <c r="T1883" s="9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41067.740879629629</v>
      </c>
      <c r="T1884" s="9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40977.739675925921</v>
      </c>
      <c r="T1885" s="9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41204.989988425921</v>
      </c>
      <c r="T1886" s="9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41098.885532407403</v>
      </c>
      <c r="T1887" s="9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41925.69835648148</v>
      </c>
      <c r="T1888" s="9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42323.591805555552</v>
      </c>
      <c r="T1889" s="9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40299.03162037037</v>
      </c>
      <c r="T1890" s="9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41299.585023148145</v>
      </c>
      <c r="T1891" s="9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41228.577870370369</v>
      </c>
      <c r="T1892" s="9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40335.589745370366</v>
      </c>
      <c r="T1893" s="9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40671.429178240738</v>
      </c>
      <c r="T1894" s="9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40632.733622685184</v>
      </c>
      <c r="T1895" s="9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40920.696562500001</v>
      </c>
      <c r="T1896" s="9">
        <f t="shared" si="17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42267.538449074076</v>
      </c>
      <c r="T1897" s="9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40981.501909722218</v>
      </c>
      <c r="T1898" s="9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41680.375069444446</v>
      </c>
      <c r="T1899" s="9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42365.9846412037</v>
      </c>
      <c r="T1900" s="9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42058.733402777776</v>
      </c>
      <c r="T1901" s="9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41160.663553240738</v>
      </c>
      <c r="T1902" s="9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42116.334826388884</v>
      </c>
      <c r="T1903" s="9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42037.581562499996</v>
      </c>
      <c r="T1904" s="9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42702.562395833331</v>
      </c>
      <c r="T1905" s="9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42326.477094907408</v>
      </c>
      <c r="T1906" s="9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41859.717523148145</v>
      </c>
      <c r="T1907" s="9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42514.462766203702</v>
      </c>
      <c r="T1908" s="9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41767.378761574073</v>
      </c>
      <c r="T1909" s="9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42703.709490740737</v>
      </c>
      <c r="T1910" s="9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41905.220821759256</v>
      </c>
      <c r="T1911" s="9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42264.754826388882</v>
      </c>
      <c r="T1912" s="9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41829.825624999998</v>
      </c>
      <c r="T1913" s="9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42129.018055555549</v>
      </c>
      <c r="T1914" s="9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41890.302986111106</v>
      </c>
      <c r="T1915" s="9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41928.966122685182</v>
      </c>
      <c r="T1916" s="9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41863.840532407405</v>
      </c>
      <c r="T1917" s="9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42656.508969907409</v>
      </c>
      <c r="T1918" s="9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42746.06172453703</v>
      </c>
      <c r="T1919" s="9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41828.581608796296</v>
      </c>
      <c r="T1920" s="9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42113.667233796288</v>
      </c>
      <c r="T1921" s="9">
        <f t="shared" si="17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42270.66737268518</v>
      </c>
      <c r="T1922" s="9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 *100,0)</f>
        <v>137</v>
      </c>
      <c r="P1923">
        <f t="shared" ref="P1923:P1986" si="181">ROUND(E1923/L1923,2)</f>
        <v>54</v>
      </c>
      <c r="Q1923" t="str">
        <f t="shared" ref="Q1923:Q1986" si="182">LEFT(N1923,FIND("/",N1923) - 1)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(((J1923/60)/60)/24)+DATE(1970,1,1)+(-5/24)</f>
        <v>41074.013229166667</v>
      </c>
      <c r="T1923" s="9">
        <f t="shared" ref="T1923:T1986" si="185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41590.047534722216</v>
      </c>
      <c r="T1924" s="9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40772.640416666662</v>
      </c>
      <c r="T1925" s="9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41626.552719907406</v>
      </c>
      <c r="T1926" s="9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41535.693148148144</v>
      </c>
      <c r="T1927" s="9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40456.746018518512</v>
      </c>
      <c r="T1928" s="9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40960.653229166666</v>
      </c>
      <c r="T1929" s="9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41371.439745370371</v>
      </c>
      <c r="T1930" s="9">
        <f t="shared" si="185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40686.813263888886</v>
      </c>
      <c r="T1931" s="9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41402.350486111107</v>
      </c>
      <c r="T1932" s="9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41037.684131944443</v>
      </c>
      <c r="T1933" s="9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40911.601539351846</v>
      </c>
      <c r="T1934" s="9">
        <f t="shared" si="185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41878.922534722216</v>
      </c>
      <c r="T1935" s="9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40865.658807870372</v>
      </c>
      <c r="T1936" s="9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41773.72420138889</v>
      </c>
      <c r="T1937" s="9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40852.68136574074</v>
      </c>
      <c r="T1938" s="9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41058.91065972222</v>
      </c>
      <c r="T1939" s="9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41426.05128472222</v>
      </c>
      <c r="T1940" s="9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41313.776712962957</v>
      </c>
      <c r="T1941" s="9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40670.298993055556</v>
      </c>
      <c r="T1942" s="9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41744.08253472222</v>
      </c>
      <c r="T1943" s="9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40638.619675925926</v>
      </c>
      <c r="T1944" s="9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42548.061527777776</v>
      </c>
      <c r="T1945" s="9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41730.376041666663</v>
      </c>
      <c r="T1946" s="9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42157.043495370373</v>
      </c>
      <c r="T1947" s="9">
        <f t="shared" si="185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41688.941678240735</v>
      </c>
      <c r="T1948" s="9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40102.709722222222</v>
      </c>
      <c r="T1949" s="9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42473.395937499998</v>
      </c>
      <c r="T1950" s="9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41800.214710648142</v>
      </c>
      <c r="T1951" s="9">
        <f t="shared" si="185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40623.973067129627</v>
      </c>
      <c r="T1952" s="9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42651.212233796294</v>
      </c>
      <c r="T1953" s="9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41526.398321759254</v>
      </c>
      <c r="T1954" s="9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40940.991493055553</v>
      </c>
      <c r="T1955" s="9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42394.372407407405</v>
      </c>
      <c r="T1956" s="9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41020.063437500001</v>
      </c>
      <c r="T1957" s="9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42067.71533564815</v>
      </c>
      <c r="T1958" s="9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41178.890196759254</v>
      </c>
      <c r="T1959" s="9">
        <f t="shared" si="185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41326.779641203699</v>
      </c>
      <c r="T1960" s="9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41871.63726851852</v>
      </c>
      <c r="T1961" s="9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41964.154409722221</v>
      </c>
      <c r="T1962" s="9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41147.986307870371</v>
      </c>
      <c r="T1963" s="9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41742.572175925925</v>
      </c>
      <c r="T1964" s="9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41863.221458333333</v>
      </c>
      <c r="T1965" s="9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42452.064490740733</v>
      </c>
      <c r="T1966" s="9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40897.880902777775</v>
      </c>
      <c r="T1967" s="9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41835.332152777773</v>
      </c>
      <c r="T1968" s="9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41730.455196759256</v>
      </c>
      <c r="T1969" s="9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42676.378645833327</v>
      </c>
      <c r="T1970" s="9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42557.584120370368</v>
      </c>
      <c r="T1971" s="9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41323.984965277778</v>
      </c>
      <c r="T1972" s="9">
        <f t="shared" si="185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41561.29237268518</v>
      </c>
      <c r="T1973" s="9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41200.803749999999</v>
      </c>
      <c r="T1974" s="9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42549.514629629623</v>
      </c>
      <c r="T1975" s="9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41445.125798611109</v>
      </c>
      <c r="T1976" s="9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41313.54688657407</v>
      </c>
      <c r="T1977" s="9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41438.691261574073</v>
      </c>
      <c r="T1978" s="9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42311.008564814816</v>
      </c>
      <c r="T1979" s="9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41039.017268518517</v>
      </c>
      <c r="T1980" s="9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42290.25168981481</v>
      </c>
      <c r="T1981" s="9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42423.334050925921</v>
      </c>
      <c r="T1982" s="9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41799.516956018517</v>
      </c>
      <c r="T1983" s="9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42678.378321759257</v>
      </c>
      <c r="T1984" s="9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42592.803449074076</v>
      </c>
      <c r="T1985" s="9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41913.581956018512</v>
      </c>
      <c r="T1986" s="9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 *100,0)</f>
        <v>3</v>
      </c>
      <c r="P1987">
        <f t="shared" ref="P1987:P2050" si="187">ROUND(E1987/L1987,2)</f>
        <v>12.75</v>
      </c>
      <c r="Q1987" t="str">
        <f t="shared" ref="Q1987:Q2050" si="188">LEFT(N1987,FIND("/",N1987) - 1)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(((J1987/60)/60)/24)+DATE(1970,1,1)+(-5/24)</f>
        <v>42555.490405092591</v>
      </c>
      <c r="T1987" s="9">
        <f t="shared" ref="T1987:T2050" si="191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42413.225497685176</v>
      </c>
      <c r="T1988" s="9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42034.431435185186</v>
      </c>
      <c r="T1989" s="9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42206.554884259262</v>
      </c>
      <c r="T1990" s="9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42685.472314814811</v>
      </c>
      <c r="T1991" s="9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42397.987638888888</v>
      </c>
      <c r="T1992" s="9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42167.685023148144</v>
      </c>
      <c r="T1993" s="9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42022.935081018521</v>
      </c>
      <c r="T1994" s="9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42329.380057870374</v>
      </c>
      <c r="T1995" s="9">
        <f t="shared" si="191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42650.797939814809</v>
      </c>
      <c r="T1996" s="9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42181.693703703706</v>
      </c>
      <c r="T1997" s="9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41800.611238425925</v>
      </c>
      <c r="T1998" s="9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41847.722361111111</v>
      </c>
      <c r="T1999" s="9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41806.910162037035</v>
      </c>
      <c r="T2000" s="9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41926.274398148147</v>
      </c>
      <c r="T2001" s="9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42345.743206018517</v>
      </c>
      <c r="T2002" s="9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42136.001342592594</v>
      </c>
      <c r="T2003" s="9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42728.503969907404</v>
      </c>
      <c r="T2004" s="9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40346.917268518519</v>
      </c>
      <c r="T2005" s="9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41800.396562499998</v>
      </c>
      <c r="T2006" s="9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41535.604374999995</v>
      </c>
      <c r="T2007" s="9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41941.292187499996</v>
      </c>
      <c r="T2008" s="9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40347.629467592589</v>
      </c>
      <c r="T2009" s="9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40761.396087962959</v>
      </c>
      <c r="T2010" s="9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42661.115081018514</v>
      </c>
      <c r="T2011" s="9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42570.788090277776</v>
      </c>
      <c r="T2012" s="9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42347.150150462963</v>
      </c>
      <c r="T2013" s="9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42010.613900462959</v>
      </c>
      <c r="T2014" s="9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42499.752476851849</v>
      </c>
      <c r="T2015" s="9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41324.006238425922</v>
      </c>
      <c r="T2016" s="9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40765.668553240735</v>
      </c>
      <c r="T2017" s="9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41312.672442129624</v>
      </c>
      <c r="T2018" s="9">
        <f t="shared" si="191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40960.849016203698</v>
      </c>
      <c r="T2019" s="9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42199.157511574071</v>
      </c>
      <c r="T2020" s="9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42605.500243055554</v>
      </c>
      <c r="T2021" s="9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41736.88916666666</v>
      </c>
      <c r="T2022" s="9">
        <f t="shared" si="191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41860.862233796295</v>
      </c>
      <c r="T2023" s="9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42502.36078703704</v>
      </c>
      <c r="T2024" s="9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42136.212418981479</v>
      </c>
      <c r="T2025" s="9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41099.758611111109</v>
      </c>
      <c r="T2026" s="9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42135.976226851846</v>
      </c>
      <c r="T2027" s="9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41704.527604166666</v>
      </c>
      <c r="T2028" s="9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42048.605543981481</v>
      </c>
      <c r="T2029" s="9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40215.710717592592</v>
      </c>
      <c r="T2030" s="9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41847.813437500001</v>
      </c>
      <c r="T2031" s="9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41212.788148148145</v>
      </c>
      <c r="T2032" s="9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41975.120983796289</v>
      </c>
      <c r="T2033" s="9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42689.35733796296</v>
      </c>
      <c r="T2034" s="9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41724.874050925922</v>
      </c>
      <c r="T2035" s="9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42075.921678240738</v>
      </c>
      <c r="T2036" s="9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42311.41674768518</v>
      </c>
      <c r="T2037" s="9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41738.656469907408</v>
      </c>
      <c r="T2038" s="9">
        <f t="shared" si="191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41578.001770833333</v>
      </c>
      <c r="T2039" s="9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41424.062743055554</v>
      </c>
      <c r="T2040" s="9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42675.23061342592</v>
      </c>
      <c r="T2041" s="9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41578.718784722223</v>
      </c>
      <c r="T2042" s="9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42654.317442129628</v>
      </c>
      <c r="T2043" s="9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42331.499699074069</v>
      </c>
      <c r="T2044" s="9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42660.968483796292</v>
      </c>
      <c r="T2045" s="9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42138.475856481477</v>
      </c>
      <c r="T2046" s="9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41068.880173611105</v>
      </c>
      <c r="T2047" s="9">
        <f t="shared" si="191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41386.963472222218</v>
      </c>
      <c r="T2048" s="9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42081.695254629631</v>
      </c>
      <c r="T2049" s="9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41387.443182870367</v>
      </c>
      <c r="T2050" s="9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 *100,0)</f>
        <v>120</v>
      </c>
      <c r="P2051">
        <f t="shared" ref="P2051:P2114" si="193">ROUND(E2051/L2051,2)</f>
        <v>80.989999999999995</v>
      </c>
      <c r="Q2051" t="str">
        <f t="shared" ref="Q2051:Q2114" si="194">LEFT(N2051,FIND("/",N2051) - 1)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(((J2051/60)/60)/24)+DATE(1970,1,1)+(-5/24)</f>
        <v>41575.319016203699</v>
      </c>
      <c r="T2051" s="9">
        <f t="shared" ref="T2051:T2114" si="197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42114.863171296289</v>
      </c>
      <c r="T2052" s="9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41603.814085648148</v>
      </c>
      <c r="T2053" s="9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42374.875613425924</v>
      </c>
      <c r="T2054" s="9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42303.409155092588</v>
      </c>
      <c r="T2055" s="9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41731.312615740739</v>
      </c>
      <c r="T2056" s="9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41946.465775462959</v>
      </c>
      <c r="T2057" s="9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41351.552569444444</v>
      </c>
      <c r="T2058" s="9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42396.286249999997</v>
      </c>
      <c r="T2059" s="9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42026.16238425926</v>
      </c>
      <c r="T2060" s="9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42361.394143518519</v>
      </c>
      <c r="T2061" s="9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41783.434606481482</v>
      </c>
      <c r="T2062" s="9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42705.556180555555</v>
      </c>
      <c r="T2063" s="9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42423.174745370365</v>
      </c>
      <c r="T2064" s="9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42472.524317129624</v>
      </c>
      <c r="T2065" s="9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41389.1565162037</v>
      </c>
      <c r="T2066" s="9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41603.125335648147</v>
      </c>
      <c r="T2067" s="9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41844.563460648147</v>
      </c>
      <c r="T2068" s="9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42115.645555555551</v>
      </c>
      <c r="T2069" s="9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42633.633275462962</v>
      </c>
      <c r="T2070" s="9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42340.763784722221</v>
      </c>
      <c r="T2071" s="9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42519.448182870365</v>
      </c>
      <c r="T2072" s="9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42600.070416666662</v>
      </c>
      <c r="T2073" s="9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42467.373055555552</v>
      </c>
      <c r="T2074" s="9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42087.459699074076</v>
      </c>
      <c r="T2075" s="9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42466.617847222216</v>
      </c>
      <c r="T2076" s="9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41450.473240740735</v>
      </c>
      <c r="T2077" s="9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41803.672326388885</v>
      </c>
      <c r="T2078" s="9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42102.83421296296</v>
      </c>
      <c r="T2079" s="9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42692.563159722216</v>
      </c>
      <c r="T2080" s="9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42150.502233796295</v>
      </c>
      <c r="T2081" s="9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42289.748842592591</v>
      </c>
      <c r="T2082" s="9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41003.948553240742</v>
      </c>
      <c r="T2083" s="9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40810.911990740737</v>
      </c>
      <c r="T2084" s="9">
        <f t="shared" si="197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41034.513831018514</v>
      </c>
      <c r="T2085" s="9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41731.624791666662</v>
      </c>
      <c r="T2086" s="9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41075.627164351848</v>
      </c>
      <c r="T2087" s="9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40860.462175925924</v>
      </c>
      <c r="T2088" s="9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40763.996041666665</v>
      </c>
      <c r="T2089" s="9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40395.506388888884</v>
      </c>
      <c r="T2090" s="9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41452.867986111109</v>
      </c>
      <c r="T2091" s="9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41299.173090277778</v>
      </c>
      <c r="T2092" s="9">
        <f t="shared" si="197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40555.114328703698</v>
      </c>
      <c r="T2093" s="9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40763.499212962961</v>
      </c>
      <c r="T2094" s="9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41205.646203703705</v>
      </c>
      <c r="T2095" s="9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40938.811689814815</v>
      </c>
      <c r="T2096" s="9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40758.525150462956</v>
      </c>
      <c r="T2097" s="9">
        <f t="shared" si="197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41192.550173611111</v>
      </c>
      <c r="T2098" s="9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40818.376562499994</v>
      </c>
      <c r="T2099" s="9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40945.905497685184</v>
      </c>
      <c r="T2100" s="9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42173.53800925926</v>
      </c>
      <c r="T2101" s="9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41074.62663194444</v>
      </c>
      <c r="T2102" s="9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40891.941134259258</v>
      </c>
      <c r="T2103" s="9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40638.660277777773</v>
      </c>
      <c r="T2104" s="9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41192.546608796292</v>
      </c>
      <c r="T2105" s="9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41393.86613425926</v>
      </c>
      <c r="T2106" s="9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41951.580474537033</v>
      </c>
      <c r="T2107" s="9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41270.006643518514</v>
      </c>
      <c r="T2108" s="9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41934.502233796295</v>
      </c>
      <c r="T2109" s="9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41134.967361111107</v>
      </c>
      <c r="T2110" s="9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42160.500196759262</v>
      </c>
      <c r="T2111" s="9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41759.462604166663</v>
      </c>
      <c r="T2112" s="9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40702.988715277774</v>
      </c>
      <c r="T2113" s="9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41365.719826388886</v>
      </c>
      <c r="T2114" s="9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 *100,0)</f>
        <v>105</v>
      </c>
      <c r="P2115">
        <f t="shared" ref="P2115:P2178" si="199">ROUND(E2115/L2115,2)</f>
        <v>68.599999999999994</v>
      </c>
      <c r="Q2115" t="str">
        <f t="shared" ref="Q2115:Q2178" si="200">LEFT(N2115,FIND("/",N2115) - 1)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(((J2115/60)/60)/24)+DATE(1970,1,1)+(-5/24)</f>
        <v>41870.657129629624</v>
      </c>
      <c r="T2115" s="9">
        <f t="shared" ref="T2115:T2178" si="203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40458.607291666667</v>
      </c>
      <c r="T2116" s="9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40563.872696759259</v>
      </c>
      <c r="T2117" s="9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41136.569479166668</v>
      </c>
      <c r="T2118" s="9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42289.851261574069</v>
      </c>
      <c r="T2119" s="9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40718.631203703699</v>
      </c>
      <c r="T2120" s="9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41106.921817129631</v>
      </c>
      <c r="T2121" s="9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41591.756203703699</v>
      </c>
      <c r="T2122" s="9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42716.534120370365</v>
      </c>
      <c r="T2123" s="9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42712.092233796291</v>
      </c>
      <c r="T2124" s="9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40198.216516203705</v>
      </c>
      <c r="T2125" s="9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40463.819849537031</v>
      </c>
      <c r="T2126" s="9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42190.815196759257</v>
      </c>
      <c r="T2127" s="9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41951.76489583333</v>
      </c>
      <c r="T2128" s="9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42045.297025462954</v>
      </c>
      <c r="T2129" s="9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41843.564456018517</v>
      </c>
      <c r="T2130" s="9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42408.815972222219</v>
      </c>
      <c r="T2131" s="9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41831.87804398148</v>
      </c>
      <c r="T2132" s="9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42166.998738425922</v>
      </c>
      <c r="T2133" s="9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41643.27884259259</v>
      </c>
      <c r="T2134" s="9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40618.888877314814</v>
      </c>
      <c r="T2135" s="9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41361.678136574068</v>
      </c>
      <c r="T2136" s="9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41156.755011574067</v>
      </c>
      <c r="T2137" s="9">
        <f t="shared" si="203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41536.300763888888</v>
      </c>
      <c r="T2138" s="9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41948.562835648147</v>
      </c>
      <c r="T2139" s="9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41556.804849537039</v>
      </c>
      <c r="T2140" s="9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42647.541759259257</v>
      </c>
      <c r="T2141" s="9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41255.625277777777</v>
      </c>
      <c r="T2142" s="9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41927.027303240735</v>
      </c>
      <c r="T2143" s="9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42340.493171296293</v>
      </c>
      <c r="T2144" s="9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40332.678379629629</v>
      </c>
      <c r="T2145" s="9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41499.338425925926</v>
      </c>
      <c r="T2146" s="9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41575.029097222221</v>
      </c>
      <c r="T2147" s="9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42397.471180555549</v>
      </c>
      <c r="T2148" s="9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41927.087361111109</v>
      </c>
      <c r="T2149" s="9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42066.525254629632</v>
      </c>
      <c r="T2150" s="9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40354.816620370366</v>
      </c>
      <c r="T2151" s="9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42534.076377314814</v>
      </c>
      <c r="T2152" s="9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42520.639050925929</v>
      </c>
      <c r="T2153" s="9">
        <f t="shared" si="203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41683.62394675926</v>
      </c>
      <c r="T2154" s="9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41974.702754629623</v>
      </c>
      <c r="T2155" s="9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41647.42392361111</v>
      </c>
      <c r="T2156" s="9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42430.539178240739</v>
      </c>
      <c r="T2157" s="9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41488.645902777775</v>
      </c>
      <c r="T2158" s="9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42694.772951388884</v>
      </c>
      <c r="T2159" s="9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41264.645532407405</v>
      </c>
      <c r="T2160" s="9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40710.522847222215</v>
      </c>
      <c r="T2161" s="9">
        <f t="shared" si="203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41018.503530092588</v>
      </c>
      <c r="T2162" s="9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9">
        <f t="shared" si="202"/>
        <v>42240.644201388881</v>
      </c>
      <c r="T2163" s="9">
        <f t="shared" si="203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9">
        <f t="shared" si="202"/>
        <v>41813.557766203703</v>
      </c>
      <c r="T2164" s="9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9">
        <f t="shared" si="202"/>
        <v>42111.691203703704</v>
      </c>
      <c r="T2165" s="9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9">
        <f t="shared" si="202"/>
        <v>42515.509421296294</v>
      </c>
      <c r="T2166" s="9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9">
        <f t="shared" si="202"/>
        <v>42438.458738425928</v>
      </c>
      <c r="T2167" s="9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9">
        <f t="shared" si="202"/>
        <v>41933.629837962959</v>
      </c>
      <c r="T2168" s="9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41152.858067129629</v>
      </c>
      <c r="T2169" s="9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9">
        <f t="shared" si="202"/>
        <v>42745.391909722217</v>
      </c>
      <c r="T2170" s="9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9">
        <f t="shared" si="202"/>
        <v>42793.492488425924</v>
      </c>
      <c r="T2171" s="9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9">
        <f t="shared" si="202"/>
        <v>42198.541921296295</v>
      </c>
      <c r="T2172" s="9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9">
        <f t="shared" si="202"/>
        <v>42141.748784722215</v>
      </c>
      <c r="T2173" s="9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9">
        <f t="shared" si="202"/>
        <v>42082.371759259251</v>
      </c>
      <c r="T2174" s="9">
        <f t="shared" si="203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9">
        <f t="shared" si="202"/>
        <v>41495.484293981477</v>
      </c>
      <c r="T2175" s="9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9">
        <f t="shared" si="202"/>
        <v>42465.334571759253</v>
      </c>
      <c r="T2176" s="9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9">
        <f t="shared" si="202"/>
        <v>42564.800763888888</v>
      </c>
      <c r="T2177" s="9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9">
        <f t="shared" si="202"/>
        <v>42096.424872685187</v>
      </c>
      <c r="T2178" s="9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 *100,0)</f>
        <v>100</v>
      </c>
      <c r="P2179">
        <f t="shared" ref="P2179:P2242" si="205">ROUND(E2179/L2179,2)</f>
        <v>65.87</v>
      </c>
      <c r="Q2179" t="str">
        <f t="shared" ref="Q2179:Q2242" si="206">LEFT(N2179,FIND("/",N2179) - 1)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(((J2179/60)/60)/24)+DATE(1970,1,1)+(-5/24)</f>
        <v>42502.042442129627</v>
      </c>
      <c r="T2179" s="9">
        <f t="shared" ref="T2179:T2242" si="20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9">
        <f t="shared" si="208"/>
        <v>42723.428206018514</v>
      </c>
      <c r="T2180" s="9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9">
        <f t="shared" si="208"/>
        <v>42074.962870370371</v>
      </c>
      <c r="T2181" s="9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9">
        <f t="shared" si="208"/>
        <v>42279.461435185185</v>
      </c>
      <c r="T2182" s="9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42772.796909722216</v>
      </c>
      <c r="T2183" s="9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41879.692418981482</v>
      </c>
      <c r="T2184" s="9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42745.157141203708</v>
      </c>
      <c r="T2185" s="9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42380.481956018521</v>
      </c>
      <c r="T2186" s="9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41319.141655092593</v>
      </c>
      <c r="T2187" s="9">
        <f t="shared" si="20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42583.406747685185</v>
      </c>
      <c r="T2188" s="9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42068.000763888886</v>
      </c>
      <c r="T2189" s="9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42633.377789351849</v>
      </c>
      <c r="T2190" s="9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42467.579861111109</v>
      </c>
      <c r="T2191" s="9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42417.416712962957</v>
      </c>
      <c r="T2192" s="9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42768.6253125</v>
      </c>
      <c r="T2193" s="9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42691.642870370364</v>
      </c>
      <c r="T2194" s="9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42664.197592592587</v>
      </c>
      <c r="T2195" s="9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42425.54965277778</v>
      </c>
      <c r="T2196" s="9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42197.563657407409</v>
      </c>
      <c r="T2197" s="9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42675.278958333329</v>
      </c>
      <c r="T2198" s="9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42033.37568287037</v>
      </c>
      <c r="T2199" s="9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42292.305555555555</v>
      </c>
      <c r="T2200" s="9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42262.208310185182</v>
      </c>
      <c r="T2201" s="9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42163.417453703696</v>
      </c>
      <c r="T2202" s="9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41276.638483796298</v>
      </c>
      <c r="T2203" s="9">
        <f t="shared" si="20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41184.640833333331</v>
      </c>
      <c r="T2204" s="9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42241.651412037034</v>
      </c>
      <c r="T2205" s="9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41312.103229166663</v>
      </c>
      <c r="T2206" s="9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41031.613298611104</v>
      </c>
      <c r="T2207" s="9">
        <f t="shared" si="20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40997.048888888887</v>
      </c>
      <c r="T2208" s="9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41563.985798611109</v>
      </c>
      <c r="T2209" s="9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40946.673912037033</v>
      </c>
      <c r="T2210" s="9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41732.27134259259</v>
      </c>
      <c r="T2211" s="9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40955.857754629629</v>
      </c>
      <c r="T2212" s="9">
        <f t="shared" si="20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41716.576678240737</v>
      </c>
      <c r="T2213" s="9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41548.539085648146</v>
      </c>
      <c r="T2214" s="9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42109.617812499993</v>
      </c>
      <c r="T2215" s="9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41646.58388888889</v>
      </c>
      <c r="T2216" s="9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40958.508935185186</v>
      </c>
      <c r="T2217" s="9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42194.543344907412</v>
      </c>
      <c r="T2218" s="9">
        <f t="shared" si="20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42299.568437499998</v>
      </c>
      <c r="T2219" s="9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41127.603969907403</v>
      </c>
      <c r="T2220" s="9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42205.510555555556</v>
      </c>
      <c r="T2221" s="9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41451.852268518516</v>
      </c>
      <c r="T2222" s="9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42452.458437499998</v>
      </c>
      <c r="T2223" s="9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40906.579247685186</v>
      </c>
      <c r="T2224" s="9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42152.432500000003</v>
      </c>
      <c r="T2225" s="9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42644.459201388883</v>
      </c>
      <c r="T2226" s="9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41873.583506944444</v>
      </c>
      <c r="T2227" s="9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42381.590532407405</v>
      </c>
      <c r="T2228" s="9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41561.599016203698</v>
      </c>
      <c r="T2229" s="9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42202.069861111107</v>
      </c>
      <c r="T2230" s="9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41484.455914351849</v>
      </c>
      <c r="T2231" s="9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41724.672766203701</v>
      </c>
      <c r="T2232" s="9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41423.702557870369</v>
      </c>
      <c r="T2233" s="9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41806.585740740738</v>
      </c>
      <c r="T2234" s="9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42331.170590277768</v>
      </c>
      <c r="T2235" s="9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42710.616284722222</v>
      </c>
      <c r="T2236" s="9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42061.813784722217</v>
      </c>
      <c r="T2237" s="9">
        <f t="shared" si="20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42371.408831018511</v>
      </c>
      <c r="T2238" s="9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41914.794942129629</v>
      </c>
      <c r="T2239" s="9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42774.41337962963</v>
      </c>
      <c r="T2240" s="9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41572.750162037039</v>
      </c>
      <c r="T2241" s="9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42452.617407407401</v>
      </c>
      <c r="T2242" s="9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 *100,0)</f>
        <v>806</v>
      </c>
      <c r="P2243">
        <f t="shared" ref="P2243:P2306" si="211">ROUND(E2243/L2243,2)</f>
        <v>49.47</v>
      </c>
      <c r="Q2243" t="str">
        <f t="shared" ref="Q2243:Q2306" si="212">LEFT(N2243,FIND("/",N2243) - 1)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(((J2243/60)/60)/24)+DATE(1970,1,1)+(-5/24)</f>
        <v>42766.619212962956</v>
      </c>
      <c r="T2243" s="9">
        <f t="shared" ref="T2243:T2306" si="215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41569.367280092592</v>
      </c>
      <c r="T2244" s="9">
        <f t="shared" si="215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42800.542708333327</v>
      </c>
      <c r="T2245" s="9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42647.610486111109</v>
      </c>
      <c r="T2246" s="9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41660.500196759262</v>
      </c>
      <c r="T2247" s="9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42221.583449074074</v>
      </c>
      <c r="T2248" s="9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42200.457928240743</v>
      </c>
      <c r="T2249" s="9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42688.667569444442</v>
      </c>
      <c r="T2250" s="9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41336.494965277772</v>
      </c>
      <c r="T2251" s="9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42676.7971412037</v>
      </c>
      <c r="T2252" s="9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41846.137465277774</v>
      </c>
      <c r="T2253" s="9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42573.119652777772</v>
      </c>
      <c r="T2254" s="9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42296.422997685186</v>
      </c>
      <c r="T2255" s="9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42752.439444444441</v>
      </c>
      <c r="T2256" s="9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42467.743645833332</v>
      </c>
      <c r="T2257" s="9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42682.243587962956</v>
      </c>
      <c r="T2258" s="9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42505.728344907409</v>
      </c>
      <c r="T2259" s="9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42136.542673611104</v>
      </c>
      <c r="T2260" s="9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42702.59648148148</v>
      </c>
      <c r="T2261" s="9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41694.808449074073</v>
      </c>
      <c r="T2262" s="9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42759.516435185178</v>
      </c>
      <c r="T2263" s="9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41926.376828703702</v>
      </c>
      <c r="T2264" s="9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42014.623993055553</v>
      </c>
      <c r="T2265" s="9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42496.374004629623</v>
      </c>
      <c r="T2266" s="9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42689.644756944443</v>
      </c>
      <c r="T2267" s="9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42469.666574074072</v>
      </c>
      <c r="T2268" s="9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41968.621493055551</v>
      </c>
      <c r="T2269" s="9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42775.874016203699</v>
      </c>
      <c r="T2270" s="9">
        <f t="shared" si="215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42776.496099537035</v>
      </c>
      <c r="T2271" s="9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42725.661030092589</v>
      </c>
      <c r="T2272" s="9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42683.791712962957</v>
      </c>
      <c r="T2273" s="9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42315.491157407399</v>
      </c>
      <c r="T2274" s="9">
        <f t="shared" si="215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42781.340763888882</v>
      </c>
      <c r="T2275" s="9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41663.292326388888</v>
      </c>
      <c r="T2276" s="9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41965.408321759263</v>
      </c>
      <c r="T2277" s="9">
        <f t="shared" si="215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41614.443159722221</v>
      </c>
      <c r="T2278" s="9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40936.470173611109</v>
      </c>
      <c r="T2279" s="9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42338.500775462955</v>
      </c>
      <c r="T2280" s="9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42020.598368055551</v>
      </c>
      <c r="T2281" s="9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42234.416562499995</v>
      </c>
      <c r="T2282" s="9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9">
        <f t="shared" si="214"/>
        <v>40687.077511574069</v>
      </c>
      <c r="T2283" s="9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9">
        <f t="shared" si="214"/>
        <v>42322.966273148144</v>
      </c>
      <c r="T2284" s="9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9">
        <f t="shared" si="214"/>
        <v>40977.916712962957</v>
      </c>
      <c r="T2285" s="9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9">
        <f t="shared" si="214"/>
        <v>40585.588483796295</v>
      </c>
      <c r="T2286" s="9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9">
        <f t="shared" si="214"/>
        <v>41058.977349537032</v>
      </c>
      <c r="T2287" s="9">
        <f t="shared" si="215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9">
        <f t="shared" si="214"/>
        <v>41494.755254629628</v>
      </c>
      <c r="T2288" s="9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9">
        <f t="shared" si="214"/>
        <v>41792.459027777775</v>
      </c>
      <c r="T2289" s="9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41067.619085648148</v>
      </c>
      <c r="T2290" s="9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41571.790046296293</v>
      </c>
      <c r="T2291" s="9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9">
        <f t="shared" si="214"/>
        <v>40070.045486111107</v>
      </c>
      <c r="T2292" s="9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9">
        <f t="shared" si="214"/>
        <v>40987.768726851849</v>
      </c>
      <c r="T2293" s="9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9">
        <f t="shared" si="214"/>
        <v>40987.489305555551</v>
      </c>
      <c r="T2294" s="9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9">
        <f t="shared" si="214"/>
        <v>41151.499988425923</v>
      </c>
      <c r="T2295" s="9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9">
        <f t="shared" si="214"/>
        <v>41264.514814814815</v>
      </c>
      <c r="T2296" s="9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9">
        <f t="shared" si="214"/>
        <v>41270.746018518512</v>
      </c>
      <c r="T2297" s="9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9">
        <f t="shared" si="214"/>
        <v>40927.52344907407</v>
      </c>
      <c r="T2298" s="9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9">
        <f t="shared" si="214"/>
        <v>40947.83390046296</v>
      </c>
      <c r="T2299" s="9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9">
        <f t="shared" si="214"/>
        <v>41694.632326388884</v>
      </c>
      <c r="T2300" s="9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9">
        <f t="shared" si="214"/>
        <v>40564.824178240735</v>
      </c>
      <c r="T2301" s="9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9">
        <f t="shared" si="214"/>
        <v>41074.518703703703</v>
      </c>
      <c r="T2302" s="9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41415.938611111109</v>
      </c>
      <c r="T2303" s="9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41605.660115740735</v>
      </c>
      <c r="T2304" s="9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40849.902731481481</v>
      </c>
      <c r="T2305" s="9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40502.607534722221</v>
      </c>
      <c r="T2306" s="9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 *100,0)</f>
        <v>101</v>
      </c>
      <c r="P2307">
        <f t="shared" ref="P2307:P2370" si="217">ROUND(E2307/L2307,2)</f>
        <v>109.11</v>
      </c>
      <c r="Q2307" t="str">
        <f t="shared" ref="Q2307:Q2370" si="218">LEFT(N2307,FIND("/",N2307) - 1)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(((J2307/60)/60)/24)+DATE(1970,1,1)+(-5/24)</f>
        <v>41834.486944444441</v>
      </c>
      <c r="T2307" s="9">
        <f t="shared" ref="T2307:T2370" si="221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40947.959826388884</v>
      </c>
      <c r="T2308" s="9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41004.594131944439</v>
      </c>
      <c r="T2309" s="9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41851.754583333335</v>
      </c>
      <c r="T2310" s="9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41307.779363425921</v>
      </c>
      <c r="T2311" s="9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41324.585821759254</v>
      </c>
      <c r="T2312" s="9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41735.796168981477</v>
      </c>
      <c r="T2313" s="9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41716.424513888887</v>
      </c>
      <c r="T2314" s="9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41002.750300925924</v>
      </c>
      <c r="T2315" s="9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41037.343252314815</v>
      </c>
      <c r="T2316" s="9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41004.517858796295</v>
      </c>
      <c r="T2317" s="9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40079.516782407409</v>
      </c>
      <c r="T2318" s="9">
        <f t="shared" si="221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40192.33390046296</v>
      </c>
      <c r="T2319" s="9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40050.435347222221</v>
      </c>
      <c r="T2320" s="9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41592.873668981476</v>
      </c>
      <c r="T2321" s="9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41696.608796296292</v>
      </c>
      <c r="T2322" s="9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42799.052094907405</v>
      </c>
      <c r="T2323" s="9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42804.687141203707</v>
      </c>
      <c r="T2324" s="9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42807.54684027777</v>
      </c>
      <c r="T2325" s="9">
        <f t="shared" si="221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42790.67690972222</v>
      </c>
      <c r="T2326" s="9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42793.814016203702</v>
      </c>
      <c r="T2327" s="9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42803.825787037036</v>
      </c>
      <c r="T2328" s="9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41842.708796296298</v>
      </c>
      <c r="T2329" s="9">
        <f t="shared" si="221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42139.573344907411</v>
      </c>
      <c r="T2330" s="9">
        <f t="shared" si="221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41807.416041666664</v>
      </c>
      <c r="T2331" s="9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42332.691469907404</v>
      </c>
      <c r="T2332" s="9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41838.797337962962</v>
      </c>
      <c r="T2333" s="9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42011.419803240737</v>
      </c>
      <c r="T2334" s="9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41767.442013888889</v>
      </c>
      <c r="T2335" s="9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41918.461782407401</v>
      </c>
      <c r="T2336" s="9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41771.363923611112</v>
      </c>
      <c r="T2337" s="9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41666.716377314813</v>
      </c>
      <c r="T2338" s="9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41786.432210648149</v>
      </c>
      <c r="T2339" s="9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41789.688472222217</v>
      </c>
      <c r="T2340" s="9">
        <f t="shared" si="221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42692.591539351844</v>
      </c>
      <c r="T2341" s="9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42643.434467592589</v>
      </c>
      <c r="T2342" s="9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42167.605370370373</v>
      </c>
      <c r="T2343" s="9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41897.49386574074</v>
      </c>
      <c r="T2344" s="9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42327.616956018515</v>
      </c>
      <c r="T2345" s="9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42515.519317129627</v>
      </c>
      <c r="T2346" s="9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42059.79347222222</v>
      </c>
      <c r="T2347" s="9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42615.590636574074</v>
      </c>
      <c r="T2348" s="9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42577.399027777778</v>
      </c>
      <c r="T2349" s="9">
        <f t="shared" si="221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42360.723819444444</v>
      </c>
      <c r="T2350" s="9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42198.567453703705</v>
      </c>
      <c r="T2351" s="9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42708.633912037032</v>
      </c>
      <c r="T2352" s="9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42093.892812500002</v>
      </c>
      <c r="T2353" s="9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42101.425370370365</v>
      </c>
      <c r="T2354" s="9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42103.467847222222</v>
      </c>
      <c r="T2355" s="9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41954.51458333333</v>
      </c>
      <c r="T2356" s="9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42096.709907407399</v>
      </c>
      <c r="T2357" s="9">
        <f t="shared" si="221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42130.575277777774</v>
      </c>
      <c r="T2358" s="9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42264.411782407398</v>
      </c>
      <c r="T2359" s="9">
        <f t="shared" si="221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41978.722638888888</v>
      </c>
      <c r="T2360" s="9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42159.441249999996</v>
      </c>
      <c r="T2361" s="9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42377.498611111114</v>
      </c>
      <c r="T2362" s="9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42466.650555555556</v>
      </c>
      <c r="T2363" s="9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41954.47997685185</v>
      </c>
      <c r="T2364" s="9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42321.803240740737</v>
      </c>
      <c r="T2365" s="9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42248.726342592585</v>
      </c>
      <c r="T2366" s="9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42346.528067129628</v>
      </c>
      <c r="T2367" s="9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42268.323298611103</v>
      </c>
      <c r="T2368" s="9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42425.761759259258</v>
      </c>
      <c r="T2369" s="9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42063.513483796291</v>
      </c>
      <c r="T2370" s="9">
        <f t="shared" si="221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 *100,0)</f>
        <v>0</v>
      </c>
      <c r="P2371" t="e">
        <f t="shared" ref="P2371:P2434" si="223">ROUND(E2371/L2371,2)</f>
        <v>#DIV/0!</v>
      </c>
      <c r="Q2371" t="str">
        <f t="shared" ref="Q2371:Q2434" si="224">LEFT(N2371,FIND("/",N2371) - 1)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(((J2371/60)/60)/24)+DATE(1970,1,1)+(-5/24)</f>
        <v>42380.60429398148</v>
      </c>
      <c r="T2371" s="9">
        <f t="shared" ref="T2371:T2434" si="227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41960.980798611105</v>
      </c>
      <c r="T2372" s="9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42150.569398148145</v>
      </c>
      <c r="T2373" s="9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42087.860775462956</v>
      </c>
      <c r="T2374" s="9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42215.453981481485</v>
      </c>
      <c r="T2375" s="9">
        <f t="shared" si="227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42017.634953703695</v>
      </c>
      <c r="T2376" s="9">
        <f t="shared" si="227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42592.627743055556</v>
      </c>
      <c r="T2377" s="9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42318.717199074068</v>
      </c>
      <c r="T2378" s="9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42669.661840277775</v>
      </c>
      <c r="T2379" s="9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42212.804745370369</v>
      </c>
      <c r="T2380" s="9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42236.808055555557</v>
      </c>
      <c r="T2381" s="9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42248.584976851846</v>
      </c>
      <c r="T2382" s="9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42074.727407407401</v>
      </c>
      <c r="T2383" s="9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42194.979201388887</v>
      </c>
      <c r="T2384" s="9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42026.848460648143</v>
      </c>
      <c r="T2385" s="9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41926.859293981477</v>
      </c>
      <c r="T2386" s="9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42191.493425925924</v>
      </c>
      <c r="T2387" s="9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41954.629907407405</v>
      </c>
      <c r="T2388" s="9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42528.418287037035</v>
      </c>
      <c r="T2389" s="9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41989.645358796297</v>
      </c>
      <c r="T2390" s="9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42179.445046296292</v>
      </c>
      <c r="T2391" s="9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41968.053981481477</v>
      </c>
      <c r="T2392" s="9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42064.586157407401</v>
      </c>
      <c r="T2393" s="9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42275.912303240737</v>
      </c>
      <c r="T2394" s="9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42194.440011574072</v>
      </c>
      <c r="T2395" s="9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42031.15385416666</v>
      </c>
      <c r="T2396" s="9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42716.913043981483</v>
      </c>
      <c r="T2397" s="9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42262.640717592592</v>
      </c>
      <c r="T2398" s="9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41976.676574074074</v>
      </c>
      <c r="T2399" s="9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42157.708148148151</v>
      </c>
      <c r="T2400" s="9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41956.644745370366</v>
      </c>
      <c r="T2401" s="9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42444.059768518513</v>
      </c>
      <c r="T2402" s="9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42374.614537037036</v>
      </c>
      <c r="T2403" s="9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42107.47142361111</v>
      </c>
      <c r="T2404" s="9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42399.674282407403</v>
      </c>
      <c r="T2405" s="9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42341.831099537034</v>
      </c>
      <c r="T2406" s="9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42595.377025462956</v>
      </c>
      <c r="T2407" s="9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41982.902662037035</v>
      </c>
      <c r="T2408" s="9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42082.367222222216</v>
      </c>
      <c r="T2409" s="9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41918.93237268518</v>
      </c>
      <c r="T2410" s="9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42204.667534722219</v>
      </c>
      <c r="T2411" s="9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42224.199942129628</v>
      </c>
      <c r="T2412" s="9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42211.524097222216</v>
      </c>
      <c r="T2413" s="9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42655.528622685182</v>
      </c>
      <c r="T2414" s="9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41759.901412037034</v>
      </c>
      <c r="T2415" s="9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42198.486805555549</v>
      </c>
      <c r="T2416" s="9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42536.654467592591</v>
      </c>
      <c r="T2417" s="9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42019.529432870368</v>
      </c>
      <c r="T2418" s="9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41831.675775462958</v>
      </c>
      <c r="T2419" s="9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42027.648657407401</v>
      </c>
      <c r="T2420" s="9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41993.529965277768</v>
      </c>
      <c r="T2421" s="9">
        <f t="shared" si="227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41892.820543981477</v>
      </c>
      <c r="T2422" s="9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42026.479120370372</v>
      </c>
      <c r="T2423" s="9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42044.516620370363</v>
      </c>
      <c r="T2424" s="9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41974.496412037035</v>
      </c>
      <c r="T2425" s="9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41909.684120370366</v>
      </c>
      <c r="T2426" s="9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42502.705428240741</v>
      </c>
      <c r="T2427" s="9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42163.961712962955</v>
      </c>
      <c r="T2428" s="9">
        <f t="shared" si="227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42412.11033564814</v>
      </c>
      <c r="T2429" s="9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42045.575821759259</v>
      </c>
      <c r="T2430" s="9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42734.670902777776</v>
      </c>
      <c r="T2431" s="9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42381.922499999993</v>
      </c>
      <c r="T2432" s="9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42488.891354166662</v>
      </c>
      <c r="T2433" s="9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42041.010381944441</v>
      </c>
      <c r="T2434" s="9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 *100,0)</f>
        <v>0</v>
      </c>
      <c r="P2435" t="e">
        <f t="shared" ref="P2435:P2498" si="229">ROUND(E2435/L2435,2)</f>
        <v>#DIV/0!</v>
      </c>
      <c r="Q2435" t="str">
        <f t="shared" ref="Q2435:Q2498" si="230">LEFT(N2435,FIND("/",N2435) - 1)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(((J2435/60)/60)/24)+DATE(1970,1,1)+(-5/24)</f>
        <v>42397.691469907404</v>
      </c>
      <c r="T2435" s="9">
        <f t="shared" ref="T2435:T2498" si="233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42179.977708333325</v>
      </c>
      <c r="T2436" s="9">
        <f t="shared" si="233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42252.069282407399</v>
      </c>
      <c r="T2437" s="9">
        <f t="shared" si="233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42338.407060185178</v>
      </c>
      <c r="T2438" s="9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42031.756805555553</v>
      </c>
      <c r="T2439" s="9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42285.706736111104</v>
      </c>
      <c r="T2440" s="9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42265.610289351847</v>
      </c>
      <c r="T2441" s="9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42383.691122685181</v>
      </c>
      <c r="T2442" s="9">
        <f t="shared" si="233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42186.917291666665</v>
      </c>
      <c r="T2443" s="9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42052.458657407398</v>
      </c>
      <c r="T2444" s="9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41836.416921296295</v>
      </c>
      <c r="T2445" s="9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42485.54619212963</v>
      </c>
      <c r="T2446" s="9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42242.981724537036</v>
      </c>
      <c r="T2447" s="9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42670.394340277773</v>
      </c>
      <c r="T2448" s="9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42654.26149305555</v>
      </c>
      <c r="T2449" s="9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42607.107789351845</v>
      </c>
      <c r="T2450" s="9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41942.934201388889</v>
      </c>
      <c r="T2451" s="9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41901.864074074074</v>
      </c>
      <c r="T2452" s="9">
        <f t="shared" si="233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42779.700115740743</v>
      </c>
      <c r="T2453" s="9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42338.635416666664</v>
      </c>
      <c r="T2454" s="9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42738.483900462961</v>
      </c>
      <c r="T2455" s="9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42769.99314814814</v>
      </c>
      <c r="T2456" s="9">
        <f t="shared" si="233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42452.573495370372</v>
      </c>
      <c r="T2457" s="9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42761.752766203703</v>
      </c>
      <c r="T2458" s="9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42423.394166666665</v>
      </c>
      <c r="T2459" s="9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42495.663402777776</v>
      </c>
      <c r="T2460" s="9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42407.429224537038</v>
      </c>
      <c r="T2461" s="9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42703.978784722225</v>
      </c>
      <c r="T2462" s="9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40783.804363425923</v>
      </c>
      <c r="T2463" s="9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41088.977962962963</v>
      </c>
      <c r="T2464" s="9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41340.903067129628</v>
      </c>
      <c r="T2465" s="9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42248.692094907405</v>
      </c>
      <c r="T2466" s="9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41145.510972222219</v>
      </c>
      <c r="T2467" s="9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41372.894131944442</v>
      </c>
      <c r="T2468" s="9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41025.665868055556</v>
      </c>
      <c r="T2469" s="9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41173.945844907401</v>
      </c>
      <c r="T2470" s="9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40557.221400462957</v>
      </c>
      <c r="T2471" s="9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41022.866377314815</v>
      </c>
      <c r="T2472" s="9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40893.784629629627</v>
      </c>
      <c r="T2473" s="9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40353.907175925924</v>
      </c>
      <c r="T2474" s="9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41193.540150462963</v>
      </c>
      <c r="T2475" s="9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40416.80296296296</v>
      </c>
      <c r="T2476" s="9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40310.079340277778</v>
      </c>
      <c r="T2477" s="9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41913.120023148142</v>
      </c>
      <c r="T2478" s="9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41088.483159722222</v>
      </c>
      <c r="T2479" s="9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41257.742048611108</v>
      </c>
      <c r="T2480" s="9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41107.518449074072</v>
      </c>
      <c r="T2481" s="9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42227.727824074071</v>
      </c>
      <c r="T2482" s="9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40999.437592592592</v>
      </c>
      <c r="T2483" s="9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40711.573877314811</v>
      </c>
      <c r="T2484" s="9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40970.541701388887</v>
      </c>
      <c r="T2485" s="9">
        <f t="shared" si="233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40771.708368055552</v>
      </c>
      <c r="T2486" s="9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40793.790266203701</v>
      </c>
      <c r="T2487" s="9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40991.499722222223</v>
      </c>
      <c r="T2488" s="9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41025.874965277777</v>
      </c>
      <c r="T2489" s="9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40833.424861111111</v>
      </c>
      <c r="T2490" s="9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41373.481932870367</v>
      </c>
      <c r="T2491" s="9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41023.019398148142</v>
      </c>
      <c r="T2492" s="9">
        <f t="shared" si="233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40542.630949074075</v>
      </c>
      <c r="T2493" s="9">
        <f t="shared" si="233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41024.777638888889</v>
      </c>
      <c r="T2494" s="9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41347.959953703699</v>
      </c>
      <c r="T2495" s="9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41022.436851851846</v>
      </c>
      <c r="T2496" s="9">
        <f t="shared" si="233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41036.738136574073</v>
      </c>
      <c r="T2497" s="9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41327.788101851853</v>
      </c>
      <c r="T2498" s="9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 *100,0)</f>
        <v>113</v>
      </c>
      <c r="P2499">
        <f t="shared" ref="P2499:P2562" si="235">ROUND(E2499/L2499,2)</f>
        <v>80.55</v>
      </c>
      <c r="Q2499" t="str">
        <f t="shared" ref="Q2499:Q2562" si="236">LEFT(N2499,FIND("/",N2499) - 1)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(((J2499/60)/60)/24)+DATE(1970,1,1)+(-5/24)</f>
        <v>40730.670578703699</v>
      </c>
      <c r="T2499" s="9">
        <f t="shared" ref="T2499:T2562" si="23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42017.759108796294</v>
      </c>
      <c r="T2500" s="9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41226.440243055549</v>
      </c>
      <c r="T2501" s="9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41053.564525462964</v>
      </c>
      <c r="T2502" s="9">
        <f t="shared" si="23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42244.568333333329</v>
      </c>
      <c r="T2503" s="9">
        <f t="shared" si="23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41858.617106481477</v>
      </c>
      <c r="T2504" s="9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42498.691064814811</v>
      </c>
      <c r="T2505" s="9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41927.807106481479</v>
      </c>
      <c r="T2506" s="9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42046.847407407404</v>
      </c>
      <c r="T2507" s="9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42258.088761574072</v>
      </c>
      <c r="T2508" s="9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42104.864629629628</v>
      </c>
      <c r="T2509" s="9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41835.743449074071</v>
      </c>
      <c r="T2510" s="9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42058.601261574069</v>
      </c>
      <c r="T2511" s="9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42078.78902777777</v>
      </c>
      <c r="T2512" s="9">
        <f t="shared" si="23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42371.238576388881</v>
      </c>
      <c r="T2513" s="9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41971.668530092589</v>
      </c>
      <c r="T2514" s="9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42731.798483796294</v>
      </c>
      <c r="T2515" s="9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41854.181446759256</v>
      </c>
      <c r="T2516" s="9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42027.63140046296</v>
      </c>
      <c r="T2517" s="9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41942.445046296292</v>
      </c>
      <c r="T2518" s="9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42052.594097222223</v>
      </c>
      <c r="T2519" s="9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41926.472546296296</v>
      </c>
      <c r="T2520" s="9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41808.946805555555</v>
      </c>
      <c r="T2521" s="9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42612.392187500001</v>
      </c>
      <c r="T2522" s="9">
        <f t="shared" si="23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42269.75950231481</v>
      </c>
      <c r="T2523" s="9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42460.365277777775</v>
      </c>
      <c r="T2524" s="9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41930.767268518517</v>
      </c>
      <c r="T2525" s="9">
        <f t="shared" si="23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41961.599039351851</v>
      </c>
      <c r="T2526" s="9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41058.636238425926</v>
      </c>
      <c r="T2527" s="9">
        <f t="shared" si="23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41952.882800925923</v>
      </c>
      <c r="T2528" s="9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41546.542719907404</v>
      </c>
      <c r="T2529" s="9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42217.626192129632</v>
      </c>
      <c r="T2530" s="9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40947.872395833328</v>
      </c>
      <c r="T2531" s="9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42081.656307870369</v>
      </c>
      <c r="T2532" s="9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42208.471689814811</v>
      </c>
      <c r="T2533" s="9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41107.640810185185</v>
      </c>
      <c r="T2534" s="9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41304.542951388888</v>
      </c>
      <c r="T2535" s="9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40127.492037037038</v>
      </c>
      <c r="T2536" s="9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41943.582696759258</v>
      </c>
      <c r="T2537" s="9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41463.89775462963</v>
      </c>
      <c r="T2538" s="9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40696.440451388888</v>
      </c>
      <c r="T2539" s="9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41298.301631944443</v>
      </c>
      <c r="T2540" s="9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41977.693888888891</v>
      </c>
      <c r="T2541" s="9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40785.466678240737</v>
      </c>
      <c r="T2542" s="9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41483.240949074068</v>
      </c>
      <c r="T2543" s="9">
        <f t="shared" si="23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41509.218252314815</v>
      </c>
      <c r="T2544" s="9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40513.899282407401</v>
      </c>
      <c r="T2545" s="9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41068.3121412037</v>
      </c>
      <c r="T2546" s="9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42026.929837962954</v>
      </c>
      <c r="T2547" s="9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41524.650219907402</v>
      </c>
      <c r="T2548" s="9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40973.564849537033</v>
      </c>
      <c r="T2549" s="9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42618.417094907411</v>
      </c>
      <c r="T2550" s="9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41390.549421296295</v>
      </c>
      <c r="T2551" s="9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42228.425995370366</v>
      </c>
      <c r="T2552" s="9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40961.043807870366</v>
      </c>
      <c r="T2553" s="9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42769.601631944439</v>
      </c>
      <c r="T2554" s="9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41112.99082175926</v>
      </c>
      <c r="T2555" s="9">
        <f t="shared" si="23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42124.869942129626</v>
      </c>
      <c r="T2556" s="9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41026.44667824074</v>
      </c>
      <c r="T2557" s="9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41222.783067129625</v>
      </c>
      <c r="T2558" s="9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41744.536874999998</v>
      </c>
      <c r="T2559" s="9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42093.651689814818</v>
      </c>
      <c r="T2560" s="9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40829.665324074071</v>
      </c>
      <c r="T2561" s="9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42039.742754629631</v>
      </c>
      <c r="T2562" s="9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 *100,0)</f>
        <v>0</v>
      </c>
      <c r="P2563" t="e">
        <f t="shared" ref="P2563:P2626" si="241">ROUND(E2563/L2563,2)</f>
        <v>#DIV/0!</v>
      </c>
      <c r="Q2563" t="str">
        <f t="shared" ref="Q2563:Q2626" si="242">LEFT(N2563,FIND("/",N2563) - 1)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(((J2563/60)/60)/24)+DATE(1970,1,1)+(-5/24)</f>
        <v>42260.320474537039</v>
      </c>
      <c r="T2563" s="9">
        <f t="shared" ref="T2563:T2626" si="245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42594.316423611112</v>
      </c>
      <c r="T2564" s="9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42154.931145833332</v>
      </c>
      <c r="T2565" s="9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41821.83216435185</v>
      </c>
      <c r="T2566" s="9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42440.442002314812</v>
      </c>
      <c r="T2567" s="9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41842.772546296292</v>
      </c>
      <c r="T2568" s="9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42087.670578703699</v>
      </c>
      <c r="T2569" s="9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42584.45826388889</v>
      </c>
      <c r="T2570" s="9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42233.897129629629</v>
      </c>
      <c r="T2571" s="9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42744.694849537038</v>
      </c>
      <c r="T2572" s="9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42449.133344907408</v>
      </c>
      <c r="T2573" s="9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42076.911076388882</v>
      </c>
      <c r="T2574" s="9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41829.383668981478</v>
      </c>
      <c r="T2575" s="9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42487.617418981477</v>
      </c>
      <c r="T2576" s="9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41985.90039351851</v>
      </c>
      <c r="T2577" s="9">
        <f t="shared" si="245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42059.801469907405</v>
      </c>
      <c r="T2578" s="9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41830.612233796295</v>
      </c>
      <c r="T2579" s="9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42237.814571759263</v>
      </c>
      <c r="T2580" s="9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41837.621562499997</v>
      </c>
      <c r="T2581" s="9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42110.118090277778</v>
      </c>
      <c r="T2582" s="9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42294.420115740737</v>
      </c>
      <c r="T2583" s="9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42642.780486111107</v>
      </c>
      <c r="T2584" s="9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42019.561111111114</v>
      </c>
      <c r="T2585" s="9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42139.964918981481</v>
      </c>
      <c r="T2586" s="9">
        <f t="shared" si="245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41795.754999999997</v>
      </c>
      <c r="T2587" s="9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42333.121944444443</v>
      </c>
      <c r="T2588" s="9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42338.467048611106</v>
      </c>
      <c r="T2589" s="9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42042.467893518515</v>
      </c>
      <c r="T2590" s="9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42422.327858796292</v>
      </c>
      <c r="T2591" s="9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42388.380752314813</v>
      </c>
      <c r="T2592" s="9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42382.698194444441</v>
      </c>
      <c r="T2593" s="9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41887.592835648145</v>
      </c>
      <c r="T2594" s="9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42089.636875000004</v>
      </c>
      <c r="T2595" s="9">
        <f t="shared" si="245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41828.759583333333</v>
      </c>
      <c r="T2596" s="9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42760.035879629628</v>
      </c>
      <c r="T2597" s="9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41828.45612268518</v>
      </c>
      <c r="T2598" s="9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42510.133298611108</v>
      </c>
      <c r="T2599" s="9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42240.631956018515</v>
      </c>
      <c r="T2600" s="9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41809.545682870368</v>
      </c>
      <c r="T2601" s="9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42394.692129629628</v>
      </c>
      <c r="T2602" s="9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41150.69385416666</v>
      </c>
      <c r="T2603" s="9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41915.538981481477</v>
      </c>
      <c r="T2604" s="9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41617.704328703701</v>
      </c>
      <c r="T2605" s="9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40997.842858796292</v>
      </c>
      <c r="T2606" s="9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42508.33321759259</v>
      </c>
      <c r="T2607" s="9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41726.504421296297</v>
      </c>
      <c r="T2608" s="9">
        <f t="shared" si="245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42184.666342592587</v>
      </c>
      <c r="T2609" s="9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42767.593379629623</v>
      </c>
      <c r="T2610" s="9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41075.02952546296</v>
      </c>
      <c r="T2611" s="9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42564.672743055555</v>
      </c>
      <c r="T2612" s="9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42704.127476851849</v>
      </c>
      <c r="T2613" s="9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41981.934837962959</v>
      </c>
      <c r="T2614" s="9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41143.609884259255</v>
      </c>
      <c r="T2615" s="9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41730.500138888885</v>
      </c>
      <c r="T2616" s="9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42453.288935185185</v>
      </c>
      <c r="T2617" s="9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42211.786215277774</v>
      </c>
      <c r="T2618" s="9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41902.666099537033</v>
      </c>
      <c r="T2619" s="9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42279.584039351852</v>
      </c>
      <c r="T2620" s="9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42273.67597222222</v>
      </c>
      <c r="T2621" s="9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42250.958819444444</v>
      </c>
      <c r="T2622" s="9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42115.539212962954</v>
      </c>
      <c r="T2623" s="9">
        <f t="shared" si="245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42689.534907407404</v>
      </c>
      <c r="T2624" s="9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42692.048217592594</v>
      </c>
      <c r="T2625" s="9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41144.213217592594</v>
      </c>
      <c r="T2626" s="9">
        <f t="shared" si="245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 *100,0)</f>
        <v>956</v>
      </c>
      <c r="P2627">
        <f t="shared" ref="P2627:P2690" si="247">ROUND(E2627/L2627,2)</f>
        <v>27.58</v>
      </c>
      <c r="Q2627" t="str">
        <f t="shared" ref="Q2627:Q2690" si="248">LEFT(N2627,FIND("/",N2627) - 1)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(((J2627/60)/60)/24)+DATE(1970,1,1)+(-5/24)</f>
        <v>42658.601944444446</v>
      </c>
      <c r="T2627" s="9">
        <f t="shared" ref="T2627:T2690" si="251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42128.41978009259</v>
      </c>
      <c r="T2628" s="9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42304.621076388888</v>
      </c>
      <c r="T2629" s="9">
        <f t="shared" si="251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41953.757719907408</v>
      </c>
      <c r="T2630" s="9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42108.330115740733</v>
      </c>
      <c r="T2631" s="9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42523.897129629629</v>
      </c>
      <c r="T2632" s="9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42217.960960648146</v>
      </c>
      <c r="T2633" s="9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42493.853460648148</v>
      </c>
      <c r="T2634" s="9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41667.614953703705</v>
      </c>
      <c r="T2635" s="9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42612.448159722226</v>
      </c>
      <c r="T2636" s="9">
        <f t="shared" si="251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42037.742604166669</v>
      </c>
      <c r="T2637" s="9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42636.406412037039</v>
      </c>
      <c r="T2638" s="9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42639.341145833336</v>
      </c>
      <c r="T2639" s="9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41989.70480324074</v>
      </c>
      <c r="T2640" s="9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42024.656805555554</v>
      </c>
      <c r="T2641" s="9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42102.952245370368</v>
      </c>
      <c r="T2642" s="9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41880.618784722217</v>
      </c>
      <c r="T2643" s="9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42536.03828703703</v>
      </c>
      <c r="T2644" s="9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42689.374016203699</v>
      </c>
      <c r="T2645" s="9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42774.583738425928</v>
      </c>
      <c r="T2646" s="9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41921.634293981479</v>
      </c>
      <c r="T2647" s="9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42226.10496527778</v>
      </c>
      <c r="T2648" s="9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42200.053460648145</v>
      </c>
      <c r="T2649" s="9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42408.506481481476</v>
      </c>
      <c r="T2650" s="9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42341.788668981484</v>
      </c>
      <c r="T2651" s="9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42695.416006944441</v>
      </c>
      <c r="T2652" s="9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42327.597326388881</v>
      </c>
      <c r="T2653" s="9">
        <f t="shared" si="251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41952.950520833336</v>
      </c>
      <c r="T2654" s="9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41771.443599537037</v>
      </c>
      <c r="T2655" s="9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42055.39266203704</v>
      </c>
      <c r="T2656" s="9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42381.657951388886</v>
      </c>
      <c r="T2657" s="9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42767.480185185181</v>
      </c>
      <c r="T2658" s="9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42551.720520833333</v>
      </c>
      <c r="T2659" s="9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42551.675856481481</v>
      </c>
      <c r="T2660" s="9">
        <f t="shared" si="251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42081.861226851855</v>
      </c>
      <c r="T2661" s="9">
        <f t="shared" si="251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42272.504837962959</v>
      </c>
      <c r="T2662" s="9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41542.750115740739</v>
      </c>
      <c r="T2663" s="9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42207.538344907407</v>
      </c>
      <c r="T2664" s="9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42222.41443287037</v>
      </c>
      <c r="T2665" s="9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42312.817094907405</v>
      </c>
      <c r="T2666" s="9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42083.687199074069</v>
      </c>
      <c r="T2667" s="9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42235.55600694444</v>
      </c>
      <c r="T2668" s="9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42380.717777777776</v>
      </c>
      <c r="T2669" s="9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42275.380381944437</v>
      </c>
      <c r="T2670" s="9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42318.827499999999</v>
      </c>
      <c r="T2671" s="9">
        <f t="shared" si="251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41820.812268518515</v>
      </c>
      <c r="T2672" s="9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41962.540694444448</v>
      </c>
      <c r="T2673" s="9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42344.675810185181</v>
      </c>
      <c r="T2674" s="9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41912.333321759259</v>
      </c>
      <c r="T2675" s="9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42529.424421296295</v>
      </c>
      <c r="T2676" s="9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41923.649178240739</v>
      </c>
      <c r="T2677" s="9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42482.416365740741</v>
      </c>
      <c r="T2678" s="9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41792.821099537032</v>
      </c>
      <c r="T2679" s="9">
        <f t="shared" si="251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42241.589872685181</v>
      </c>
      <c r="T2680" s="9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42032.792754629627</v>
      </c>
      <c r="T2681" s="9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42436.003368055557</v>
      </c>
      <c r="T2682" s="9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41805.686921296292</v>
      </c>
      <c r="T2683" s="9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41932.663657407407</v>
      </c>
      <c r="T2684" s="9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42034.546759259254</v>
      </c>
      <c r="T2685" s="9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41820.706307870365</v>
      </c>
      <c r="T2686" s="9">
        <f t="shared" si="251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42061.487615740734</v>
      </c>
      <c r="T2687" s="9">
        <f t="shared" si="251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41892.766469907401</v>
      </c>
      <c r="T2688" s="9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42154.431921296295</v>
      </c>
      <c r="T2689" s="9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42027.910532407412</v>
      </c>
      <c r="T2690" s="9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 *100,0)</f>
        <v>0</v>
      </c>
      <c r="P2691">
        <f t="shared" ref="P2691:P2754" si="253">ROUND(E2691/L2691,2)</f>
        <v>1</v>
      </c>
      <c r="Q2691" t="str">
        <f t="shared" ref="Q2691:Q2754" si="254">LEFT(N2691,FIND("/",N2691) - 1)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(((J2691/60)/60)/24)+DATE(1970,1,1)+(-5/24)</f>
        <v>42551.753356481473</v>
      </c>
      <c r="T2691" s="9">
        <f t="shared" ref="T2691:T2754" si="257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42112.89671296296</v>
      </c>
      <c r="T2692" s="9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42089.515706018516</v>
      </c>
      <c r="T2693" s="9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42058.125694444439</v>
      </c>
      <c r="T2694" s="9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41833.930162037032</v>
      </c>
      <c r="T2695" s="9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41877.932164351849</v>
      </c>
      <c r="T2696" s="9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42047.973587962959</v>
      </c>
      <c r="T2697" s="9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41964.636111111111</v>
      </c>
      <c r="T2698" s="9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42187.731747685182</v>
      </c>
      <c r="T2699" s="9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41787.689907407403</v>
      </c>
      <c r="T2700" s="9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41829.688229166662</v>
      </c>
      <c r="T2701" s="9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41870.666342592594</v>
      </c>
      <c r="T2702" s="9">
        <f t="shared" si="257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42801.566365740735</v>
      </c>
      <c r="T2703" s="9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42800.593483796292</v>
      </c>
      <c r="T2704" s="9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42756.481828703698</v>
      </c>
      <c r="T2705" s="9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42787.654097222221</v>
      </c>
      <c r="T2706" s="9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42773.70784722222</v>
      </c>
      <c r="T2707" s="9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41899.086608796293</v>
      </c>
      <c r="T2708" s="9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41391.574571759258</v>
      </c>
      <c r="T2709" s="9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42512.489884259259</v>
      </c>
      <c r="T2710" s="9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42611.941446759258</v>
      </c>
      <c r="T2711" s="9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41828.021157407406</v>
      </c>
      <c r="T2712" s="9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41780.536921296298</v>
      </c>
      <c r="T2713" s="9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41431.853703703702</v>
      </c>
      <c r="T2714" s="9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42322.445416666662</v>
      </c>
      <c r="T2715" s="9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42629.446712962956</v>
      </c>
      <c r="T2716" s="9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42387.190138888887</v>
      </c>
      <c r="T2717" s="9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42255.124918981477</v>
      </c>
      <c r="T2718" s="9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41934.706585648149</v>
      </c>
      <c r="T2719" s="9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42465.388252314813</v>
      </c>
      <c r="T2720" s="9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42417.822847222218</v>
      </c>
      <c r="T2721" s="9">
        <f t="shared" si="257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42655.257557870362</v>
      </c>
      <c r="T2722" s="9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41493.335625</v>
      </c>
      <c r="T2723" s="9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42704.64876157407</v>
      </c>
      <c r="T2724" s="9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41944.630648148144</v>
      </c>
      <c r="T2725" s="9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42199.118738425925</v>
      </c>
      <c r="T2726" s="9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42745.53628472222</v>
      </c>
      <c r="T2727" s="9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42452.371655092589</v>
      </c>
      <c r="T2728" s="9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42198.468321759261</v>
      </c>
      <c r="T2729" s="9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42333.391597222224</v>
      </c>
      <c r="T2730" s="9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42095.032372685186</v>
      </c>
      <c r="T2731" s="9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41351.333043981482</v>
      </c>
      <c r="T2732" s="9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41872.317384259259</v>
      </c>
      <c r="T2733" s="9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41389.599861111106</v>
      </c>
      <c r="T2734" s="9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42044.064513888887</v>
      </c>
      <c r="T2735" s="9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42626.460555555554</v>
      </c>
      <c r="T2736" s="9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41315.912615740737</v>
      </c>
      <c r="T2737" s="9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41722.458020833328</v>
      </c>
      <c r="T2738" s="9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41611.709340277775</v>
      </c>
      <c r="T2739" s="9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42619.935231481482</v>
      </c>
      <c r="T2740" s="9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41719.679594907408</v>
      </c>
      <c r="T2741" s="9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42044.823518518511</v>
      </c>
      <c r="T2742" s="9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41911.449097222219</v>
      </c>
      <c r="T2743" s="9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41030.511423611111</v>
      </c>
      <c r="T2744" s="9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42632.120451388888</v>
      </c>
      <c r="T2745" s="9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40937.854143518518</v>
      </c>
      <c r="T2746" s="9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41044.779722222222</v>
      </c>
      <c r="T2747" s="9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41850.57304398148</v>
      </c>
      <c r="T2748" s="9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41044.439780092594</v>
      </c>
      <c r="T2749" s="9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42585.502337962964</v>
      </c>
      <c r="T2750" s="9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42068.59070601852</v>
      </c>
      <c r="T2751" s="9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41078.69149305555</v>
      </c>
      <c r="T2752" s="9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41747.678726851853</v>
      </c>
      <c r="T2753" s="9">
        <f t="shared" si="257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40855.556759259256</v>
      </c>
      <c r="T2754" s="9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 *100,0)</f>
        <v>19</v>
      </c>
      <c r="P2755">
        <f t="shared" ref="P2755:P2818" si="259">ROUND(E2755/L2755,2)</f>
        <v>47.5</v>
      </c>
      <c r="Q2755" t="str">
        <f t="shared" ref="Q2755:Q2818" si="260">LEFT(N2755,FIND("/",N2755) - 1)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(((J2755/60)/60)/24)+DATE(1970,1,1)+(-5/24)</f>
        <v>41117.692395833328</v>
      </c>
      <c r="T2755" s="9">
        <f t="shared" ref="T2755:T2818" si="263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41863.427673611113</v>
      </c>
      <c r="T2756" s="9">
        <f t="shared" si="263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42072.582488425927</v>
      </c>
      <c r="T2757" s="9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41620.692141203705</v>
      </c>
      <c r="T2758" s="9">
        <f t="shared" si="263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42573.448287037034</v>
      </c>
      <c r="T2759" s="9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42639.23359953703</v>
      </c>
      <c r="T2760" s="9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42524.158171296294</v>
      </c>
      <c r="T2761" s="9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41415.252986111111</v>
      </c>
      <c r="T2762" s="9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41246.85524305555</v>
      </c>
      <c r="T2763" s="9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40926.828645833331</v>
      </c>
      <c r="T2764" s="9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41373.371342592589</v>
      </c>
      <c r="T2765" s="9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41030.083692129629</v>
      </c>
      <c r="T2766" s="9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41194.370694444442</v>
      </c>
      <c r="T2767" s="9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40736.459699074068</v>
      </c>
      <c r="T2768" s="9">
        <f t="shared" si="263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42172.750578703701</v>
      </c>
      <c r="T2769" s="9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40967.4065162037</v>
      </c>
      <c r="T2770" s="9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41745.617939814809</v>
      </c>
      <c r="T2771" s="9">
        <f t="shared" si="263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41686.496874999997</v>
      </c>
      <c r="T2772" s="9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41257.323379629626</v>
      </c>
      <c r="T2773" s="9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41537.660810185182</v>
      </c>
      <c r="T2774" s="9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42474.656493055554</v>
      </c>
      <c r="T2775" s="9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41310.918148148143</v>
      </c>
      <c r="T2776" s="9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40862.805023148147</v>
      </c>
      <c r="T2777" s="9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42136.088842592588</v>
      </c>
      <c r="T2778" s="9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42172.460694444446</v>
      </c>
      <c r="T2779" s="9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41846.769745370366</v>
      </c>
      <c r="T2780" s="9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42300.377557870372</v>
      </c>
      <c r="T2781" s="9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42774.239444444444</v>
      </c>
      <c r="T2782" s="9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42018.733263888884</v>
      </c>
      <c r="T2783" s="9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42026.716643518514</v>
      </c>
      <c r="T2784" s="9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42103.326921296299</v>
      </c>
      <c r="T2785" s="9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41920.579201388886</v>
      </c>
      <c r="T2786" s="9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42557.981099537035</v>
      </c>
      <c r="T2787" s="9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41815.360879629625</v>
      </c>
      <c r="T2788" s="9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41807.990185185183</v>
      </c>
      <c r="T2789" s="9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42550.493553240733</v>
      </c>
      <c r="T2790" s="9">
        <f t="shared" si="263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42055.804791666662</v>
      </c>
      <c r="T2791" s="9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42016.730358796289</v>
      </c>
      <c r="T2792" s="9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42591.691655092589</v>
      </c>
      <c r="T2793" s="9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42183.022673611107</v>
      </c>
      <c r="T2794" s="9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42176.210706018515</v>
      </c>
      <c r="T2795" s="9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42416.48332175926</v>
      </c>
      <c r="T2796" s="9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41780.317604166667</v>
      </c>
      <c r="T2797" s="9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41795.319768518515</v>
      </c>
      <c r="T2798" s="9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41798.731944444444</v>
      </c>
      <c r="T2799" s="9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42201.466678240737</v>
      </c>
      <c r="T2800" s="9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42507.05636574074</v>
      </c>
      <c r="T2801" s="9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41948.344513888886</v>
      </c>
      <c r="T2802" s="9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41900.034826388888</v>
      </c>
      <c r="T2803" s="9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42192.438738425924</v>
      </c>
      <c r="T2804" s="9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42157.857361111113</v>
      </c>
      <c r="T2805" s="9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41881.245254629626</v>
      </c>
      <c r="T2806" s="9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42213.2971412037</v>
      </c>
      <c r="T2807" s="9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42185.058912037035</v>
      </c>
      <c r="T2808" s="9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42154.664791666662</v>
      </c>
      <c r="T2809" s="9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42208.638136574074</v>
      </c>
      <c r="T2810" s="9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42451.288483796299</v>
      </c>
      <c r="T2811" s="9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41758.931296296294</v>
      </c>
      <c r="T2812" s="9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42028.288229166668</v>
      </c>
      <c r="T2813" s="9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42054.535856481474</v>
      </c>
      <c r="T2814" s="9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42693.534270833326</v>
      </c>
      <c r="T2815" s="9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42103.191145833327</v>
      </c>
      <c r="T2816" s="9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42559.568391203698</v>
      </c>
      <c r="T2817" s="9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42188.259166666663</v>
      </c>
      <c r="T2818" s="9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 *100,0)</f>
        <v>130</v>
      </c>
      <c r="P2819">
        <f t="shared" ref="P2819:P2882" si="265">ROUND(E2819/L2819,2)</f>
        <v>23.64</v>
      </c>
      <c r="Q2819" t="str">
        <f t="shared" ref="Q2819:Q2882" si="266">LEFT(N2819,FIND("/",N2819) - 1)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(((J2819/60)/60)/24)+DATE(1970,1,1)+(-5/24)</f>
        <v>42023.42664351852</v>
      </c>
      <c r="T2819" s="9">
        <f t="shared" ref="T2819:T2882" si="26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42250.389884259253</v>
      </c>
      <c r="T2820" s="9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42139.317233796297</v>
      </c>
      <c r="T2821" s="9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42401.402650462966</v>
      </c>
      <c r="T2822" s="9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41875.714525462965</v>
      </c>
      <c r="T2823" s="9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42060.475601851846</v>
      </c>
      <c r="T2824" s="9">
        <f t="shared" si="26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42066.803310185183</v>
      </c>
      <c r="T2825" s="9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42136.0624537037</v>
      </c>
      <c r="T2826" s="9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42312.584328703706</v>
      </c>
      <c r="T2827" s="9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42170.826527777775</v>
      </c>
      <c r="T2828" s="9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42494.475300925922</v>
      </c>
      <c r="T2829" s="9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42254.056354166663</v>
      </c>
      <c r="T2830" s="9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42495.225902777776</v>
      </c>
      <c r="T2831" s="9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41758.631342592591</v>
      </c>
      <c r="T2832" s="9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42171.616550925923</v>
      </c>
      <c r="T2833" s="9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41938.501087962963</v>
      </c>
      <c r="T2834" s="9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42267.919363425921</v>
      </c>
      <c r="T2835" s="9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42019.751504629625</v>
      </c>
      <c r="T2836" s="9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42313.495567129627</v>
      </c>
      <c r="T2837" s="9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42746.053449074076</v>
      </c>
      <c r="T2838" s="9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42307.700046296297</v>
      </c>
      <c r="T2839" s="9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41842.399259259255</v>
      </c>
      <c r="T2840" s="9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41853.031874999993</v>
      </c>
      <c r="T2841" s="9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42059.827303240738</v>
      </c>
      <c r="T2842" s="9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42291.53121527777</v>
      </c>
      <c r="T2843" s="9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41784.744155092587</v>
      </c>
      <c r="T2844" s="9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42492.529513888883</v>
      </c>
      <c r="T2845" s="9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42709.337731481479</v>
      </c>
      <c r="T2846" s="9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42102.808252314811</v>
      </c>
      <c r="T2847" s="9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42108.483726851853</v>
      </c>
      <c r="T2848" s="9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42453.597974537035</v>
      </c>
      <c r="T2849" s="9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42123.440497685187</v>
      </c>
      <c r="T2850" s="9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42453.219907407409</v>
      </c>
      <c r="T2851" s="9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41857.798738425925</v>
      </c>
      <c r="T2852" s="9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42389.794317129628</v>
      </c>
      <c r="T2853" s="9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41780.836840277778</v>
      </c>
      <c r="T2854" s="9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41835.98260416666</v>
      </c>
      <c r="T2855" s="9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42111.508321759255</v>
      </c>
      <c r="T2856" s="9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42369.799432870372</v>
      </c>
      <c r="T2857" s="9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42164.829247685186</v>
      </c>
      <c r="T2858" s="9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42726.711747685178</v>
      </c>
      <c r="T2859" s="9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41954.336747685178</v>
      </c>
      <c r="T2860" s="9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42233.153981481482</v>
      </c>
      <c r="T2861" s="9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42480.592314814807</v>
      </c>
      <c r="T2862" s="9">
        <f t="shared" si="26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42257.3825</v>
      </c>
      <c r="T2863" s="9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41784.581354166665</v>
      </c>
      <c r="T2864" s="9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41831.46670138889</v>
      </c>
      <c r="T2865" s="9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42172.405173611107</v>
      </c>
      <c r="T2866" s="9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41949.905775462961</v>
      </c>
      <c r="T2867" s="9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42627.746770833335</v>
      </c>
      <c r="T2868" s="9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42530.986944444441</v>
      </c>
      <c r="T2869" s="9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42618.618680555555</v>
      </c>
      <c r="T2870" s="9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42540.385196759256</v>
      </c>
      <c r="T2871" s="9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41745.981076388889</v>
      </c>
      <c r="T2872" s="9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41974.530243055553</v>
      </c>
      <c r="T2873" s="9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42114.907847222225</v>
      </c>
      <c r="T2874" s="9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42002.609155092585</v>
      </c>
      <c r="T2875" s="9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42722.636412037034</v>
      </c>
      <c r="T2876" s="9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42464.920057870368</v>
      </c>
      <c r="T2877" s="9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42171.535636574066</v>
      </c>
      <c r="T2878" s="9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42672.746805555551</v>
      </c>
      <c r="T2879" s="9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42128.407349537032</v>
      </c>
      <c r="T2880" s="9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42359.516909722217</v>
      </c>
      <c r="T2881" s="9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42192.69736111111</v>
      </c>
      <c r="T2882" s="9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 *100,0)</f>
        <v>0</v>
      </c>
      <c r="P2883" t="e">
        <f t="shared" ref="P2883:P2946" si="271">ROUND(E2883/L2883,2)</f>
        <v>#DIV/0!</v>
      </c>
      <c r="Q2883" t="str">
        <f t="shared" ref="Q2883:Q2946" si="272">LEFT(N2883,FIND("/",N2883) - 1)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(((J2883/60)/60)/24)+DATE(1970,1,1)+(-5/24)</f>
        <v>41916.389305555553</v>
      </c>
      <c r="T2883" s="9">
        <f t="shared" ref="T2883:T2946" si="275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42461.387939814813</v>
      </c>
      <c r="T2884" s="9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42370.694872685184</v>
      </c>
      <c r="T2885" s="9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41948.518923611111</v>
      </c>
      <c r="T2886" s="9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42046.868067129624</v>
      </c>
      <c r="T2887" s="9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42261.424583333333</v>
      </c>
      <c r="T2888" s="9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41985.219027777777</v>
      </c>
      <c r="T2889" s="9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41922.326851851853</v>
      </c>
      <c r="T2890" s="9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41850.654918981476</v>
      </c>
      <c r="T2891" s="9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41831.534629629627</v>
      </c>
      <c r="T2892" s="9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42415.675092592595</v>
      </c>
      <c r="T2893" s="9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41869.505833333329</v>
      </c>
      <c r="T2894" s="9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41953.564756944441</v>
      </c>
      <c r="T2895" s="9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42037.777951388889</v>
      </c>
      <c r="T2896" s="9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41811.347129629627</v>
      </c>
      <c r="T2897" s="9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42701.700474537036</v>
      </c>
      <c r="T2898" s="9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42258.438171296293</v>
      </c>
      <c r="T2899" s="9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42278.456631944442</v>
      </c>
      <c r="T2900" s="9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42514.869884259257</v>
      </c>
      <c r="T2901" s="9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41830.025833333333</v>
      </c>
      <c r="T2902" s="9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41982.696053240739</v>
      </c>
      <c r="T2903" s="9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42210.231435185182</v>
      </c>
      <c r="T2904" s="9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42195.95854166666</v>
      </c>
      <c r="T2905" s="9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41940.759618055556</v>
      </c>
      <c r="T2906" s="9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42605.848530092589</v>
      </c>
      <c r="T2907" s="9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42199.440578703703</v>
      </c>
      <c r="T2908" s="9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42444.669409722213</v>
      </c>
      <c r="T2909" s="9">
        <f t="shared" si="275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42499.523368055547</v>
      </c>
      <c r="T2910" s="9">
        <f t="shared" si="275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41929.057881944442</v>
      </c>
      <c r="T2911" s="9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42107.632951388885</v>
      </c>
      <c r="T2912" s="9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42142.560486111113</v>
      </c>
      <c r="T2913" s="9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42353.923310185179</v>
      </c>
      <c r="T2914" s="9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41828.714571759258</v>
      </c>
      <c r="T2915" s="9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42017.699004629627</v>
      </c>
      <c r="T2916" s="9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42415.189699074072</v>
      </c>
      <c r="T2917" s="9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41755.268391203703</v>
      </c>
      <c r="T2918" s="9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42245.026006944441</v>
      </c>
      <c r="T2919" s="9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42278.421377314815</v>
      </c>
      <c r="T2920" s="9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41826.411215277774</v>
      </c>
      <c r="T2921" s="9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42058.584143518521</v>
      </c>
      <c r="T2922" s="9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41877.678287037037</v>
      </c>
      <c r="T2923" s="9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42097.665821759256</v>
      </c>
      <c r="T2924" s="9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42012.944201388884</v>
      </c>
      <c r="T2925" s="9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42103.348495370366</v>
      </c>
      <c r="T2926" s="9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41863.375787037032</v>
      </c>
      <c r="T2927" s="9">
        <f t="shared" si="275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42044.557627314811</v>
      </c>
      <c r="T2928" s="9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41806.460983796293</v>
      </c>
      <c r="T2929" s="9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42403.789884259262</v>
      </c>
      <c r="T2930" s="9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41754.355995370366</v>
      </c>
      <c r="T2931" s="9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42101.375740740739</v>
      </c>
      <c r="T2932" s="9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41872.082905092589</v>
      </c>
      <c r="T2933" s="9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42024.956446759257</v>
      </c>
      <c r="T2934" s="9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42495.748298611106</v>
      </c>
      <c r="T2935" s="9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41775.427824074075</v>
      </c>
      <c r="T2936" s="9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42553.375092592592</v>
      </c>
      <c r="T2937" s="9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41912.442395833328</v>
      </c>
      <c r="T2938" s="9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41803.248993055553</v>
      </c>
      <c r="T2939" s="9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42004.495532407404</v>
      </c>
      <c r="T2940" s="9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41845.60083333333</v>
      </c>
      <c r="T2941" s="9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41982.565023148149</v>
      </c>
      <c r="T2942" s="9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42034.751793981479</v>
      </c>
      <c r="T2943" s="9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42334.595590277771</v>
      </c>
      <c r="T2944" s="9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42076.921064814807</v>
      </c>
      <c r="T2945" s="9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42132.705995370365</v>
      </c>
      <c r="T2946" s="9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 *100,0)</f>
        <v>0</v>
      </c>
      <c r="P2947" t="e">
        <f t="shared" ref="P2947:P3010" si="277">ROUND(E2947/L2947,2)</f>
        <v>#DIV/0!</v>
      </c>
      <c r="Q2947" t="str">
        <f t="shared" ref="Q2947:Q3010" si="278">LEFT(N2947,FIND("/",N2947) - 1)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(((J2947/60)/60)/24)+DATE(1970,1,1)+(-5/24)</f>
        <v>42117.931250000001</v>
      </c>
      <c r="T2947" s="9">
        <f t="shared" ref="T2947:T3010" si="281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42567.322824074072</v>
      </c>
      <c r="T2948" s="9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42649.353784722225</v>
      </c>
      <c r="T2949" s="9">
        <f t="shared" si="281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42097.440891203696</v>
      </c>
      <c r="T2950" s="9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42297.61478009259</v>
      </c>
      <c r="T2951" s="9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42362.156851851854</v>
      </c>
      <c r="T2952" s="9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41872.594594907401</v>
      </c>
      <c r="T2953" s="9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42628.481932870367</v>
      </c>
      <c r="T2954" s="9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42255.583576388883</v>
      </c>
      <c r="T2955" s="9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42790.375034722216</v>
      </c>
      <c r="T2956" s="9">
        <f t="shared" si="281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42141.532974537033</v>
      </c>
      <c r="T2957" s="9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42464.750578703701</v>
      </c>
      <c r="T2958" s="9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42030.80291666666</v>
      </c>
      <c r="T2959" s="9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42438.570798611108</v>
      </c>
      <c r="T2960" s="9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42497.800057870372</v>
      </c>
      <c r="T2961" s="9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41863.54887731481</v>
      </c>
      <c r="T2962" s="9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42061.004155092589</v>
      </c>
      <c r="T2963" s="9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42036.035949074074</v>
      </c>
      <c r="T2964" s="9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42157.26185185185</v>
      </c>
      <c r="T2965" s="9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41827.701608796291</v>
      </c>
      <c r="T2966" s="9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42162.521215277775</v>
      </c>
      <c r="T2967" s="9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42233.530231481483</v>
      </c>
      <c r="T2968" s="9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42041.989490740736</v>
      </c>
      <c r="T2969" s="9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42585.315509259257</v>
      </c>
      <c r="T2970" s="9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42097.578159722216</v>
      </c>
      <c r="T2971" s="9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41808.461238425924</v>
      </c>
      <c r="T2972" s="9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41852.449976851851</v>
      </c>
      <c r="T2973" s="9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42693.90185185185</v>
      </c>
      <c r="T2974" s="9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42341.610046296293</v>
      </c>
      <c r="T2975" s="9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41879.852673611109</v>
      </c>
      <c r="T2976" s="9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41941.475532407407</v>
      </c>
      <c r="T2977" s="9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42425.522337962961</v>
      </c>
      <c r="T2978" s="9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42026.672847222224</v>
      </c>
      <c r="T2979" s="9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41922.432256944441</v>
      </c>
      <c r="T2980" s="9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41993.616006944438</v>
      </c>
      <c r="T2981" s="9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42219.70752314815</v>
      </c>
      <c r="T2982" s="9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42225.351342592585</v>
      </c>
      <c r="T2983" s="9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42381.478506944441</v>
      </c>
      <c r="T2984" s="9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41894.424027777779</v>
      </c>
      <c r="T2985" s="9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42576.070381944439</v>
      </c>
      <c r="T2986" s="9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42654.765370370362</v>
      </c>
      <c r="T2987" s="9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42431.29173611111</v>
      </c>
      <c r="T2988" s="9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42627.098969907405</v>
      </c>
      <c r="T2989" s="9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42511.153715277782</v>
      </c>
      <c r="T2990" s="9">
        <f t="shared" si="281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42336.812060185184</v>
      </c>
      <c r="T2991" s="9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42341.365972222215</v>
      </c>
      <c r="T2992" s="9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42740.628819444442</v>
      </c>
      <c r="T2993" s="9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42622.559143518512</v>
      </c>
      <c r="T2994" s="9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42390.63040509259</v>
      </c>
      <c r="T2995" s="9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41885.270509259259</v>
      </c>
      <c r="T2996" s="9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42724.456840277773</v>
      </c>
      <c r="T2997" s="9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42090.70416666667</v>
      </c>
      <c r="T2998" s="9">
        <f t="shared" si="281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42775.525381944441</v>
      </c>
      <c r="T2999" s="9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41777.985289351847</v>
      </c>
      <c r="T3000" s="9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42780.531944444439</v>
      </c>
      <c r="T3001" s="9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42752.61886574074</v>
      </c>
      <c r="T3002" s="9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42534.687291666669</v>
      </c>
      <c r="T3003" s="9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41239.627916666665</v>
      </c>
      <c r="T3004" s="9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42398.640925925924</v>
      </c>
      <c r="T3005" s="9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41928.672731481478</v>
      </c>
      <c r="T3006" s="9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41888.466493055552</v>
      </c>
      <c r="T3007" s="9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41957.548506944448</v>
      </c>
      <c r="T3008" s="9">
        <f t="shared" si="281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42098.007905092592</v>
      </c>
      <c r="T3009" s="9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42360.003692129627</v>
      </c>
      <c r="T3010" s="9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 *100,0)</f>
        <v>120</v>
      </c>
      <c r="P3011">
        <f t="shared" ref="P3011:P3074" si="283">ROUND(E3011/L3011,2)</f>
        <v>233.9</v>
      </c>
      <c r="Q3011" t="str">
        <f t="shared" ref="Q3011:Q3074" si="284">LEFT(N3011,FIND("/",N3011) - 1)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(((J3011/60)/60)/24)+DATE(1970,1,1)+(-5/24)</f>
        <v>41939.361574074072</v>
      </c>
      <c r="T3011" s="9">
        <f t="shared" ref="T3011:T3074" si="287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41996.624062499999</v>
      </c>
      <c r="T3012" s="9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42334.260601851849</v>
      </c>
      <c r="T3013" s="9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42024.494560185187</v>
      </c>
      <c r="T3014" s="9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42146.627881944441</v>
      </c>
      <c r="T3015" s="9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41919.915277777778</v>
      </c>
      <c r="T3016" s="9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41785.518958333334</v>
      </c>
      <c r="T3017" s="9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41778.339722222219</v>
      </c>
      <c r="T3018" s="9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41841.641701388886</v>
      </c>
      <c r="T3019" s="9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42163.090000000004</v>
      </c>
      <c r="T3020" s="9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41758.625231481477</v>
      </c>
      <c r="T3021" s="9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42170.638113425921</v>
      </c>
      <c r="T3022" s="9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42660.410520833328</v>
      </c>
      <c r="T3023" s="9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42564.745474537034</v>
      </c>
      <c r="T3024" s="9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42121.46743055556</v>
      </c>
      <c r="T3025" s="9">
        <f t="shared" si="287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41158.785590277774</v>
      </c>
      <c r="T3026" s="9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41761.301076388889</v>
      </c>
      <c r="T3027" s="9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42783.251064814809</v>
      </c>
      <c r="T3028" s="9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42053.49596064815</v>
      </c>
      <c r="T3029" s="9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42567.055844907409</v>
      </c>
      <c r="T3030" s="9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41932.500543981478</v>
      </c>
      <c r="T3031" s="9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42233.5390162037</v>
      </c>
      <c r="T3032" s="9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42597.674155092587</v>
      </c>
      <c r="T3033" s="9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42227.836331018516</v>
      </c>
      <c r="T3034" s="9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42569.901909722219</v>
      </c>
      <c r="T3035" s="9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42644.327025462961</v>
      </c>
      <c r="T3036" s="9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41368.351956018516</v>
      </c>
      <c r="T3037" s="9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41466.576898148145</v>
      </c>
      <c r="T3038" s="9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40378.684872685182</v>
      </c>
      <c r="T3039" s="9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42373.043946759259</v>
      </c>
      <c r="T3040" s="9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41610.586087962962</v>
      </c>
      <c r="T3041" s="9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42177.583576388883</v>
      </c>
      <c r="T3042" s="9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42359.660277777781</v>
      </c>
      <c r="T3043" s="9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42253.479710648149</v>
      </c>
      <c r="T3044" s="9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42082.862256944441</v>
      </c>
      <c r="T3045" s="9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42387.518495370365</v>
      </c>
      <c r="T3046" s="9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41842.947395833333</v>
      </c>
      <c r="T3047" s="9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41862.59474537037</v>
      </c>
      <c r="T3048" s="9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42443.780717592592</v>
      </c>
      <c r="T3049" s="9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41975.692847222213</v>
      </c>
      <c r="T3050" s="9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42138.806192129625</v>
      </c>
      <c r="T3051" s="9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42464.960185185184</v>
      </c>
      <c r="T3052" s="9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42744.207696759251</v>
      </c>
      <c r="T3053" s="9">
        <f t="shared" si="287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42122.461736111109</v>
      </c>
      <c r="T3054" s="9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41862.553391203699</v>
      </c>
      <c r="T3055" s="9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42027.624467592592</v>
      </c>
      <c r="T3056" s="9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41953.749884259254</v>
      </c>
      <c r="T3057" s="9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41851.428055555552</v>
      </c>
      <c r="T3058" s="9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42433.442256944443</v>
      </c>
      <c r="T3059" s="9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42460.165972222218</v>
      </c>
      <c r="T3060" s="9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41829.727384259255</v>
      </c>
      <c r="T3061" s="9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42245.066365740735</v>
      </c>
      <c r="T3062" s="9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41834.575787037036</v>
      </c>
      <c r="T3063" s="9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42248.3274537037</v>
      </c>
      <c r="T3064" s="9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42630.714560185181</v>
      </c>
      <c r="T3065" s="9">
        <f t="shared" si="287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42298.9218287037</v>
      </c>
      <c r="T3066" s="9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41824.846898148149</v>
      </c>
      <c r="T3067" s="9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42531.020104166666</v>
      </c>
      <c r="T3068" s="9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42226.730081018519</v>
      </c>
      <c r="T3069" s="9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42263.483240740738</v>
      </c>
      <c r="T3070" s="9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41957.625393518516</v>
      </c>
      <c r="T3071" s="9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42690.525104166663</v>
      </c>
      <c r="T3072" s="9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42097.524085648147</v>
      </c>
      <c r="T3073" s="9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42658.482199074067</v>
      </c>
      <c r="T3074" s="9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 *100,0)</f>
        <v>0</v>
      </c>
      <c r="P3075">
        <f t="shared" ref="P3075:P3138" si="289">ROUND(E3075/L3075,2)</f>
        <v>92.14</v>
      </c>
      <c r="Q3075" t="str">
        <f t="shared" ref="Q3075:Q3138" si="290">LEFT(N3075,FIND("/",N3075) - 1)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(((J3075/60)/60)/24)+DATE(1970,1,1)+(-5/24)</f>
        <v>42111.475694444445</v>
      </c>
      <c r="T3075" s="9">
        <f t="shared" ref="T3075:T3138" si="293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42409.362951388881</v>
      </c>
      <c r="T3076" s="9">
        <f t="shared" si="293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42550.893981481473</v>
      </c>
      <c r="T3077" s="9">
        <f t="shared" si="293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42226.443553240737</v>
      </c>
      <c r="T3078" s="9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42766.74858796296</v>
      </c>
      <c r="T3079" s="9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42030.930497685178</v>
      </c>
      <c r="T3080" s="9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42055.50503472222</v>
      </c>
      <c r="T3081" s="9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41939.8199537037</v>
      </c>
      <c r="T3082" s="9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42236.973275462959</v>
      </c>
      <c r="T3083" s="9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42293.714652777773</v>
      </c>
      <c r="T3084" s="9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41853.355069444442</v>
      </c>
      <c r="T3085" s="9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42100.515405092585</v>
      </c>
      <c r="T3086" s="9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42246.675451388881</v>
      </c>
      <c r="T3087" s="9">
        <f t="shared" si="293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42173.462488425925</v>
      </c>
      <c r="T3088" s="9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42664.942013888889</v>
      </c>
      <c r="T3089" s="9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41981.363969907405</v>
      </c>
      <c r="T3090" s="9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42528.334293981483</v>
      </c>
      <c r="T3091" s="9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42065.610474537032</v>
      </c>
      <c r="T3092" s="9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42566.740081018514</v>
      </c>
      <c r="T3093" s="9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42255.41101851852</v>
      </c>
      <c r="T3094" s="9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41760.700706018513</v>
      </c>
      <c r="T3095" s="9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42207.587453703702</v>
      </c>
      <c r="T3096" s="9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42522.81689814815</v>
      </c>
      <c r="T3097" s="9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42114.617199074077</v>
      </c>
      <c r="T3098" s="9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42629.29515046296</v>
      </c>
      <c r="T3099" s="9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42359.58390046296</v>
      </c>
      <c r="T3100" s="9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42381.981377314813</v>
      </c>
      <c r="T3101" s="9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41902.4140625</v>
      </c>
      <c r="T3102" s="9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42171.175196759257</v>
      </c>
      <c r="T3103" s="9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42555.132152777776</v>
      </c>
      <c r="T3104" s="9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42106.94798611111</v>
      </c>
      <c r="T3105" s="9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42006.70035879629</v>
      </c>
      <c r="T3106" s="9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41876.510601851849</v>
      </c>
      <c r="T3107" s="9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42241.22078703704</v>
      </c>
      <c r="T3108" s="9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42128.605914351843</v>
      </c>
      <c r="T3109" s="9">
        <f t="shared" si="293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42062.47215277778</v>
      </c>
      <c r="T3110" s="9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41843.916782407403</v>
      </c>
      <c r="T3111" s="9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42744.823136574072</v>
      </c>
      <c r="T3112" s="9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41885.38680555555</v>
      </c>
      <c r="T3113" s="9">
        <f t="shared" si="293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42614.913587962961</v>
      </c>
      <c r="T3114" s="9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42081.522939814815</v>
      </c>
      <c r="T3115" s="9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41843.42418981481</v>
      </c>
      <c r="T3116" s="9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42496.238738425927</v>
      </c>
      <c r="T3117" s="9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42081.30700231481</v>
      </c>
      <c r="T3118" s="9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42509.166203703695</v>
      </c>
      <c r="T3119" s="9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42534.441238425927</v>
      </c>
      <c r="T3120" s="9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42059.837175925924</v>
      </c>
      <c r="T3121" s="9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42435.733749999999</v>
      </c>
      <c r="T3122" s="9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41848.471469907403</v>
      </c>
      <c r="T3123" s="9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42678.723749999997</v>
      </c>
      <c r="T3124" s="9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42530.784699074073</v>
      </c>
      <c r="T3125" s="9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41977.571770833332</v>
      </c>
      <c r="T3126" s="9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42345.998518518514</v>
      </c>
      <c r="T3127" s="9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42426.809745370374</v>
      </c>
      <c r="T3128" s="9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42034.648483796293</v>
      </c>
      <c r="T3129" s="9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42780.617372685178</v>
      </c>
      <c r="T3130" s="9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42803.634479166663</v>
      </c>
      <c r="T3131" s="9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42808.431898148141</v>
      </c>
      <c r="T3132" s="9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42803.370891203704</v>
      </c>
      <c r="T3133" s="9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42786.141898148147</v>
      </c>
      <c r="T3134" s="9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42788.356874999998</v>
      </c>
      <c r="T3135" s="9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42800.511793981481</v>
      </c>
      <c r="T3136" s="9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42806.943530092591</v>
      </c>
      <c r="T3137" s="9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42789.25409722222</v>
      </c>
      <c r="T3138" s="9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 *100,0)</f>
        <v>3</v>
      </c>
      <c r="P3139">
        <f t="shared" ref="P3139:P3202" si="295">ROUND(E3139/L3139,2)</f>
        <v>50</v>
      </c>
      <c r="Q3139" t="str">
        <f t="shared" ref="Q3139:Q3202" si="296">LEFT(N3139,FIND("/",N3139) - 1)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(((J3139/60)/60)/24)+DATE(1970,1,1)+(-5/24)</f>
        <v>42807.676724537036</v>
      </c>
      <c r="T3139" s="9">
        <f t="shared" ref="T3139:T3202" si="2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42809.437581018516</v>
      </c>
      <c r="T3140" s="9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42785.062037037038</v>
      </c>
      <c r="T3141" s="9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42802.510451388887</v>
      </c>
      <c r="T3142" s="9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42800.544999999998</v>
      </c>
      <c r="T3143" s="9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42783.304849537039</v>
      </c>
      <c r="T3144" s="9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42808.149953703702</v>
      </c>
      <c r="T3145" s="9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42796.329942129632</v>
      </c>
      <c r="T3146" s="9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42761.832569444443</v>
      </c>
      <c r="T3147" s="9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42796.474143518521</v>
      </c>
      <c r="T3148" s="9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41909.761053240742</v>
      </c>
      <c r="T3149" s="9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41891.456990740735</v>
      </c>
      <c r="T3150" s="9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41225.809027777774</v>
      </c>
      <c r="T3151" s="9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40478.055590277778</v>
      </c>
      <c r="T3152" s="9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41862.631643518514</v>
      </c>
      <c r="T3153" s="9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41550.659340277773</v>
      </c>
      <c r="T3154" s="9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40632.946030092593</v>
      </c>
      <c r="T3155" s="9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40970.667337962957</v>
      </c>
      <c r="T3156" s="9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41233.290798611109</v>
      </c>
      <c r="T3157" s="9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41026.744722222218</v>
      </c>
      <c r="T3158" s="9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41829.579918981479</v>
      </c>
      <c r="T3159" s="9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41447.631388888884</v>
      </c>
      <c r="T3160" s="9">
        <f t="shared" si="2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40883.858344907407</v>
      </c>
      <c r="T3161" s="9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41841.056562499994</v>
      </c>
      <c r="T3162" s="9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41897.327800925923</v>
      </c>
      <c r="T3163" s="9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41799.47756944444</v>
      </c>
      <c r="T3164" s="9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41775.545428240737</v>
      </c>
      <c r="T3165" s="9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41766.597395833334</v>
      </c>
      <c r="T3166" s="9">
        <f t="shared" si="2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40643.950925925921</v>
      </c>
      <c r="T3167" s="9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41940.483252314814</v>
      </c>
      <c r="T3168" s="9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41838.967372685183</v>
      </c>
      <c r="T3169" s="9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41771.897604166668</v>
      </c>
      <c r="T3170" s="9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41591.529641203699</v>
      </c>
      <c r="T3171" s="9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41788.872037037036</v>
      </c>
      <c r="T3172" s="9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42466.399976851848</v>
      </c>
      <c r="T3173" s="9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40923.521620370368</v>
      </c>
      <c r="T3174" s="9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41878.670046296291</v>
      </c>
      <c r="T3175" s="9">
        <f t="shared" si="2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41862.656342592592</v>
      </c>
      <c r="T3176" s="9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40531.678553240738</v>
      </c>
      <c r="T3177" s="9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41477.722581018512</v>
      </c>
      <c r="T3178" s="9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41781.458437499998</v>
      </c>
      <c r="T3179" s="9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41806.396701388883</v>
      </c>
      <c r="T3180" s="9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41375.49387731481</v>
      </c>
      <c r="T3181" s="9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41780.204270833332</v>
      </c>
      <c r="T3182" s="9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41779.101701388885</v>
      </c>
      <c r="T3183" s="9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40883.740983796291</v>
      </c>
      <c r="T3184" s="9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41491.586446759255</v>
      </c>
      <c r="T3185" s="9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41791.785081018512</v>
      </c>
      <c r="T3186" s="9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41829.768993055557</v>
      </c>
      <c r="T3187" s="9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41868.715717592589</v>
      </c>
      <c r="T3188" s="9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41835.458020833328</v>
      </c>
      <c r="T3189" s="9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42144.207199074073</v>
      </c>
      <c r="T3190" s="9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42118.138101851851</v>
      </c>
      <c r="T3191" s="9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42682.942997685182</v>
      </c>
      <c r="T3192" s="9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42538.547094907401</v>
      </c>
      <c r="T3193" s="9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42018.732164351844</v>
      </c>
      <c r="T3194" s="9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42010.759907407402</v>
      </c>
      <c r="T3195" s="9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42181.854143518511</v>
      </c>
      <c r="T3196" s="9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42017.385902777773</v>
      </c>
      <c r="T3197" s="9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42157.389756944445</v>
      </c>
      <c r="T3198" s="9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42009.28493055555</v>
      </c>
      <c r="T3199" s="9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42013.216168981475</v>
      </c>
      <c r="T3200" s="9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41858.553449074068</v>
      </c>
      <c r="T3201" s="9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42460.112280092588</v>
      </c>
      <c r="T3202" s="9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 *100,0)</f>
        <v>1</v>
      </c>
      <c r="P3203">
        <f t="shared" ref="P3203:P3266" si="301">ROUND(E3203/L3203,2)</f>
        <v>12.5</v>
      </c>
      <c r="Q3203" t="str">
        <f t="shared" ref="Q3203:Q3266" si="302">LEFT(N3203,FIND("/",N3203) - 1)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(((J3203/60)/60)/24)+DATE(1970,1,1)+(-5/24)</f>
        <v>41861.558761574073</v>
      </c>
      <c r="T3203" s="9">
        <f t="shared" ref="T3203:T3266" si="305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42293.645208333335</v>
      </c>
      <c r="T3204" s="9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42242.780347222222</v>
      </c>
      <c r="T3205" s="9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42172.477766203701</v>
      </c>
      <c r="T3206" s="9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42095.166342592587</v>
      </c>
      <c r="T3207" s="9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42236.067719907405</v>
      </c>
      <c r="T3208" s="9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42057.069525462961</v>
      </c>
      <c r="T3209" s="9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41827.396724537037</v>
      </c>
      <c r="T3210" s="9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41778.428912037038</v>
      </c>
      <c r="T3211" s="9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41013.728229166663</v>
      </c>
      <c r="T3212" s="9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41834.378240740742</v>
      </c>
      <c r="T3213" s="9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41829.587395833332</v>
      </c>
      <c r="T3214" s="9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42171.555081018516</v>
      </c>
      <c r="T3215" s="9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42337.584178240737</v>
      </c>
      <c r="T3216" s="9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42219.456840277773</v>
      </c>
      <c r="T3217" s="9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42165.254293981481</v>
      </c>
      <c r="T3218" s="9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42648.337777777771</v>
      </c>
      <c r="T3219" s="9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41970.793819444443</v>
      </c>
      <c r="T3220" s="9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42050.77484953704</v>
      </c>
      <c r="T3221" s="9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42772.625046296293</v>
      </c>
      <c r="T3222" s="9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42155.488460648143</v>
      </c>
      <c r="T3223" s="9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42270.373807870368</v>
      </c>
      <c r="T3224" s="9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42206.62703703704</v>
      </c>
      <c r="T3225" s="9">
        <f t="shared" si="305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42697.642511574071</v>
      </c>
      <c r="T3226" s="9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42503.351134259261</v>
      </c>
      <c r="T3227" s="9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42277.375138888885</v>
      </c>
      <c r="T3228" s="9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42722.674027777779</v>
      </c>
      <c r="T3229" s="9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42323.500972222224</v>
      </c>
      <c r="T3230" s="9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41933.083310185182</v>
      </c>
      <c r="T3231" s="9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41897.959791666668</v>
      </c>
      <c r="T3232" s="9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42446.735497685186</v>
      </c>
      <c r="T3233" s="9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42463.605520833335</v>
      </c>
      <c r="T3234" s="9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42766.596701388888</v>
      </c>
      <c r="T3235" s="9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42734.581111111103</v>
      </c>
      <c r="T3236" s="9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42522.139479166661</v>
      </c>
      <c r="T3237" s="9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42702.708715277775</v>
      </c>
      <c r="T3238" s="9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42252.266018518516</v>
      </c>
      <c r="T3239" s="9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42156.302060185182</v>
      </c>
      <c r="T3240" s="9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42277.880706018514</v>
      </c>
      <c r="T3241" s="9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42754.485509259255</v>
      </c>
      <c r="T3242" s="9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41893.116550925923</v>
      </c>
      <c r="T3243" s="9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41871.547361111108</v>
      </c>
      <c r="T3244" s="9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42261.888449074067</v>
      </c>
      <c r="T3245" s="9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42675.485902777778</v>
      </c>
      <c r="T3246" s="9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42135.391874999994</v>
      </c>
      <c r="T3247" s="9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42230.263888888883</v>
      </c>
      <c r="T3248" s="9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42167.22583333333</v>
      </c>
      <c r="T3249" s="9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42068.68005787037</v>
      </c>
      <c r="T3250" s="9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42145.538356481477</v>
      </c>
      <c r="T3251" s="9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41918.533842592587</v>
      </c>
      <c r="T3252" s="9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42146.52275462963</v>
      </c>
      <c r="T3253" s="9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42590.264351851853</v>
      </c>
      <c r="T3254" s="9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42602.368379629632</v>
      </c>
      <c r="T3255" s="9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42058.877418981479</v>
      </c>
      <c r="T3256" s="9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41889.559895833328</v>
      </c>
      <c r="T3257" s="9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42144.365474537037</v>
      </c>
      <c r="T3258" s="9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42758.351296296292</v>
      </c>
      <c r="T3259" s="9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41982.678946759253</v>
      </c>
      <c r="T3260" s="9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42614.552604166667</v>
      </c>
      <c r="T3261" s="9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42303.464328703696</v>
      </c>
      <c r="T3262" s="9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42171.517083333332</v>
      </c>
      <c r="T3263" s="9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41964.107199074067</v>
      </c>
      <c r="T3264" s="9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42284.30773148148</v>
      </c>
      <c r="T3265" s="9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42016.591874999998</v>
      </c>
      <c r="T3266" s="9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 *100,0)</f>
        <v>164</v>
      </c>
      <c r="P3267">
        <f t="shared" ref="P3267:P3330" si="307">ROUND(E3267/L3267,2)</f>
        <v>70.290000000000006</v>
      </c>
      <c r="Q3267" t="str">
        <f t="shared" ref="Q3267:Q3330" si="308">LEFT(N3267,FIND("/",N3267) - 1)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(((J3267/60)/60)/24)+DATE(1970,1,1)+(-5/24)</f>
        <v>42311.503645833327</v>
      </c>
      <c r="T3267" s="9">
        <f t="shared" ref="T3267:T3330" si="311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42136.32780092593</v>
      </c>
      <c r="T3268" s="9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42172.549305555549</v>
      </c>
      <c r="T3269" s="9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42590.695925925924</v>
      </c>
      <c r="T3270" s="9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42137.18746527777</v>
      </c>
      <c r="T3271" s="9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42167.324826388889</v>
      </c>
      <c r="T3272" s="9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41915.22887731481</v>
      </c>
      <c r="T3273" s="9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42284.291770833333</v>
      </c>
      <c r="T3274" s="9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42611.5930787037</v>
      </c>
      <c r="T3275" s="9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42400.496203703697</v>
      </c>
      <c r="T3276" s="9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42017.672118055554</v>
      </c>
      <c r="T3277" s="9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42426.741655092592</v>
      </c>
      <c r="T3278" s="9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41931.474606481483</v>
      </c>
      <c r="T3279" s="9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42124.640081018515</v>
      </c>
      <c r="T3280" s="9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42430.894201388881</v>
      </c>
      <c r="T3281" s="9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42121.548587962963</v>
      </c>
      <c r="T3282" s="9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42218.811400462961</v>
      </c>
      <c r="T3283" s="9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42444.985972222225</v>
      </c>
      <c r="T3284" s="9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42379.535856481474</v>
      </c>
      <c r="T3285" s="9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42380.676539351851</v>
      </c>
      <c r="T3286" s="9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42762.734097222223</v>
      </c>
      <c r="T3287" s="9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42567.631736111107</v>
      </c>
      <c r="T3288" s="9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42311.541990740741</v>
      </c>
      <c r="T3289" s="9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42505.566145833327</v>
      </c>
      <c r="T3290" s="9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42758.159745370365</v>
      </c>
      <c r="T3291" s="9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42775.306608796294</v>
      </c>
      <c r="T3292" s="9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42232.494212962956</v>
      </c>
      <c r="T3293" s="9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42282.561898148146</v>
      </c>
      <c r="T3294" s="9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42768.217037037037</v>
      </c>
      <c r="T3295" s="9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42141.33280092592</v>
      </c>
      <c r="T3296" s="9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42609.234131944446</v>
      </c>
      <c r="T3297" s="9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42309.54828703704</v>
      </c>
      <c r="T3298" s="9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42193.563148148147</v>
      </c>
      <c r="T3299" s="9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42239.749629629623</v>
      </c>
      <c r="T3300" s="9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42261.709062499998</v>
      </c>
      <c r="T3301" s="9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42102.535439814812</v>
      </c>
      <c r="T3302" s="9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42538.527500000004</v>
      </c>
      <c r="T3303" s="9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42681.143240740734</v>
      </c>
      <c r="T3304" s="9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42056.443101851844</v>
      </c>
      <c r="T3305" s="9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42696.41611111111</v>
      </c>
      <c r="T3306" s="9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42186.647546296292</v>
      </c>
      <c r="T3307" s="9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42493.010902777773</v>
      </c>
      <c r="T3308" s="9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42474.848831018513</v>
      </c>
      <c r="T3309" s="9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42452.668576388889</v>
      </c>
      <c r="T3310" s="9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42628.441874999997</v>
      </c>
      <c r="T3311" s="9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42253.720196759255</v>
      </c>
      <c r="T3312" s="9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42264.083449074074</v>
      </c>
      <c r="T3313" s="9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42664.601226851846</v>
      </c>
      <c r="T3314" s="9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42382.036076388882</v>
      </c>
      <c r="T3315" s="9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42105.059155092589</v>
      </c>
      <c r="T3316" s="9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42466.095381944448</v>
      </c>
      <c r="T3317" s="9">
        <f t="shared" si="311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41826.662905092591</v>
      </c>
      <c r="T3318" s="9">
        <f t="shared" si="311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42498.831296296288</v>
      </c>
      <c r="T3319" s="9">
        <f t="shared" si="311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42431.093668981477</v>
      </c>
      <c r="T3320" s="9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41990.377152777779</v>
      </c>
      <c r="T3321" s="9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42512.837465277778</v>
      </c>
      <c r="T3322" s="9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41913.891956018517</v>
      </c>
      <c r="T3323" s="9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42520.802037037036</v>
      </c>
      <c r="T3324" s="9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42608.157499999994</v>
      </c>
      <c r="T3325" s="9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42512.374884259254</v>
      </c>
      <c r="T3326" s="9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42064.577280092592</v>
      </c>
      <c r="T3327" s="9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42041.505844907406</v>
      </c>
      <c r="T3328" s="9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42468.166273148141</v>
      </c>
      <c r="T3329" s="9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41822.366701388884</v>
      </c>
      <c r="T3330" s="9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 *100,0)</f>
        <v>117</v>
      </c>
      <c r="P3331">
        <f t="shared" ref="P3331:P3394" si="313">ROUND(E3331/L3331,2)</f>
        <v>44.92</v>
      </c>
      <c r="Q3331" t="str">
        <f t="shared" ref="Q3331:Q3394" si="314">LEFT(N3331,FIND("/",N3331) - 1)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(((J3331/60)/60)/24)+DATE(1970,1,1)+(-5/24)</f>
        <v>41837.114675925921</v>
      </c>
      <c r="T3331" s="9">
        <f t="shared" ref="T3331:T3394" si="317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42065.679027777776</v>
      </c>
      <c r="T3332" s="9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42248.48942129629</v>
      </c>
      <c r="T3333" s="9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41809.651967592588</v>
      </c>
      <c r="T3334" s="9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42148.468518518515</v>
      </c>
      <c r="T3335" s="9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42185.312754629624</v>
      </c>
      <c r="T3336" s="9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41827.465810185182</v>
      </c>
      <c r="T3337" s="9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42437.190347222226</v>
      </c>
      <c r="T3338" s="9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41901.073692129627</v>
      </c>
      <c r="T3339" s="9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42769.366666666661</v>
      </c>
      <c r="T3340" s="9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42549.457384259258</v>
      </c>
      <c r="T3341" s="9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42685.765671296293</v>
      </c>
      <c r="T3342" s="9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42510.590520833335</v>
      </c>
      <c r="T3343" s="9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42062.088078703695</v>
      </c>
      <c r="T3344" s="9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42452.708148148151</v>
      </c>
      <c r="T3345" s="9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41850.991817129623</v>
      </c>
      <c r="T3346" s="9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42052.897777777776</v>
      </c>
      <c r="T3347" s="9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42053.816087962965</v>
      </c>
      <c r="T3348" s="9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42484.343217592592</v>
      </c>
      <c r="T3349" s="9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42466.350462962961</v>
      </c>
      <c r="T3350" s="9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42512.902453703697</v>
      </c>
      <c r="T3351" s="9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42302.493182870363</v>
      </c>
      <c r="T3352" s="9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41806.187094907407</v>
      </c>
      <c r="T3353" s="9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42495.784467592595</v>
      </c>
      <c r="T3354" s="9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42479.223958333336</v>
      </c>
      <c r="T3355" s="9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42270.518587962964</v>
      </c>
      <c r="T3356" s="9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42489.411192129628</v>
      </c>
      <c r="T3357" s="9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42536.607314814813</v>
      </c>
      <c r="T3358" s="9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41822.209606481476</v>
      </c>
      <c r="T3359" s="9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41932.102766203701</v>
      </c>
      <c r="T3360" s="9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42745.848773148151</v>
      </c>
      <c r="T3361" s="9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42696.874340277776</v>
      </c>
      <c r="T3362" s="9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41865.817013888889</v>
      </c>
      <c r="T3363" s="9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42055.883298611108</v>
      </c>
      <c r="T3364" s="9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41851.563020833331</v>
      </c>
      <c r="T3365" s="9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42422.769085648142</v>
      </c>
      <c r="T3366" s="9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42320.893425925926</v>
      </c>
      <c r="T3367" s="9">
        <f t="shared" si="317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42106.859224537031</v>
      </c>
      <c r="T3368" s="9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42192.725624999999</v>
      </c>
      <c r="T3369" s="9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41968.991423611107</v>
      </c>
      <c r="T3370" s="9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42689.833101851851</v>
      </c>
      <c r="T3371" s="9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42690.125983796293</v>
      </c>
      <c r="T3372" s="9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42312.666261574072</v>
      </c>
      <c r="T3373" s="9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41855.339768518512</v>
      </c>
      <c r="T3374" s="9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42179.646296296291</v>
      </c>
      <c r="T3375" s="9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42275.523333333331</v>
      </c>
      <c r="T3376" s="9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41765.402465277773</v>
      </c>
      <c r="T3377" s="9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42059.492986111109</v>
      </c>
      <c r="T3378" s="9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42053.524293981485</v>
      </c>
      <c r="T3379" s="9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41858.147060185183</v>
      </c>
      <c r="T3380" s="9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42225.305555555555</v>
      </c>
      <c r="T3381" s="9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41937.745115740734</v>
      </c>
      <c r="T3382" s="9">
        <f t="shared" si="317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42043.976655092592</v>
      </c>
      <c r="T3383" s="9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42559.222870370366</v>
      </c>
      <c r="T3384" s="9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42524.574305555558</v>
      </c>
      <c r="T3385" s="9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42291.879259259258</v>
      </c>
      <c r="T3386" s="9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41953.659166666665</v>
      </c>
      <c r="T3387" s="9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41946.436412037037</v>
      </c>
      <c r="T3388" s="9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41947.554259259254</v>
      </c>
      <c r="T3389" s="9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42143.252789351849</v>
      </c>
      <c r="T3390" s="9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42494.355115740742</v>
      </c>
      <c r="T3391" s="9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41815.56649305555</v>
      </c>
      <c r="T3392" s="9">
        <f t="shared" si="317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41830.337361111109</v>
      </c>
      <c r="T3393" s="9">
        <f t="shared" si="317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42446.63721064815</v>
      </c>
      <c r="T3394" s="9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 *100,0)</f>
        <v>106</v>
      </c>
      <c r="P3395">
        <f t="shared" ref="P3395:P3458" si="319">ROUND(E3395/L3395,2)</f>
        <v>36.07</v>
      </c>
      <c r="Q3395" t="str">
        <f t="shared" ref="Q3395:Q3458" si="320">LEFT(N3395,FIND("/",N3395) - 1)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(((J3395/60)/60)/24)+DATE(1970,1,1)+(-5/24)</f>
        <v>41923.713310185187</v>
      </c>
      <c r="T3395" s="9">
        <f t="shared" ref="T3395:T3458" si="323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41817.387094907404</v>
      </c>
      <c r="T3396" s="9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42140.503981481481</v>
      </c>
      <c r="T3397" s="9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41764.238298611104</v>
      </c>
      <c r="T3398" s="9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42378.270011574066</v>
      </c>
      <c r="T3399" s="9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41941.543703703705</v>
      </c>
      <c r="T3400" s="9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42026.712094907409</v>
      </c>
      <c r="T3401" s="9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41834.745532407404</v>
      </c>
      <c r="T3402" s="9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42193.5155787037</v>
      </c>
      <c r="T3403" s="9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42290.410219907404</v>
      </c>
      <c r="T3404" s="9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42150.253749999996</v>
      </c>
      <c r="T3405" s="9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42152.295162037037</v>
      </c>
      <c r="T3406" s="9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42409.808865740742</v>
      </c>
      <c r="T3407" s="9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41791.284444444442</v>
      </c>
      <c r="T3408" s="9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41796.21399305555</v>
      </c>
      <c r="T3409" s="9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41808.78361111111</v>
      </c>
      <c r="T3410" s="9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42544.605995370373</v>
      </c>
      <c r="T3411" s="9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42499.83321759259</v>
      </c>
      <c r="T3412" s="9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42264.814490740733</v>
      </c>
      <c r="T3413" s="9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41879.750717592593</v>
      </c>
      <c r="T3414" s="9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42053.524745370371</v>
      </c>
      <c r="T3415" s="9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42675.624131944445</v>
      </c>
      <c r="T3416" s="9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42466.935833333329</v>
      </c>
      <c r="T3417" s="9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42089.204224537032</v>
      </c>
      <c r="T3418" s="9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41894.705416666664</v>
      </c>
      <c r="T3419" s="9">
        <f t="shared" si="323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41752.626238425924</v>
      </c>
      <c r="T3420" s="9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42448.613252314812</v>
      </c>
      <c r="T3421" s="9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42404.881967592592</v>
      </c>
      <c r="T3422" s="9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42037.582905092589</v>
      </c>
      <c r="T3423" s="9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42323.353888888887</v>
      </c>
      <c r="T3424" s="9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42088.703020833331</v>
      </c>
      <c r="T3425" s="9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42018.468564814808</v>
      </c>
      <c r="T3426" s="9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41884.40898148148</v>
      </c>
      <c r="T3427" s="9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41883.848414351851</v>
      </c>
      <c r="T3428" s="9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41792.436944444438</v>
      </c>
      <c r="T3429" s="9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42038.512118055551</v>
      </c>
      <c r="T3430" s="9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42661.813206018516</v>
      </c>
      <c r="T3431" s="9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41820.737280092588</v>
      </c>
      <c r="T3432" s="9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41839.522604166668</v>
      </c>
      <c r="T3433" s="9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42380.372847222221</v>
      </c>
      <c r="T3434" s="9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41775.854803240742</v>
      </c>
      <c r="T3435" s="9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41800.172094907408</v>
      </c>
      <c r="T3436" s="9">
        <f t="shared" si="323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42572.408483796295</v>
      </c>
      <c r="T3437" s="9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41851.333252314813</v>
      </c>
      <c r="T3438" s="9">
        <f t="shared" si="323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42205.502546296295</v>
      </c>
      <c r="T3439" s="9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42100.719525462955</v>
      </c>
      <c r="T3440" s="9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42374.702893518515</v>
      </c>
      <c r="T3441" s="9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41808.914675925924</v>
      </c>
      <c r="T3442" s="9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42294.221307870372</v>
      </c>
      <c r="T3443" s="9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42124.63277777777</v>
      </c>
      <c r="T3444" s="9">
        <f t="shared" si="323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41861.316504629627</v>
      </c>
      <c r="T3445" s="9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42521.08317129629</v>
      </c>
      <c r="T3446" s="9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42272.322175925925</v>
      </c>
      <c r="T3447" s="9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42016.624131944445</v>
      </c>
      <c r="T3448" s="9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42402.680694444447</v>
      </c>
      <c r="T3449" s="9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41959.910752314812</v>
      </c>
      <c r="T3450" s="9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42531.844189814808</v>
      </c>
      <c r="T3451" s="9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42036.496192129627</v>
      </c>
      <c r="T3452" s="9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42088.515358796292</v>
      </c>
      <c r="T3453" s="9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41820.430856481478</v>
      </c>
      <c r="T3454" s="9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42535.770324074074</v>
      </c>
      <c r="T3455" s="9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41821.490266203698</v>
      </c>
      <c r="T3456" s="9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42626.541979166665</v>
      </c>
      <c r="T3457" s="9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41820.997303240736</v>
      </c>
      <c r="T3458" s="9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 *100,0)</f>
        <v>140</v>
      </c>
      <c r="P3459">
        <f t="shared" ref="P3459:P3522" si="325">ROUND(E3459/L3459,2)</f>
        <v>50.98</v>
      </c>
      <c r="Q3459" t="str">
        <f t="shared" ref="Q3459:Q3522" si="326">LEFT(N3459,FIND("/",N3459) - 1)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(((J3459/60)/60)/24)+DATE(1970,1,1)+(-5/24)</f>
        <v>42016.498344907406</v>
      </c>
      <c r="T3459" s="9">
        <f t="shared" ref="T3459:T3522" si="32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42010.994247685179</v>
      </c>
      <c r="T3460" s="9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42480.271527777775</v>
      </c>
      <c r="T3461" s="9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41852.318888888884</v>
      </c>
      <c r="T3462" s="9">
        <f t="shared" si="32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42643.424525462957</v>
      </c>
      <c r="T3463" s="9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42179.690138888887</v>
      </c>
      <c r="T3464" s="9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42612.710474537038</v>
      </c>
      <c r="T3465" s="9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42574.921724537031</v>
      </c>
      <c r="T3466" s="9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42200.417499999996</v>
      </c>
      <c r="T3467" s="9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42419.810763888883</v>
      </c>
      <c r="T3468" s="9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42053.463333333326</v>
      </c>
      <c r="T3469" s="9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42605.557048611103</v>
      </c>
      <c r="T3470" s="9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42458.433391203704</v>
      </c>
      <c r="T3471" s="9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42528.813680555548</v>
      </c>
      <c r="T3472" s="9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41841.612152777772</v>
      </c>
      <c r="T3473" s="9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41927.962164351848</v>
      </c>
      <c r="T3474" s="9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42062.626111111109</v>
      </c>
      <c r="T3475" s="9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42541.293182870366</v>
      </c>
      <c r="T3476" s="9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41918.672499999993</v>
      </c>
      <c r="T3477" s="9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41921.071643518517</v>
      </c>
      <c r="T3478" s="9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42128.528275462959</v>
      </c>
      <c r="T3479" s="9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42053.708587962967</v>
      </c>
      <c r="T3480" s="9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41781.646759259253</v>
      </c>
      <c r="T3481" s="9">
        <f t="shared" si="32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42171.109108796292</v>
      </c>
      <c r="T3482" s="9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41989.039212962954</v>
      </c>
      <c r="T3483" s="9">
        <f t="shared" si="32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41796.563263888886</v>
      </c>
      <c r="T3484" s="9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41793.460428240738</v>
      </c>
      <c r="T3485" s="9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42506.552071759252</v>
      </c>
      <c r="T3486" s="9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42372.484722222223</v>
      </c>
      <c r="T3487" s="9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42126.666678240734</v>
      </c>
      <c r="T3488" s="9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42149.732083333329</v>
      </c>
      <c r="T3489" s="9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42087.55972222222</v>
      </c>
      <c r="T3490" s="9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41753.427442129629</v>
      </c>
      <c r="T3491" s="9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42443.594027777777</v>
      </c>
      <c r="T3492" s="9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42121.041481481479</v>
      </c>
      <c r="T3493" s="9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42267.800891203697</v>
      </c>
      <c r="T3494" s="9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41848.657824074071</v>
      </c>
      <c r="T3495" s="9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42689.006655092591</v>
      </c>
      <c r="T3496" s="9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41915.554502314815</v>
      </c>
      <c r="T3497" s="9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42584.638495370367</v>
      </c>
      <c r="T3498" s="9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42511.533611111103</v>
      </c>
      <c r="T3499" s="9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42458.950277777774</v>
      </c>
      <c r="T3500" s="9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42131.827835648146</v>
      </c>
      <c r="T3501" s="9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42419.711087962954</v>
      </c>
      <c r="T3502" s="9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42233.555497685178</v>
      </c>
      <c r="T3503" s="9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42430.631064814814</v>
      </c>
      <c r="T3504" s="9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42545.27</v>
      </c>
      <c r="T3505" s="9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42297.540405092594</v>
      </c>
      <c r="T3506" s="9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41760.727372685185</v>
      </c>
      <c r="T3507" s="9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41829.525925925926</v>
      </c>
      <c r="T3508" s="9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42491.714548611104</v>
      </c>
      <c r="T3509" s="9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42477.521446759252</v>
      </c>
      <c r="T3510" s="9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41950.651226851849</v>
      </c>
      <c r="T3511" s="9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41802.412569444445</v>
      </c>
      <c r="T3512" s="9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41927.665451388886</v>
      </c>
      <c r="T3513" s="9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42057.328611111108</v>
      </c>
      <c r="T3514" s="9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41780.887870370367</v>
      </c>
      <c r="T3515" s="9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42020.638333333329</v>
      </c>
      <c r="T3516" s="9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42125.564479166664</v>
      </c>
      <c r="T3517" s="9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41855.801736111105</v>
      </c>
      <c r="T3518" s="9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41794.609189814815</v>
      </c>
      <c r="T3519" s="9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41893.575219907405</v>
      </c>
      <c r="T3520" s="9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42037.390624999993</v>
      </c>
      <c r="T3521" s="9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42227.615879629629</v>
      </c>
      <c r="T3522" s="9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 *100,0)</f>
        <v>169</v>
      </c>
      <c r="P3523">
        <f t="shared" ref="P3523:P3586" si="331">ROUND(E3523/L3523,2)</f>
        <v>45.62</v>
      </c>
      <c r="Q3523" t="str">
        <f t="shared" ref="Q3523:Q3586" si="332">LEFT(N3523,FIND("/",N3523) - 1)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(((J3523/60)/60)/24)+DATE(1970,1,1)+(-5/24)</f>
        <v>41881.153009259258</v>
      </c>
      <c r="T3523" s="9">
        <f t="shared" ref="T3523:T3586" si="335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42234.581550925919</v>
      </c>
      <c r="T3524" s="9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42581.189212962963</v>
      </c>
      <c r="T3525" s="9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41880.555243055554</v>
      </c>
      <c r="T3526" s="9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42214.487337962964</v>
      </c>
      <c r="T3527" s="9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42460.126979166664</v>
      </c>
      <c r="T3528" s="9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42166.814872685187</v>
      </c>
      <c r="T3529" s="9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42733.293032407404</v>
      </c>
      <c r="T3530" s="9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42177.553449074076</v>
      </c>
      <c r="T3531" s="9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42442.41501157407</v>
      </c>
      <c r="T3532" s="9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42521.44599537037</v>
      </c>
      <c r="T3533" s="9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41884.391516203701</v>
      </c>
      <c r="T3534" s="9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42289.552858796298</v>
      </c>
      <c r="T3535" s="9">
        <f t="shared" si="335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42243.416932870365</v>
      </c>
      <c r="T3536" s="9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42248.431828703695</v>
      </c>
      <c r="T3537" s="9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42328.518807870372</v>
      </c>
      <c r="T3538" s="9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41923.146018518513</v>
      </c>
      <c r="T3539" s="9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42571.212268518517</v>
      </c>
      <c r="T3540" s="9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42600.547708333332</v>
      </c>
      <c r="T3541" s="9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42516.795034722221</v>
      </c>
      <c r="T3542" s="9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42222.521701388883</v>
      </c>
      <c r="T3543" s="9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41829.391458333332</v>
      </c>
      <c r="T3544" s="9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42150.546979166662</v>
      </c>
      <c r="T3545" s="9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42040.623344907406</v>
      </c>
      <c r="T3546" s="9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42075.599062499998</v>
      </c>
      <c r="T3547" s="9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42073.452361111107</v>
      </c>
      <c r="T3548" s="9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42479.870381944442</v>
      </c>
      <c r="T3549" s="9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42411.733958333331</v>
      </c>
      <c r="T3550" s="9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42223.186030092591</v>
      </c>
      <c r="T3551" s="9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42462.685162037036</v>
      </c>
      <c r="T3552" s="9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41753.307523148142</v>
      </c>
      <c r="T3553" s="9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41788.378749999996</v>
      </c>
      <c r="T3554" s="9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42195.820370370369</v>
      </c>
      <c r="T3555" s="9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42015.842118055552</v>
      </c>
      <c r="T3556" s="9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42661.233726851853</v>
      </c>
      <c r="T3557" s="9">
        <f t="shared" si="335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41808.441249999996</v>
      </c>
      <c r="T3558" s="9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41730.068414351852</v>
      </c>
      <c r="T3559" s="9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42139.608506944445</v>
      </c>
      <c r="T3560" s="9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42193.887824074067</v>
      </c>
      <c r="T3561" s="9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42115.681319444448</v>
      </c>
      <c r="T3562" s="9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42203.471967592595</v>
      </c>
      <c r="T3563" s="9">
        <f t="shared" si="335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42433.553553240738</v>
      </c>
      <c r="T3564" s="9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42555.46361111111</v>
      </c>
      <c r="T3565" s="9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42236.414918981485</v>
      </c>
      <c r="T3566" s="9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41974.534814814811</v>
      </c>
      <c r="T3567" s="9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41997.299571759257</v>
      </c>
      <c r="T3568" s="9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42135.602361111109</v>
      </c>
      <c r="T3569" s="9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41869.532337962963</v>
      </c>
      <c r="T3570" s="9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41982.480277777773</v>
      </c>
      <c r="T3571" s="9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41976.123645833337</v>
      </c>
      <c r="T3572" s="9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41912.650613425925</v>
      </c>
      <c r="T3573" s="9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42146.36206018518</v>
      </c>
      <c r="T3574" s="9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41921.167199074072</v>
      </c>
      <c r="T3575" s="9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41926.734351851846</v>
      </c>
      <c r="T3576" s="9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42561.575543981475</v>
      </c>
      <c r="T3577" s="9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42649.340902777774</v>
      </c>
      <c r="T3578" s="9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42093.578506944446</v>
      </c>
      <c r="T3579" s="9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42460.525196759256</v>
      </c>
      <c r="T3580" s="9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42430.553888888891</v>
      </c>
      <c r="T3581" s="9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42025.967847222222</v>
      </c>
      <c r="T3582" s="9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41836.26284722222</v>
      </c>
      <c r="T3583" s="9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42450.887523148143</v>
      </c>
      <c r="T3584" s="9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42418.217650462961</v>
      </c>
      <c r="T3585" s="9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42168.108148148145</v>
      </c>
      <c r="T3586" s="9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 *100,0)</f>
        <v>119</v>
      </c>
      <c r="P3587">
        <f t="shared" ref="P3587:P3650" si="337">ROUND(E3587/L3587,2)</f>
        <v>176.09</v>
      </c>
      <c r="Q3587" t="str">
        <f t="shared" ref="Q3587:Q3650" si="338">LEFT(N3587,FIND("/",N3587) - 1)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(((J3587/60)/60)/24)+DATE(1970,1,1)+(-5/24)</f>
        <v>41964.507986111108</v>
      </c>
      <c r="T3587" s="9">
        <f t="shared" ref="T3587:T3650" si="341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42576.489236111105</v>
      </c>
      <c r="T3588" s="9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42503.331643518519</v>
      </c>
      <c r="T3589" s="9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42101.620486111111</v>
      </c>
      <c r="T3590" s="9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42125.439201388886</v>
      </c>
      <c r="T3591" s="9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41902.125393518516</v>
      </c>
      <c r="T3592" s="9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42003.74009259259</v>
      </c>
      <c r="T3593" s="9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41988.621608796289</v>
      </c>
      <c r="T3594" s="9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41974.690266203703</v>
      </c>
      <c r="T3595" s="9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42591.858587962961</v>
      </c>
      <c r="T3596" s="9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42049.800034722219</v>
      </c>
      <c r="T3597" s="9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41856.506736111107</v>
      </c>
      <c r="T3598" s="9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42417.377199074072</v>
      </c>
      <c r="T3599" s="9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41866.590532407405</v>
      </c>
      <c r="T3600" s="9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42220.586539351854</v>
      </c>
      <c r="T3601" s="9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42628.640787037039</v>
      </c>
      <c r="T3602" s="9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41990.790300925924</v>
      </c>
      <c r="T3603" s="9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42447.68609953703</v>
      </c>
      <c r="T3604" s="9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42283.656018518515</v>
      </c>
      <c r="T3605" s="9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42482.80736111111</v>
      </c>
      <c r="T3606" s="9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42383.584791666661</v>
      </c>
      <c r="T3607" s="9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42566.396493055552</v>
      </c>
      <c r="T3608" s="9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42338.755578703705</v>
      </c>
      <c r="T3609" s="9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42506.50104166667</v>
      </c>
      <c r="T3610" s="9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42429.783391203695</v>
      </c>
      <c r="T3611" s="9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42203.22379629629</v>
      </c>
      <c r="T3612" s="9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42072.162048611113</v>
      </c>
      <c r="T3613" s="9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41789.518645833334</v>
      </c>
      <c r="T3614" s="9">
        <f t="shared" si="341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41788.381643518514</v>
      </c>
      <c r="T3615" s="9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42143.833518518521</v>
      </c>
      <c r="T3616" s="9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42318.385370370372</v>
      </c>
      <c r="T3617" s="9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42052.741481481477</v>
      </c>
      <c r="T3618" s="9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42779.401956018519</v>
      </c>
      <c r="T3619" s="9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42128.419560185182</v>
      </c>
      <c r="T3620" s="9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42660.92391203704</v>
      </c>
      <c r="T3621" s="9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42037.72987268518</v>
      </c>
      <c r="T3622" s="9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42619.727361111109</v>
      </c>
      <c r="T3623" s="9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41877.013553240737</v>
      </c>
      <c r="T3624" s="9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41828.528587962959</v>
      </c>
      <c r="T3625" s="9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42545.565856481473</v>
      </c>
      <c r="T3626" s="9">
        <f t="shared" si="341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42157.444178240738</v>
      </c>
      <c r="T3627" s="9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41846.458993055552</v>
      </c>
      <c r="T3628" s="9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42460.533414351848</v>
      </c>
      <c r="T3629" s="9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42291.6249537037</v>
      </c>
      <c r="T3630" s="9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42436.886157407404</v>
      </c>
      <c r="T3631" s="9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41942.638773148145</v>
      </c>
      <c r="T3632" s="9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41880.54510416666</v>
      </c>
      <c r="T3633" s="9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41946.728576388887</v>
      </c>
      <c r="T3634" s="9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42649.415127314809</v>
      </c>
      <c r="T3635" s="9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42700.958032407405</v>
      </c>
      <c r="T3636" s="9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42450.674490740734</v>
      </c>
      <c r="T3637" s="9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42226.486446759263</v>
      </c>
      <c r="T3638" s="9">
        <f t="shared" si="341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41975.492303240739</v>
      </c>
      <c r="T3639" s="9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42053.464490740742</v>
      </c>
      <c r="T3640" s="9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42590.468819444439</v>
      </c>
      <c r="T3641" s="9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42104.573263888888</v>
      </c>
      <c r="T3642" s="9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41899.418738425928</v>
      </c>
      <c r="T3643" s="9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42297.607951388891</v>
      </c>
      <c r="T3644" s="9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42284.935636574075</v>
      </c>
      <c r="T3645" s="9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42409.033414351848</v>
      </c>
      <c r="T3646" s="9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42665.762013888881</v>
      </c>
      <c r="T3647" s="9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42140.21298611111</v>
      </c>
      <c r="T3648" s="9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42598.540821759256</v>
      </c>
      <c r="T3649" s="9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41887.083854166667</v>
      </c>
      <c r="T3650" s="9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 *100,0)</f>
        <v>104</v>
      </c>
      <c r="P3651">
        <f t="shared" ref="P3651:P3714" si="343">ROUND(E3651/L3651,2)</f>
        <v>97.5</v>
      </c>
      <c r="Q3651" t="str">
        <f t="shared" ref="Q3651:Q3714" si="344">LEFT(N3651,FIND("/",N3651) - 1)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(((J3651/60)/60)/24)+DATE(1970,1,1)+(-5/24)</f>
        <v>41780.504560185182</v>
      </c>
      <c r="T3651" s="9">
        <f t="shared" ref="T3651:T3714" si="347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42381.270648148151</v>
      </c>
      <c r="T3652" s="9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41828.437986111108</v>
      </c>
      <c r="T3653" s="9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42596.436365740738</v>
      </c>
      <c r="T3654" s="9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42191.155173611107</v>
      </c>
      <c r="T3655" s="9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42440.20817129629</v>
      </c>
      <c r="T3656" s="9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42173.594884259255</v>
      </c>
      <c r="T3657" s="9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42737.70180555556</v>
      </c>
      <c r="T3658" s="9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42499.421516203707</v>
      </c>
      <c r="T3659" s="9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41775.650231481479</v>
      </c>
      <c r="T3660" s="9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42055.068865740737</v>
      </c>
      <c r="T3661" s="9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41971.672743055555</v>
      </c>
      <c r="T3662" s="9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42447.688333333332</v>
      </c>
      <c r="T3663" s="9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42064.011736111112</v>
      </c>
      <c r="T3664" s="9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42665.243402777771</v>
      </c>
      <c r="T3665" s="9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42523.04038194444</v>
      </c>
      <c r="T3666" s="9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42294.59979166666</v>
      </c>
      <c r="T3667" s="9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41822.696550925924</v>
      </c>
      <c r="T3668" s="9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42173.761793981481</v>
      </c>
      <c r="T3669" s="9">
        <f t="shared" si="347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42185.347824074073</v>
      </c>
      <c r="T3670" s="9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42136.466863425921</v>
      </c>
      <c r="T3671" s="9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42142.305682870363</v>
      </c>
      <c r="T3672" s="9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41820.419756944444</v>
      </c>
      <c r="T3673" s="9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41878.738240740735</v>
      </c>
      <c r="T3674" s="9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41914.086770833332</v>
      </c>
      <c r="T3675" s="9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42556.664687499993</v>
      </c>
      <c r="T3676" s="9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42493.388680555552</v>
      </c>
      <c r="T3677" s="9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41876.607453703698</v>
      </c>
      <c r="T3678" s="9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41802.365949074068</v>
      </c>
      <c r="T3679" s="9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42120.322893518511</v>
      </c>
      <c r="T3680" s="9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41786.553020833329</v>
      </c>
      <c r="T3681" s="9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42627.245763888881</v>
      </c>
      <c r="T3682" s="9">
        <f t="shared" si="347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42374.443171296291</v>
      </c>
      <c r="T3683" s="9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41772.477060185185</v>
      </c>
      <c r="T3684" s="9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42632.908518518518</v>
      </c>
      <c r="T3685" s="9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42218.97206018518</v>
      </c>
      <c r="T3686" s="9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41753.384942129625</v>
      </c>
      <c r="T3687" s="9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42230.454398148147</v>
      </c>
      <c r="T3688" s="9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41787.009895833333</v>
      </c>
      <c r="T3689" s="9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41829.578749999993</v>
      </c>
      <c r="T3690" s="9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42147.61850694444</v>
      </c>
      <c r="T3691" s="9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41940.389849537038</v>
      </c>
      <c r="T3692" s="9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42020.492233796293</v>
      </c>
      <c r="T3693" s="9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41891.756701388884</v>
      </c>
      <c r="T3694" s="9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42308.98297453703</v>
      </c>
      <c r="T3695" s="9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42489.925543981481</v>
      </c>
      <c r="T3696" s="9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41995.662152777775</v>
      </c>
      <c r="T3697" s="9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41988.408749999995</v>
      </c>
      <c r="T3698" s="9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42479.2575</v>
      </c>
      <c r="T3699" s="9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42401.598229166666</v>
      </c>
      <c r="T3700" s="9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41897.393703703703</v>
      </c>
      <c r="T3701" s="9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41882.37731481481</v>
      </c>
      <c r="T3702" s="9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42129.333252314813</v>
      </c>
      <c r="T3703" s="9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42524.329675925925</v>
      </c>
      <c r="T3704" s="9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42556.296157407407</v>
      </c>
      <c r="T3705" s="9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42461.481412037036</v>
      </c>
      <c r="T3706" s="9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41792.334652777776</v>
      </c>
      <c r="T3707" s="9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41879.705428240741</v>
      </c>
      <c r="T3708" s="9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42551.840023148143</v>
      </c>
      <c r="T3709" s="9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41809.933865740735</v>
      </c>
      <c r="T3710" s="9">
        <f t="shared" si="347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41785.499374999999</v>
      </c>
      <c r="T3711" s="9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42072.367916666662</v>
      </c>
      <c r="T3712" s="9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41779.5158912037</v>
      </c>
      <c r="T3713" s="9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42133.963738425926</v>
      </c>
      <c r="T3714" s="9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 *100,0)</f>
        <v>102</v>
      </c>
      <c r="P3715">
        <f t="shared" ref="P3715:P3778" si="349">ROUND(E3715/L3715,2)</f>
        <v>106.84</v>
      </c>
      <c r="Q3715" t="str">
        <f t="shared" ref="Q3715:Q3778" si="350">LEFT(N3715,FIND("/",N3715) - 1)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(((J3715/60)/60)/24)+DATE(1970,1,1)+(-5/24)</f>
        <v>42505.529699074068</v>
      </c>
      <c r="T3715" s="9">
        <f t="shared" ref="T3715:T3778" si="353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42118.347997685189</v>
      </c>
      <c r="T3716" s="9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42036.787256944437</v>
      </c>
      <c r="T3717" s="9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42360.679502314808</v>
      </c>
      <c r="T3718" s="9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42102.657974537033</v>
      </c>
      <c r="T3719" s="9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42032.507812499993</v>
      </c>
      <c r="T3720" s="9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42147.521597222221</v>
      </c>
      <c r="T3721" s="9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42165.784791666665</v>
      </c>
      <c r="T3722" s="9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41927.727824074071</v>
      </c>
      <c r="T3723" s="9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42381.463506944441</v>
      </c>
      <c r="T3724" s="9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41943.544699074075</v>
      </c>
      <c r="T3725" s="9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42465.283101851855</v>
      </c>
      <c r="T3726" s="9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42401.736886574072</v>
      </c>
      <c r="T3727" s="9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42461.932534722226</v>
      </c>
      <c r="T3728" s="9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42632.139976851853</v>
      </c>
      <c r="T3729" s="9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42204.962685185186</v>
      </c>
      <c r="T3730" s="9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42040.996666666666</v>
      </c>
      <c r="T3731" s="9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42203.46943287037</v>
      </c>
      <c r="T3732" s="9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41983.544513888883</v>
      </c>
      <c r="T3733" s="9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41968.469131944446</v>
      </c>
      <c r="T3734" s="9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42102.816064814811</v>
      </c>
      <c r="T3735" s="9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42089.693240740737</v>
      </c>
      <c r="T3736" s="9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42122.484826388885</v>
      </c>
      <c r="T3737" s="9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42048.503391203696</v>
      </c>
      <c r="T3738" s="9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42297.482673611106</v>
      </c>
      <c r="T3739" s="9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41813.730381944442</v>
      </c>
      <c r="T3740" s="9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42548.241527777776</v>
      </c>
      <c r="T3741" s="9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41832.881423611107</v>
      </c>
      <c r="T3742" s="9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42325.712384259255</v>
      </c>
      <c r="T3743" s="9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41858.006296296291</v>
      </c>
      <c r="T3744" s="9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41793.501898148148</v>
      </c>
      <c r="T3745" s="9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41793.605925925927</v>
      </c>
      <c r="T3746" s="9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41831.489606481482</v>
      </c>
      <c r="T3747" s="9">
        <f t="shared" si="353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42621.18100694444</v>
      </c>
      <c r="T3748" s="9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42164.091388888883</v>
      </c>
      <c r="T3749" s="9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42395.498101851852</v>
      </c>
      <c r="T3750" s="9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42457.918842592589</v>
      </c>
      <c r="T3751" s="9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42016.773240740738</v>
      </c>
      <c r="T3752" s="9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42402.827233796292</v>
      </c>
      <c r="T3753" s="9">
        <f t="shared" si="353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42619.594155092585</v>
      </c>
      <c r="T3754" s="9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42128.615740740737</v>
      </c>
      <c r="T3755" s="9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41808.67288194444</v>
      </c>
      <c r="T3756" s="9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42445.658645833326</v>
      </c>
      <c r="T3757" s="9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41771.606458333328</v>
      </c>
      <c r="T3758" s="9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41954.642534722218</v>
      </c>
      <c r="T3759" s="9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41747.26317129629</v>
      </c>
      <c r="T3760" s="9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42181.899918981479</v>
      </c>
      <c r="T3761" s="9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41739.316967592589</v>
      </c>
      <c r="T3762" s="9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42173.258530092593</v>
      </c>
      <c r="T3763" s="9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42193.605196759258</v>
      </c>
      <c r="T3764" s="9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42065.541967592588</v>
      </c>
      <c r="T3765" s="9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42499.634629629632</v>
      </c>
      <c r="T3766" s="9">
        <f t="shared" si="353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41820.568078703705</v>
      </c>
      <c r="T3767" s="9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41787.958854166667</v>
      </c>
      <c r="T3768" s="9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42049.811307870368</v>
      </c>
      <c r="T3769" s="9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41772.519560185181</v>
      </c>
      <c r="T3770" s="9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42445.389803240738</v>
      </c>
      <c r="T3771" s="9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42138.722337962965</v>
      </c>
      <c r="T3772" s="9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42493.64875</v>
      </c>
      <c r="T3773" s="9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42682.408634259256</v>
      </c>
      <c r="T3774" s="9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42655.79684027777</v>
      </c>
      <c r="T3775" s="9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42087.583969907406</v>
      </c>
      <c r="T3776" s="9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42075.734293981477</v>
      </c>
      <c r="T3777" s="9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41814.159467592588</v>
      </c>
      <c r="T3778" s="9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 *100,0)</f>
        <v>143</v>
      </c>
      <c r="P3779">
        <f t="shared" ref="P3779:P3842" si="355">ROUND(E3779/L3779,2)</f>
        <v>48.54</v>
      </c>
      <c r="Q3779" t="str">
        <f t="shared" ref="Q3779:Q3842" si="356">LEFT(N3779,FIND("/",N3779) - 1)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(((J3779/60)/60)/24)+DATE(1970,1,1)+(-5/24)</f>
        <v>41886.903020833335</v>
      </c>
      <c r="T3779" s="9">
        <f t="shared" ref="T3779:T3842" si="35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41989.610879629625</v>
      </c>
      <c r="T3780" s="9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42425.527083333327</v>
      </c>
      <c r="T3781" s="9">
        <f t="shared" si="35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42166.011400462965</v>
      </c>
      <c r="T3782" s="9">
        <f t="shared" si="35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41865.674594907403</v>
      </c>
      <c r="T3783" s="9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42546.653900462967</v>
      </c>
      <c r="T3784" s="9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42419.931944444441</v>
      </c>
      <c r="T3785" s="9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42531.772361111107</v>
      </c>
      <c r="T3786" s="9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42548.430196759255</v>
      </c>
      <c r="T3787" s="9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42486.829571759255</v>
      </c>
      <c r="T3788" s="9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42167.326458333329</v>
      </c>
      <c r="T3789" s="9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42333.487488425926</v>
      </c>
      <c r="T3790" s="9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42138.590486111112</v>
      </c>
      <c r="T3791" s="9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42666.458599537036</v>
      </c>
      <c r="T3792" s="9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41766.4837037037</v>
      </c>
      <c r="T3793" s="9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42170.238680555551</v>
      </c>
      <c r="T3794" s="9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41968.73065972222</v>
      </c>
      <c r="T3795" s="9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42132.372152777774</v>
      </c>
      <c r="T3796" s="9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42201.227893518517</v>
      </c>
      <c r="T3797" s="9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42688.821250000001</v>
      </c>
      <c r="T3798" s="9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42084.673206018517</v>
      </c>
      <c r="T3799" s="9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41831.514444444445</v>
      </c>
      <c r="T3800" s="9">
        <f t="shared" si="35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42410.722719907404</v>
      </c>
      <c r="T3801" s="9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41982.528738425921</v>
      </c>
      <c r="T3802" s="9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41975.467777777776</v>
      </c>
      <c r="T3803" s="9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42268.917893518512</v>
      </c>
      <c r="T3804" s="9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42403.763518518514</v>
      </c>
      <c r="T3805" s="9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42526.801203703704</v>
      </c>
      <c r="T3806" s="9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41849.678703703699</v>
      </c>
      <c r="T3807" s="9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41799.050706018512</v>
      </c>
      <c r="T3808" s="9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42090.700682870367</v>
      </c>
      <c r="T3809" s="9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42059.24559027778</v>
      </c>
      <c r="T3810" s="9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41800.318368055552</v>
      </c>
      <c r="T3811" s="9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42054.640717592592</v>
      </c>
      <c r="T3812" s="9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42487.418668981474</v>
      </c>
      <c r="T3813" s="9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42109.542916666665</v>
      </c>
      <c r="T3814" s="9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42497.067372685182</v>
      </c>
      <c r="T3815" s="9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42058.695740740739</v>
      </c>
      <c r="T3816" s="9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42207.051585648143</v>
      </c>
      <c r="T3817" s="9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41807.481747685182</v>
      </c>
      <c r="T3818" s="9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42284.488611111105</v>
      </c>
      <c r="T3819" s="9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42045.634050925924</v>
      </c>
      <c r="T3820" s="9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42184.001203703701</v>
      </c>
      <c r="T3821" s="9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42160.443483796298</v>
      </c>
      <c r="T3822" s="9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42340.972303240742</v>
      </c>
      <c r="T3823" s="9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42329.629826388882</v>
      </c>
      <c r="T3824" s="9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42170.701898148145</v>
      </c>
      <c r="T3825" s="9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42571.417858796289</v>
      </c>
      <c r="T3826" s="9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42150.861273148148</v>
      </c>
      <c r="T3827" s="9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42101.215208333328</v>
      </c>
      <c r="T3828" s="9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42034.719918981478</v>
      </c>
      <c r="T3829" s="9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41944.319293981483</v>
      </c>
      <c r="T3830" s="9">
        <f t="shared" si="35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42593.657071759262</v>
      </c>
      <c r="T3831" s="9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42503.532534722217</v>
      </c>
      <c r="T3832" s="9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41927.640567129631</v>
      </c>
      <c r="T3833" s="9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42374.906655092585</v>
      </c>
      <c r="T3834" s="9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41963.66402777777</v>
      </c>
      <c r="T3835" s="9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42143.236886574072</v>
      </c>
      <c r="T3836" s="9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42460.733888888884</v>
      </c>
      <c r="T3837" s="9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42553.718194444438</v>
      </c>
      <c r="T3838" s="9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42152.557384259257</v>
      </c>
      <c r="T3839" s="9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42116.502418981479</v>
      </c>
      <c r="T3840" s="9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42154.934305555551</v>
      </c>
      <c r="T3841" s="9">
        <f t="shared" si="35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42432.493391203701</v>
      </c>
      <c r="T3842" s="9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 *100,0)</f>
        <v>9</v>
      </c>
      <c r="P3843">
        <f t="shared" ref="P3843:P3906" si="361">ROUND(E3843/L3843,2)</f>
        <v>25.65</v>
      </c>
      <c r="Q3843" t="str">
        <f t="shared" ref="Q3843:Q3906" si="362">LEFT(N3843,FIND("/",N3843) - 1)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(((J3843/60)/60)/24)+DATE(1970,1,1)+(-5/24)</f>
        <v>41780.57739583333</v>
      </c>
      <c r="T3843" s="9">
        <f t="shared" ref="T3843:T3906" si="365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41740.285324074073</v>
      </c>
      <c r="T3844" s="9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41765.864166666666</v>
      </c>
      <c r="T3845" s="9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41766.408958333333</v>
      </c>
      <c r="T3846" s="9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42248.418680555551</v>
      </c>
      <c r="T3847" s="9">
        <f t="shared" si="365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41885.01321759259</v>
      </c>
      <c r="T3848" s="9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42159.016099537032</v>
      </c>
      <c r="T3849" s="9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42265.608668981477</v>
      </c>
      <c r="T3850" s="9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42136.558842592589</v>
      </c>
      <c r="T3851" s="9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41974.916006944441</v>
      </c>
      <c r="T3852" s="9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42172.23123842592</v>
      </c>
      <c r="T3853" s="9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42064.982361111113</v>
      </c>
      <c r="T3854" s="9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41848.631689814814</v>
      </c>
      <c r="T3855" s="9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42103.67659722222</v>
      </c>
      <c r="T3856" s="9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42059.762395833335</v>
      </c>
      <c r="T3857" s="9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42041.534756944442</v>
      </c>
      <c r="T3858" s="9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41829.528819444444</v>
      </c>
      <c r="T3859" s="9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42128.222731481481</v>
      </c>
      <c r="T3860" s="9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41789.685266203705</v>
      </c>
      <c r="T3861" s="9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41833.452662037031</v>
      </c>
      <c r="T3862" s="9">
        <f t="shared" si="365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41914.381678240738</v>
      </c>
      <c r="T3863" s="9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42611.052731481475</v>
      </c>
      <c r="T3864" s="9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42253.424826388888</v>
      </c>
      <c r="T3865" s="9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42295.683495370373</v>
      </c>
      <c r="T3866" s="9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41841.44326388889</v>
      </c>
      <c r="T3867" s="9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42402.738668981481</v>
      </c>
      <c r="T3868" s="9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42509.605775462966</v>
      </c>
      <c r="T3869" s="9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41865.451446759253</v>
      </c>
      <c r="T3870" s="9">
        <f t="shared" si="365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42047.516111111108</v>
      </c>
      <c r="T3871" s="9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41792.963865740734</v>
      </c>
      <c r="T3872" s="9">
        <f t="shared" si="365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42763.572337962956</v>
      </c>
      <c r="T3873" s="9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42179.9374537037</v>
      </c>
      <c r="T3874" s="9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42255.487673611111</v>
      </c>
      <c r="T3875" s="9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42006.808124999996</v>
      </c>
      <c r="T3876" s="9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42615.138483796291</v>
      </c>
      <c r="T3877" s="9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42372.415833333333</v>
      </c>
      <c r="T3878" s="9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42682.469351851854</v>
      </c>
      <c r="T3879" s="9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42154.610486111109</v>
      </c>
      <c r="T3880" s="9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41999.652731481481</v>
      </c>
      <c r="T3881" s="9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41815.606712962959</v>
      </c>
      <c r="T3882" s="9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42755.810173611106</v>
      </c>
      <c r="T3883" s="9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42373.77511574074</v>
      </c>
      <c r="T3884" s="9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41854.394317129627</v>
      </c>
      <c r="T3885" s="9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42065.583240740736</v>
      </c>
      <c r="T3886" s="9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42469.742951388886</v>
      </c>
      <c r="T3887" s="9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41954.019699074073</v>
      </c>
      <c r="T3888" s="9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42079.649641203701</v>
      </c>
      <c r="T3889" s="9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42762.337476851848</v>
      </c>
      <c r="T3890" s="9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41976.796643518515</v>
      </c>
      <c r="T3891" s="9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42171.55027777778</v>
      </c>
      <c r="T3892" s="9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42055.924120370364</v>
      </c>
      <c r="T3893" s="9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41867.44394675926</v>
      </c>
      <c r="T3894" s="9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41779.449537037035</v>
      </c>
      <c r="T3895" s="9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42679.750138888885</v>
      </c>
      <c r="T3896" s="9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42032.041875000003</v>
      </c>
      <c r="T3897" s="9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41792.983541666668</v>
      </c>
      <c r="T3898" s="9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41982.665312499994</v>
      </c>
      <c r="T3899" s="9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42193.273958333331</v>
      </c>
      <c r="T3900" s="9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41843.566678240735</v>
      </c>
      <c r="T3901" s="9">
        <f t="shared" si="365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42135.884155092594</v>
      </c>
      <c r="T3902" s="9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42317.618043981485</v>
      </c>
      <c r="T3903" s="9">
        <f t="shared" si="365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42663.259745370371</v>
      </c>
      <c r="T3904" s="9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42185.802835648145</v>
      </c>
      <c r="T3905" s="9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42095.020833333336</v>
      </c>
      <c r="T3906" s="9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 *100,0)</f>
        <v>12</v>
      </c>
      <c r="P3907">
        <f t="shared" ref="P3907:P3970" si="367">ROUND(E3907/L3907,2)</f>
        <v>24.71</v>
      </c>
      <c r="Q3907" t="str">
        <f t="shared" ref="Q3907:Q3970" si="368">LEFT(N3907,FIND("/",N3907) - 1)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(((J3907/60)/60)/24)+DATE(1970,1,1)+(-5/24)</f>
        <v>42124.415543981479</v>
      </c>
      <c r="T3907" s="9">
        <f t="shared" ref="T3907:T3970" si="371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42143.709409722222</v>
      </c>
      <c r="T3908" s="9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41906.611180555556</v>
      </c>
      <c r="T3909" s="9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41833.927037037036</v>
      </c>
      <c r="T3910" s="9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41863.150949074072</v>
      </c>
      <c r="T3911" s="9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42224.548576388886</v>
      </c>
      <c r="T3912" s="9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41939.603900462964</v>
      </c>
      <c r="T3913" s="9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42059.061689814807</v>
      </c>
      <c r="T3914" s="9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42308.002881944441</v>
      </c>
      <c r="T3915" s="9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42114.610601851848</v>
      </c>
      <c r="T3916" s="9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42492.776724537034</v>
      </c>
      <c r="T3917" s="9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42494.263333333329</v>
      </c>
      <c r="T3918" s="9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41863.318993055553</v>
      </c>
      <c r="T3919" s="9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41843.456284722219</v>
      </c>
      <c r="T3920" s="9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42358.476539351854</v>
      </c>
      <c r="T3921" s="9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42657.178935185184</v>
      </c>
      <c r="T3922" s="9">
        <f t="shared" si="371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41926.333969907406</v>
      </c>
      <c r="T3923" s="9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42020.560300925928</v>
      </c>
      <c r="T3924" s="9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42075.771655092591</v>
      </c>
      <c r="T3925" s="9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41786.751412037032</v>
      </c>
      <c r="T3926" s="9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41820.662488425922</v>
      </c>
      <c r="T3927" s="9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41969.876712962963</v>
      </c>
      <c r="T3928" s="9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41830.059074074074</v>
      </c>
      <c r="T3929" s="9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42265.474849537037</v>
      </c>
      <c r="T3930" s="9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42601.618807870364</v>
      </c>
      <c r="T3931" s="9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42433.13041666666</v>
      </c>
      <c r="T3932" s="9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42227.943368055552</v>
      </c>
      <c r="T3933" s="9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42414.960231481477</v>
      </c>
      <c r="T3934" s="9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42538.759976851848</v>
      </c>
      <c r="T3935" s="9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42233.463414351849</v>
      </c>
      <c r="T3936" s="9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42221.448449074065</v>
      </c>
      <c r="T3937" s="9">
        <f t="shared" si="371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42675.054629629631</v>
      </c>
      <c r="T3938" s="9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42534.423148148147</v>
      </c>
      <c r="T3939" s="9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42151.697384259263</v>
      </c>
      <c r="T3940" s="9">
        <f t="shared" si="371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41915.191886574074</v>
      </c>
      <c r="T3941" s="9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41961.284155092588</v>
      </c>
      <c r="T3942" s="9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41940.378900462958</v>
      </c>
      <c r="T3943" s="9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42111.695763888885</v>
      </c>
      <c r="T3944" s="9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42279.570231481477</v>
      </c>
      <c r="T3945" s="9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42213.454571759255</v>
      </c>
      <c r="T3946" s="9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42109.593379629623</v>
      </c>
      <c r="T3947" s="9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42031.625254629624</v>
      </c>
      <c r="T3948" s="9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42614.934537037036</v>
      </c>
      <c r="T3949" s="9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41829.117164351846</v>
      </c>
      <c r="T3950" s="9">
        <f t="shared" si="371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42015.912280092591</v>
      </c>
      <c r="T3951" s="9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42439.493981481479</v>
      </c>
      <c r="T3952" s="9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42433.617384259262</v>
      </c>
      <c r="T3953" s="9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42243.582060185181</v>
      </c>
      <c r="T3954" s="9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42549.840115740742</v>
      </c>
      <c r="T3955" s="9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41774.442870370367</v>
      </c>
      <c r="T3956" s="9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42306.640520833331</v>
      </c>
      <c r="T3957" s="9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42457.723692129628</v>
      </c>
      <c r="T3958" s="9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42513.767986111103</v>
      </c>
      <c r="T3959" s="9">
        <f t="shared" si="371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41816.742037037038</v>
      </c>
      <c r="T3960" s="9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41880.580509259256</v>
      </c>
      <c r="T3961" s="9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42342.63722222222</v>
      </c>
      <c r="T3962" s="9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41745.682986111111</v>
      </c>
      <c r="T3963" s="9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42311.413124999999</v>
      </c>
      <c r="T3964" s="9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42295.945798611108</v>
      </c>
      <c r="T3965" s="9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42053.513726851852</v>
      </c>
      <c r="T3966" s="9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42414.027546296296</v>
      </c>
      <c r="T3967" s="9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41801.503217592588</v>
      </c>
      <c r="T3968" s="9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42770.082256944443</v>
      </c>
      <c r="T3969" s="9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42452.60732638889</v>
      </c>
      <c r="T3970" s="9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 *100,0)</f>
        <v>7</v>
      </c>
      <c r="P3971">
        <f t="shared" ref="P3971:P4034" si="373">ROUND(E3971/L3971,2)</f>
        <v>35.17</v>
      </c>
      <c r="Q3971" t="str">
        <f t="shared" ref="Q3971:Q4034" si="374">LEFT(N3971,FIND("/",N3971) - 1)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(((J3971/60)/60)/24)+DATE(1970,1,1)+(-5/24)</f>
        <v>42601.646365740737</v>
      </c>
      <c r="T3971" s="9">
        <f t="shared" ref="T3971:T4034" si="377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42447.655219907399</v>
      </c>
      <c r="T3972" s="9">
        <f t="shared" si="377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41811.327847222223</v>
      </c>
      <c r="T3973" s="9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41980.859189814808</v>
      </c>
      <c r="T3974" s="9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42469.475810185184</v>
      </c>
      <c r="T3975" s="9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42493.338518518511</v>
      </c>
      <c r="T3976" s="9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42534.658541666664</v>
      </c>
      <c r="T3977" s="9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41830.650011574071</v>
      </c>
      <c r="T3978" s="9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42543.580231481479</v>
      </c>
      <c r="T3979" s="9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41975.434641203705</v>
      </c>
      <c r="T3980" s="9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42069.695104166669</v>
      </c>
      <c r="T3981" s="9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41795.390590277777</v>
      </c>
      <c r="T3982" s="9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42507.971631944441</v>
      </c>
      <c r="T3983" s="9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42132.601620370369</v>
      </c>
      <c r="T3984" s="9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41747.661527777775</v>
      </c>
      <c r="T3985" s="9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41920.755138888882</v>
      </c>
      <c r="T3986" s="9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42399.499074074069</v>
      </c>
      <c r="T3987" s="9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42467.340208333328</v>
      </c>
      <c r="T3988" s="9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41765.716319444444</v>
      </c>
      <c r="T3989" s="9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42229.872835648144</v>
      </c>
      <c r="T3990" s="9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42286.541446759256</v>
      </c>
      <c r="T3991" s="9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42401.464039351849</v>
      </c>
      <c r="T3992" s="9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42125.436134259253</v>
      </c>
      <c r="T3993" s="9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42289.732164351844</v>
      </c>
      <c r="T3994" s="9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42107.656388888885</v>
      </c>
      <c r="T3995" s="9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41809.181597222218</v>
      </c>
      <c r="T3996" s="9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42019.475428240738</v>
      </c>
      <c r="T3997" s="9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41950.058611111104</v>
      </c>
      <c r="T3998" s="9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42069.183113425919</v>
      </c>
      <c r="T3999" s="9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42061.754930555551</v>
      </c>
      <c r="T4000" s="9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41842.620347222219</v>
      </c>
      <c r="T4001" s="9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42437.437013888884</v>
      </c>
      <c r="T4002" s="9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42775.755879629629</v>
      </c>
      <c r="T4003" s="9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41878.835196759253</v>
      </c>
      <c r="T4004" s="9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42020.379016203697</v>
      </c>
      <c r="T4005" s="9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41889.954363425924</v>
      </c>
      <c r="T4006" s="9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41872.599363425921</v>
      </c>
      <c r="T4007" s="9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42391.564664351848</v>
      </c>
      <c r="T4008" s="9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41848.564594907402</v>
      </c>
      <c r="T4009" s="9">
        <f t="shared" si="377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42177.755868055552</v>
      </c>
      <c r="T4010" s="9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41851.492592592593</v>
      </c>
      <c r="T4011" s="9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41921.562106481477</v>
      </c>
      <c r="T4012" s="9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42002.336550925924</v>
      </c>
      <c r="T4013" s="9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42096.336215277777</v>
      </c>
      <c r="T4014" s="9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42021.092858796292</v>
      </c>
      <c r="T4015" s="9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42419.037835648145</v>
      </c>
      <c r="T4016" s="9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42174.572488425918</v>
      </c>
      <c r="T4017" s="9">
        <f t="shared" si="377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41869.664351851847</v>
      </c>
      <c r="T4018" s="9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41856.463819444441</v>
      </c>
      <c r="T4019" s="9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42620.702638888884</v>
      </c>
      <c r="T4020" s="9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42417.467546296299</v>
      </c>
      <c r="T4021" s="9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42056.982627314814</v>
      </c>
      <c r="T4022" s="9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41878.703217592592</v>
      </c>
      <c r="T4023" s="9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41990.375775462955</v>
      </c>
      <c r="T4024" s="9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42408.791238425918</v>
      </c>
      <c r="T4025" s="9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42217.461770833332</v>
      </c>
      <c r="T4026" s="9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42151.029351851852</v>
      </c>
      <c r="T4027" s="9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42282.447210648148</v>
      </c>
      <c r="T4028" s="9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42768.762511574074</v>
      </c>
      <c r="T4029" s="9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41765.730324074073</v>
      </c>
      <c r="T4030" s="9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42321.816782407412</v>
      </c>
      <c r="T4031" s="9">
        <f t="shared" si="377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42374.446747685179</v>
      </c>
      <c r="T4032" s="9">
        <f t="shared" si="377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41941.376898148148</v>
      </c>
      <c r="T4033" s="9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42293.60087962963</v>
      </c>
      <c r="T4034" s="9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 *100,0)</f>
        <v>26</v>
      </c>
      <c r="P4035">
        <f t="shared" ref="P4035:P4098" si="379">ROUND(E4035/L4035,2)</f>
        <v>65.34</v>
      </c>
      <c r="Q4035" t="str">
        <f t="shared" ref="Q4035:Q4098" si="380">LEFT(N4035,FIND("/",N4035) - 1)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(((J4035/60)/60)/24)+DATE(1970,1,1)+(-5/24)</f>
        <v>42614.06046296296</v>
      </c>
      <c r="T4035" s="9">
        <f t="shared" ref="T4035:T4098" si="383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42067.739004629628</v>
      </c>
      <c r="T4036" s="9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41903.674618055549</v>
      </c>
      <c r="T4037" s="9">
        <f t="shared" si="383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41804.728749999995</v>
      </c>
      <c r="T4038" s="9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42496.862442129634</v>
      </c>
      <c r="T4039" s="9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41869.59039351852</v>
      </c>
      <c r="T4040" s="9">
        <f t="shared" si="383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42305.462581018517</v>
      </c>
      <c r="T4041" s="9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42144.023194444446</v>
      </c>
      <c r="T4042" s="9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42559.265671296293</v>
      </c>
      <c r="T4043" s="9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41994.875740740739</v>
      </c>
      <c r="T4044" s="9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41948.749131944445</v>
      </c>
      <c r="T4045" s="9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42074.011365740742</v>
      </c>
      <c r="T4046" s="9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41841.992928240739</v>
      </c>
      <c r="T4047" s="9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41904.442245370366</v>
      </c>
      <c r="T4048" s="9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41990.814155092587</v>
      </c>
      <c r="T4049" s="9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42436.300775462958</v>
      </c>
      <c r="T4050" s="9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42169.750173611108</v>
      </c>
      <c r="T4051" s="9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41905.428136574068</v>
      </c>
      <c r="T4052" s="9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41761.601817129631</v>
      </c>
      <c r="T4053" s="9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41865.670324074068</v>
      </c>
      <c r="T4054" s="9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41928.481805555552</v>
      </c>
      <c r="T4055" s="9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42613.632928240739</v>
      </c>
      <c r="T4056" s="9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41779.44017361111</v>
      </c>
      <c r="T4057" s="9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42534.724988425929</v>
      </c>
      <c r="T4058" s="9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42310.760185185187</v>
      </c>
      <c r="T4059" s="9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42445.852361111109</v>
      </c>
      <c r="T4060" s="9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41866.432314814811</v>
      </c>
      <c r="T4061" s="9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41779.486759259256</v>
      </c>
      <c r="T4062" s="9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42420.933136574073</v>
      </c>
      <c r="T4063" s="9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42523.530879629623</v>
      </c>
      <c r="T4064" s="9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41787.473194444443</v>
      </c>
      <c r="T4065" s="9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42093.379930555551</v>
      </c>
      <c r="T4066" s="9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41833.74318287037</v>
      </c>
      <c r="T4067" s="9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42478.830879629626</v>
      </c>
      <c r="T4068" s="9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42234.909143518518</v>
      </c>
      <c r="T4069" s="9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42718.755266203698</v>
      </c>
      <c r="T4070" s="9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42022.453194444439</v>
      </c>
      <c r="T4071" s="9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42031.458564814813</v>
      </c>
      <c r="T4072" s="9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42700.59642361111</v>
      </c>
      <c r="T4073" s="9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41812.566099537034</v>
      </c>
      <c r="T4074" s="9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42078.136875000004</v>
      </c>
      <c r="T4075" s="9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42283.344618055555</v>
      </c>
      <c r="T4076" s="9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41778.837604166663</v>
      </c>
      <c r="T4077" s="9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41905.587372685186</v>
      </c>
      <c r="T4078" s="9">
        <f t="shared" si="383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42695.502245370364</v>
      </c>
      <c r="T4079" s="9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42732.579189814809</v>
      </c>
      <c r="T4080" s="9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42510.730567129627</v>
      </c>
      <c r="T4081" s="9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42511.489768518521</v>
      </c>
      <c r="T4082" s="9">
        <f t="shared" si="383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42041.372974537029</v>
      </c>
      <c r="T4083" s="9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42306.980937499997</v>
      </c>
      <c r="T4084" s="9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42353.553425925922</v>
      </c>
      <c r="T4085" s="9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42622.228078703702</v>
      </c>
      <c r="T4086" s="9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42058.395543981482</v>
      </c>
      <c r="T4087" s="9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42304.732627314814</v>
      </c>
      <c r="T4088" s="9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42538.53456018518</v>
      </c>
      <c r="T4089" s="9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41990.40421296296</v>
      </c>
      <c r="T4090" s="9">
        <f t="shared" si="383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42122.524166666662</v>
      </c>
      <c r="T4091" s="9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42209.464548611104</v>
      </c>
      <c r="T4092" s="9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41990.298043981478</v>
      </c>
      <c r="T4093" s="9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42038.986655092587</v>
      </c>
      <c r="T4094" s="9">
        <f t="shared" si="383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42178.607557870368</v>
      </c>
      <c r="T4095" s="9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41889.878472222219</v>
      </c>
      <c r="T4096" s="9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42692.823495370372</v>
      </c>
      <c r="T4097" s="9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42750.321979166663</v>
      </c>
      <c r="T4098" s="9">
        <f t="shared" si="383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 *100,0)</f>
        <v>0</v>
      </c>
      <c r="P4099" t="e">
        <f t="shared" ref="P4099:P4115" si="385">ROUND(E4099/L4099,2)</f>
        <v>#DIV/0!</v>
      </c>
      <c r="Q4099" t="str">
        <f t="shared" ref="Q4099:Q4115" si="386">LEFT(N4099,FIND("/",N4099) - 1)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(((J4099/60)/60)/24)+DATE(1970,1,1)+(-5/24)</f>
        <v>42344.616168981483</v>
      </c>
      <c r="T4099" s="9">
        <f t="shared" ref="T4099:T4115" si="38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42495.51385416666</v>
      </c>
      <c r="T4100" s="9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42570.642048611109</v>
      </c>
      <c r="T4101" s="9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41926.916550925926</v>
      </c>
      <c r="T4102" s="9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42730.695393518516</v>
      </c>
      <c r="T4103" s="9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42475.639733796292</v>
      </c>
      <c r="T4104" s="9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42188.624606481484</v>
      </c>
      <c r="T4105" s="9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42640.069837962961</v>
      </c>
      <c r="T4106" s="9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42696.802187499998</v>
      </c>
      <c r="T4107" s="9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42052.841041666667</v>
      </c>
      <c r="T4108" s="9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41883.708344907405</v>
      </c>
      <c r="T4109" s="9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42766.823344907411</v>
      </c>
      <c r="T4110" s="9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42307.331064814811</v>
      </c>
      <c r="T4111" s="9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42512.418414351843</v>
      </c>
      <c r="T4112" s="9">
        <f t="shared" si="38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42028.927546296291</v>
      </c>
      <c r="T4113" s="9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42400.738263888888</v>
      </c>
      <c r="T4114" s="9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42358.364849537036</v>
      </c>
      <c r="T4115" s="9">
        <f t="shared" si="389"/>
        <v>42377.06527777778</v>
      </c>
    </row>
  </sheetData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cancel">
      <formula>NOT(ISERROR(SEARCH("cancel",F1)))</formula>
    </cfRule>
    <cfRule type="containsText" dxfId="2" priority="4" operator="containsText" text="fail">
      <formula>NOT(ISERROR(SEARCH("fail",F1)))</formula>
    </cfRule>
    <cfRule type="containsText" dxfId="1" priority="5" operator="containsText" text="success">
      <formula>NOT(ISERROR(SEARCH("success",F1)))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5AC77B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C0EE7-C9DC-4ABC-8892-FC827CC939A6}">
  <sheetPr codeName="Sheet1"/>
  <dimension ref="A1:F14"/>
  <sheetViews>
    <sheetView tabSelected="1" workbookViewId="0">
      <selection activeCell="B1" sqref="B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8323</v>
      </c>
    </row>
    <row r="3" spans="1:6" x14ac:dyDescent="0.25">
      <c r="A3" s="5" t="s">
        <v>8322</v>
      </c>
      <c r="B3" s="5" t="s">
        <v>8321</v>
      </c>
    </row>
    <row r="4" spans="1:6" x14ac:dyDescent="0.25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6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8313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8314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8316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2FA7B-7E93-4BC8-9DDB-ACB5CC71D45F}">
  <sheetPr codeName="Sheet2"/>
  <dimension ref="A1:E12"/>
  <sheetViews>
    <sheetView workbookViewId="0">
      <selection activeCell="A4" sqref="A4"/>
    </sheetView>
  </sheetViews>
  <sheetFormatPr defaultRowHeight="15" x14ac:dyDescent="0.25"/>
  <cols>
    <col min="1" max="1" width="13.8554687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5" t="s">
        <v>8223</v>
      </c>
      <c r="B1" t="s">
        <v>8323</v>
      </c>
    </row>
    <row r="2" spans="1:5" x14ac:dyDescent="0.25">
      <c r="A2" s="5" t="s">
        <v>8307</v>
      </c>
      <c r="B2" t="s">
        <v>8311</v>
      </c>
    </row>
    <row r="4" spans="1:5" x14ac:dyDescent="0.25">
      <c r="A4" s="5" t="s">
        <v>8322</v>
      </c>
      <c r="B4" s="5" t="s">
        <v>8321</v>
      </c>
    </row>
    <row r="5" spans="1:5" x14ac:dyDescent="0.25">
      <c r="A5" s="5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6" t="s">
        <v>8324</v>
      </c>
      <c r="B6" s="7"/>
      <c r="C6" s="7">
        <v>100</v>
      </c>
      <c r="D6" s="7"/>
      <c r="E6" s="7">
        <v>100</v>
      </c>
    </row>
    <row r="7" spans="1:5" x14ac:dyDescent="0.25">
      <c r="A7" s="6" t="s">
        <v>8325</v>
      </c>
      <c r="B7" s="7"/>
      <c r="C7" s="7"/>
      <c r="D7" s="7">
        <v>180</v>
      </c>
      <c r="E7" s="7">
        <v>180</v>
      </c>
    </row>
    <row r="8" spans="1:5" x14ac:dyDescent="0.25">
      <c r="A8" s="6" t="s">
        <v>8326</v>
      </c>
      <c r="B8" s="7"/>
      <c r="C8" s="7">
        <v>80</v>
      </c>
      <c r="D8" s="7"/>
      <c r="E8" s="7">
        <v>80</v>
      </c>
    </row>
    <row r="9" spans="1:5" x14ac:dyDescent="0.25">
      <c r="A9" s="6" t="s">
        <v>8327</v>
      </c>
      <c r="B9" s="7">
        <v>40</v>
      </c>
      <c r="C9" s="7"/>
      <c r="D9" s="7"/>
      <c r="E9" s="7">
        <v>40</v>
      </c>
    </row>
    <row r="10" spans="1:5" x14ac:dyDescent="0.25">
      <c r="A10" s="6" t="s">
        <v>8328</v>
      </c>
      <c r="B10" s="7"/>
      <c r="C10" s="7"/>
      <c r="D10" s="7">
        <v>60</v>
      </c>
      <c r="E10" s="7">
        <v>60</v>
      </c>
    </row>
    <row r="11" spans="1:5" x14ac:dyDescent="0.25">
      <c r="A11" s="6" t="s">
        <v>8329</v>
      </c>
      <c r="B11" s="7"/>
      <c r="C11" s="7"/>
      <c r="D11" s="7">
        <v>60</v>
      </c>
      <c r="E11" s="7">
        <v>60</v>
      </c>
    </row>
    <row r="12" spans="1:5" x14ac:dyDescent="0.25">
      <c r="A12" s="6" t="s">
        <v>8320</v>
      </c>
      <c r="B12" s="7">
        <v>40</v>
      </c>
      <c r="C12" s="7">
        <v>180</v>
      </c>
      <c r="D12" s="7">
        <v>300</v>
      </c>
      <c r="E12" s="7">
        <v>520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DE35B-533F-464B-A9D1-19CD8C8D6255}">
  <sheetPr codeName="Sheet3"/>
  <dimension ref="A1:G19"/>
  <sheetViews>
    <sheetView workbookViewId="0">
      <selection activeCell="B2" sqref="B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hidden="1" customWidth="1"/>
    <col min="7" max="7" width="11.28515625" bestFit="1" customWidth="1"/>
  </cols>
  <sheetData>
    <row r="1" spans="1:7" x14ac:dyDescent="0.25">
      <c r="A1" s="5" t="s">
        <v>8307</v>
      </c>
      <c r="B1" t="s">
        <v>8323</v>
      </c>
    </row>
    <row r="2" spans="1:7" x14ac:dyDescent="0.25">
      <c r="A2" s="5" t="s">
        <v>8345</v>
      </c>
      <c r="B2" t="s">
        <v>8323</v>
      </c>
    </row>
    <row r="4" spans="1:7" x14ac:dyDescent="0.25">
      <c r="A4" s="5" t="s">
        <v>8322</v>
      </c>
      <c r="B4" s="5" t="s">
        <v>8321</v>
      </c>
    </row>
    <row r="5" spans="1:7" x14ac:dyDescent="0.2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8332</v>
      </c>
      <c r="G5" t="s">
        <v>8320</v>
      </c>
    </row>
    <row r="6" spans="1:7" hidden="1" x14ac:dyDescent="0.25">
      <c r="A6" s="6" t="s">
        <v>8332</v>
      </c>
      <c r="B6" s="7"/>
      <c r="C6" s="7"/>
      <c r="D6" s="7"/>
      <c r="E6" s="7"/>
      <c r="F6" s="7"/>
      <c r="G6" s="7"/>
    </row>
    <row r="7" spans="1:7" x14ac:dyDescent="0.25">
      <c r="A7" s="6" t="s">
        <v>8339</v>
      </c>
      <c r="B7" s="7">
        <v>34</v>
      </c>
      <c r="C7" s="7">
        <v>149</v>
      </c>
      <c r="D7" s="7">
        <v>2</v>
      </c>
      <c r="E7" s="7">
        <v>183</v>
      </c>
      <c r="F7" s="7"/>
      <c r="G7" s="7">
        <v>368</v>
      </c>
    </row>
    <row r="8" spans="1:7" x14ac:dyDescent="0.25">
      <c r="A8" s="6" t="s">
        <v>8340</v>
      </c>
      <c r="B8" s="7">
        <v>27</v>
      </c>
      <c r="C8" s="7">
        <v>105</v>
      </c>
      <c r="D8" s="7">
        <v>18</v>
      </c>
      <c r="E8" s="7">
        <v>202</v>
      </c>
      <c r="F8" s="7"/>
      <c r="G8" s="7">
        <v>352</v>
      </c>
    </row>
    <row r="9" spans="1:7" x14ac:dyDescent="0.25">
      <c r="A9" s="6" t="s">
        <v>8341</v>
      </c>
      <c r="B9" s="7">
        <v>28</v>
      </c>
      <c r="C9" s="7">
        <v>108</v>
      </c>
      <c r="D9" s="7">
        <v>30</v>
      </c>
      <c r="E9" s="7">
        <v>179</v>
      </c>
      <c r="F9" s="7"/>
      <c r="G9" s="7">
        <v>345</v>
      </c>
    </row>
    <row r="10" spans="1:7" x14ac:dyDescent="0.25">
      <c r="A10" s="6" t="s">
        <v>8342</v>
      </c>
      <c r="B10" s="7">
        <v>27</v>
      </c>
      <c r="C10" s="7">
        <v>103</v>
      </c>
      <c r="D10" s="7"/>
      <c r="E10" s="7">
        <v>193</v>
      </c>
      <c r="F10" s="7"/>
      <c r="G10" s="7">
        <v>323</v>
      </c>
    </row>
    <row r="11" spans="1:7" x14ac:dyDescent="0.25">
      <c r="A11" s="6" t="s">
        <v>8333</v>
      </c>
      <c r="B11" s="7">
        <v>26</v>
      </c>
      <c r="C11" s="7">
        <v>126</v>
      </c>
      <c r="D11" s="7"/>
      <c r="E11" s="7">
        <v>233</v>
      </c>
      <c r="F11" s="7"/>
      <c r="G11" s="7">
        <v>385</v>
      </c>
    </row>
    <row r="12" spans="1:7" x14ac:dyDescent="0.25">
      <c r="A12" s="6" t="s">
        <v>8343</v>
      </c>
      <c r="B12" s="7">
        <v>27</v>
      </c>
      <c r="C12" s="7">
        <v>148</v>
      </c>
      <c r="D12" s="7"/>
      <c r="E12" s="7">
        <v>213</v>
      </c>
      <c r="F12" s="7"/>
      <c r="G12" s="7">
        <v>388</v>
      </c>
    </row>
    <row r="13" spans="1:7" x14ac:dyDescent="0.25">
      <c r="A13" s="6" t="s">
        <v>8334</v>
      </c>
      <c r="B13" s="7">
        <v>44</v>
      </c>
      <c r="C13" s="7">
        <v>148</v>
      </c>
      <c r="D13" s="7"/>
      <c r="E13" s="7">
        <v>192</v>
      </c>
      <c r="F13" s="7"/>
      <c r="G13" s="7">
        <v>384</v>
      </c>
    </row>
    <row r="14" spans="1:7" x14ac:dyDescent="0.25">
      <c r="A14" s="6" t="s">
        <v>8335</v>
      </c>
      <c r="B14" s="7">
        <v>32</v>
      </c>
      <c r="C14" s="7">
        <v>134</v>
      </c>
      <c r="D14" s="7"/>
      <c r="E14" s="7">
        <v>167</v>
      </c>
      <c r="F14" s="7"/>
      <c r="G14" s="7">
        <v>333</v>
      </c>
    </row>
    <row r="15" spans="1:7" x14ac:dyDescent="0.25">
      <c r="A15" s="6" t="s">
        <v>8336</v>
      </c>
      <c r="B15" s="7">
        <v>24</v>
      </c>
      <c r="C15" s="7">
        <v>127</v>
      </c>
      <c r="D15" s="7"/>
      <c r="E15" s="7">
        <v>148</v>
      </c>
      <c r="F15" s="7"/>
      <c r="G15" s="7">
        <v>299</v>
      </c>
    </row>
    <row r="16" spans="1:7" x14ac:dyDescent="0.25">
      <c r="A16" s="6" t="s">
        <v>8337</v>
      </c>
      <c r="B16" s="7">
        <v>20</v>
      </c>
      <c r="C16" s="7">
        <v>150</v>
      </c>
      <c r="D16" s="7"/>
      <c r="E16" s="7">
        <v>184</v>
      </c>
      <c r="F16" s="7"/>
      <c r="G16" s="7">
        <v>354</v>
      </c>
    </row>
    <row r="17" spans="1:7" x14ac:dyDescent="0.25">
      <c r="A17" s="6" t="s">
        <v>8338</v>
      </c>
      <c r="B17" s="7">
        <v>37</v>
      </c>
      <c r="C17" s="7">
        <v>113</v>
      </c>
      <c r="D17" s="7"/>
      <c r="E17" s="7">
        <v>180</v>
      </c>
      <c r="F17" s="7"/>
      <c r="G17" s="7">
        <v>330</v>
      </c>
    </row>
    <row r="18" spans="1:7" x14ac:dyDescent="0.25">
      <c r="A18" s="6" t="s">
        <v>8344</v>
      </c>
      <c r="B18" s="7">
        <v>23</v>
      </c>
      <c r="C18" s="7">
        <v>119</v>
      </c>
      <c r="D18" s="7"/>
      <c r="E18" s="7">
        <v>111</v>
      </c>
      <c r="F18" s="7"/>
      <c r="G18" s="7">
        <v>253</v>
      </c>
    </row>
    <row r="19" spans="1:7" x14ac:dyDescent="0.25">
      <c r="A19" s="6" t="s">
        <v>8320</v>
      </c>
      <c r="B19" s="7">
        <v>349</v>
      </c>
      <c r="C19" s="7">
        <v>1530</v>
      </c>
      <c r="D19" s="7">
        <v>50</v>
      </c>
      <c r="E19" s="7">
        <v>2185</v>
      </c>
      <c r="F19" s="7"/>
      <c r="G19" s="7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20A91-FEED-43E3-A9AA-D9328FCE977F}">
  <sheetPr codeName="Sheet6"/>
  <dimension ref="A1:L18"/>
  <sheetViews>
    <sheetView workbookViewId="0">
      <selection activeCell="S8" sqref="S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hidden="1" customWidth="1"/>
    <col min="7" max="7" width="11.28515625" bestFit="1" customWidth="1"/>
    <col min="8" max="11" width="6.85546875" bestFit="1" customWidth="1"/>
    <col min="12" max="12" width="11.28515625" bestFit="1" customWidth="1"/>
    <col min="13" max="94" width="16.28515625" bestFit="1" customWidth="1"/>
    <col min="95" max="95" width="11.28515625" bestFit="1" customWidth="1"/>
  </cols>
  <sheetData>
    <row r="1" spans="1:12" x14ac:dyDescent="0.25">
      <c r="A1" s="5" t="s">
        <v>8345</v>
      </c>
      <c r="B1" t="s">
        <v>8323</v>
      </c>
    </row>
    <row r="2" spans="1:12" x14ac:dyDescent="0.25">
      <c r="A2" s="5" t="s">
        <v>8307</v>
      </c>
      <c r="B2" t="s">
        <v>8323</v>
      </c>
    </row>
    <row r="3" spans="1:12" x14ac:dyDescent="0.25">
      <c r="L3">
        <v>0</v>
      </c>
    </row>
    <row r="4" spans="1:12" x14ac:dyDescent="0.25">
      <c r="A4" s="5" t="s">
        <v>8322</v>
      </c>
      <c r="B4" s="5" t="s">
        <v>8321</v>
      </c>
    </row>
    <row r="5" spans="1:12" x14ac:dyDescent="0.2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12" x14ac:dyDescent="0.25">
      <c r="A6" s="6" t="s">
        <v>8339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12" x14ac:dyDescent="0.25">
      <c r="A7" s="6" t="s">
        <v>8340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12" x14ac:dyDescent="0.25">
      <c r="A8" s="6" t="s">
        <v>8341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12" x14ac:dyDescent="0.25">
      <c r="A9" s="6" t="s">
        <v>8342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12" x14ac:dyDescent="0.25">
      <c r="A10" s="6" t="s">
        <v>8333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12" x14ac:dyDescent="0.25">
      <c r="A11" s="6" t="s">
        <v>8343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12" x14ac:dyDescent="0.25">
      <c r="A12" s="6" t="s">
        <v>8334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12" x14ac:dyDescent="0.25">
      <c r="A13" s="6" t="s">
        <v>8335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12" x14ac:dyDescent="0.25">
      <c r="A14" s="6" t="s">
        <v>8336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12" x14ac:dyDescent="0.25">
      <c r="A15" s="6" t="s">
        <v>8337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12" x14ac:dyDescent="0.25">
      <c r="A16" s="6" t="s">
        <v>8338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 x14ac:dyDescent="0.25">
      <c r="A17" s="6" t="s">
        <v>8344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25">
      <c r="A18" s="6" t="s">
        <v>8320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conditionalFormatting sqref="A3:XFD3">
    <cfRule type="cellIs" dxfId="0" priority="1" operator="equal">
      <formula>"(blank)"</formula>
    </cfRule>
  </conditionalFormatting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70925-207E-48A9-A52D-C7A6F3C117F4}">
  <sheetPr codeName="Sheet5"/>
  <dimension ref="A1:H13"/>
  <sheetViews>
    <sheetView workbookViewId="0">
      <selection activeCell="B11" sqref="B11"/>
    </sheetView>
  </sheetViews>
  <sheetFormatPr defaultRowHeight="15" x14ac:dyDescent="0.25"/>
  <cols>
    <col min="1" max="1" width="29" customWidth="1"/>
    <col min="2" max="2" width="20.42578125" customWidth="1"/>
    <col min="3" max="3" width="19.28515625" customWidth="1"/>
    <col min="4" max="4" width="21.42578125" customWidth="1"/>
    <col min="5" max="5" width="19.5703125" customWidth="1"/>
    <col min="6" max="6" width="26.140625" customWidth="1"/>
    <col min="7" max="8" width="24.140625" customWidth="1"/>
  </cols>
  <sheetData>
    <row r="1" spans="1:8" s="10" customFormat="1" x14ac:dyDescent="0.25">
      <c r="A1" s="11" t="s">
        <v>8353</v>
      </c>
      <c r="B1" s="11" t="s">
        <v>8352</v>
      </c>
      <c r="C1" s="11" t="s">
        <v>8346</v>
      </c>
      <c r="D1" s="11" t="s">
        <v>8351</v>
      </c>
      <c r="E1" s="11" t="s">
        <v>8350</v>
      </c>
      <c r="F1" s="11" t="s">
        <v>8347</v>
      </c>
      <c r="G1" s="11" t="s">
        <v>8349</v>
      </c>
      <c r="H1" s="11" t="s">
        <v>8348</v>
      </c>
    </row>
    <row r="2" spans="1:8" x14ac:dyDescent="0.25">
      <c r="A2" t="s">
        <v>8354</v>
      </c>
      <c r="B2">
        <f>COUNTIFS(main!D2:D4115, "&lt;1000", main!F2:F4115, "successful")</f>
        <v>322</v>
      </c>
      <c r="C2">
        <f>COUNTIFS(main!D2:D4115, "&lt;1000", main!F2:F4115, "failed")</f>
        <v>113</v>
      </c>
      <c r="D2">
        <f>COUNTIFS(main!D2:D4115, "&lt;1000", main!F2:F4115, "canceled")</f>
        <v>18</v>
      </c>
      <c r="E2">
        <f>SUM(B2,C2,D2)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t="s">
        <v>8355</v>
      </c>
      <c r="B3">
        <f>COUNTIFS(main!D2:D4115, "&gt;= 1000", main!D2:D4115, "&lt; 4999", main!F2:F4115, "successful")</f>
        <v>931</v>
      </c>
      <c r="C3">
        <f>COUNTIFS(main!D2:D4115, "&gt;= 1000", main!D2:D4115, "&lt; 4999", main!F2:F4115, "failed")</f>
        <v>420</v>
      </c>
      <c r="D3">
        <f>COUNTIFS(main!D2:D4115, "&gt;= 1000", main!D2:D4115, "&lt; 4999", main!F2:F4115, "canceled")</f>
        <v>60</v>
      </c>
      <c r="E3">
        <f t="shared" ref="E3:E13" si="0">SUM(B3,C3,D3)</f>
        <v>1411</v>
      </c>
      <c r="F3" s="12">
        <f t="shared" ref="F3:F13" si="1">B3/E3</f>
        <v>0.65981573352232459</v>
      </c>
      <c r="G3" s="12">
        <f t="shared" ref="G3:G13" si="2">C3/E3</f>
        <v>0.297661233167966</v>
      </c>
      <c r="H3" s="12">
        <f t="shared" ref="H3:H13" si="3">D3/E3</f>
        <v>4.2523033309709427E-2</v>
      </c>
    </row>
    <row r="4" spans="1:8" x14ac:dyDescent="0.25">
      <c r="A4" t="s">
        <v>8356</v>
      </c>
      <c r="B4">
        <f>COUNTIFS(main!D2:D4115, "&gt;= 5000", main!D2:D4115, "&lt; 9999", main!F2:F4115, "successful")</f>
        <v>380</v>
      </c>
      <c r="C4">
        <f>COUNTIFS(main!D2:D4115, "&gt;= 5000", main!D2:D4115, "&lt; 9999", main!F2:F4115, "failed")</f>
        <v>282</v>
      </c>
      <c r="D4">
        <f>COUNTIFS(main!D2:D4115, "&gt;= 5000", main!D2:D4115, "&lt; 9999", main!F2:F4115, "canceled")</f>
        <v>51</v>
      </c>
      <c r="E4">
        <f t="shared" si="0"/>
        <v>713</v>
      </c>
      <c r="F4" s="12">
        <f t="shared" si="1"/>
        <v>0.53295932678821878</v>
      </c>
      <c r="G4" s="12">
        <f t="shared" si="2"/>
        <v>0.39551192145862551</v>
      </c>
      <c r="H4" s="12">
        <f t="shared" si="3"/>
        <v>7.1528751753155678E-2</v>
      </c>
    </row>
    <row r="5" spans="1:8" x14ac:dyDescent="0.25">
      <c r="A5" t="s">
        <v>8357</v>
      </c>
      <c r="B5">
        <f>COUNTIFS(main!D2:D4115, "&gt;= 10000", main!D2:D4115, "&lt; 14999", main!F2:F4115, "successful")</f>
        <v>168</v>
      </c>
      <c r="C5">
        <f>COUNTIFS(main!D2:D4115, "&gt;= 10000", main!D2:D4115, "&lt; 14999", main!F2:F4115, "failed")</f>
        <v>144</v>
      </c>
      <c r="D5">
        <f>COUNTIFS(main!D2:D4115, "&gt;= 10000", main!D2:D4115, "&lt; 14999", main!F2:F4115, 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t="s">
        <v>8358</v>
      </c>
      <c r="B6">
        <f>COUNTIFS(main!D2:D4115, "&gt;= 15000", main!D2:D4115, "&lt; 19999", main!F2:F4115, "successful")</f>
        <v>94</v>
      </c>
      <c r="C6">
        <f>COUNTIFS(main!D2:D4115, "&gt;= 15000", main!D2:D4115, "&lt; 19999", main!F2:F4115, "failed")</f>
        <v>90</v>
      </c>
      <c r="D6">
        <f>COUNTIFS(main!D2:D4115, "&gt;= 15000", main!D2:D4115, "&lt; 19999", main!F2:F4115, 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t="s">
        <v>8359</v>
      </c>
      <c r="B7">
        <f>COUNTIFS(main!D2:D4115, "&gt;= 20000", main!D2:D4115, "&lt; 24999", main!F2:F4115, "successful")</f>
        <v>62</v>
      </c>
      <c r="C7">
        <f>COUNTIFS(main!D2:D4115, "&gt;= 20000", main!D2:D4115, "&lt; 24999", main!F2:F4115, "failed")</f>
        <v>72</v>
      </c>
      <c r="D7">
        <f>COUNTIFS(main!D2:D4115, "&gt;= 20000", main!D2:D4115, "&lt; 24999", main!F2:F4115, 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t="s">
        <v>8360</v>
      </c>
      <c r="B8">
        <f>COUNTIFS(main!D2:D4115, "&gt;= 25000", main!D2:D4115, "&lt; 29999", main!F2:F4115, "successful")</f>
        <v>55</v>
      </c>
      <c r="C8">
        <f>COUNTIFS(main!D2:D4115, "&gt;= 25000", main!D2:D4115, "&lt; 29999", main!F2:F4115, "failed")</f>
        <v>64</v>
      </c>
      <c r="D8">
        <f>COUNTIFS(main!D2:D4115, "&gt;= 25000", main!D2:D4115, "&lt; 29999", main!F2:F4115, 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t="s">
        <v>8361</v>
      </c>
      <c r="B9">
        <f>COUNTIFS(main!D2:D4115, "&gt;= 30000", main!D2:D4115, "&lt; 34999", main!F2:F4115, "successful")</f>
        <v>32</v>
      </c>
      <c r="C9">
        <f>COUNTIFS(main!D2:D4115, "&gt;= 30000", main!D2:D4115, "&lt; 34999", main!F2:F4115, "failed")</f>
        <v>37</v>
      </c>
      <c r="D9">
        <f>COUNTIFS(main!D2:D4115, "&gt;= 30000", main!D2:D4115, "&lt; 34999", main!F2:F4115, 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t="s">
        <v>8362</v>
      </c>
      <c r="B10">
        <f>COUNTIFS(main!D2:D4115, "&gt;= 35000", main!D2:D4115, "&lt; 39999", main!F2:F4115, "successful")</f>
        <v>26</v>
      </c>
      <c r="C10">
        <f>COUNTIFS(main!D2:D4115, "&gt;= 35000", main!D2:D4115, "&lt; 39999", main!F2:F4115, "failed")</f>
        <v>22</v>
      </c>
      <c r="D10">
        <f>COUNTIFS(main!D2:D4115, "&gt;= 35000", main!D2:D4115, "&lt; 39999", main!F2:F4115, 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t="s">
        <v>8363</v>
      </c>
      <c r="B11">
        <f>COUNTIFS(main!D2:D4115, "&gt;= 40000", main!D2:D4115, "&lt; 44999", main!F2:F4115, "successful")</f>
        <v>21</v>
      </c>
      <c r="C11">
        <f>COUNTIFS(main!D2:D4115, "&gt;= 40000", main!D2:D4115, "&lt; 44999", main!F2:F4115, "failed")</f>
        <v>16</v>
      </c>
      <c r="D11">
        <f>COUNTIFS(main!D2:D4115, "&gt;= 40000", main!D2:D4115, "&lt; 44999", main!F2:F4115, 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t="s">
        <v>8364</v>
      </c>
      <c r="B12">
        <f>COUNTIFS(main!D2:D4115, "&gt;= 45000", main!D2:D4115, "&lt; 49999", main!F2:F4115, "successful")</f>
        <v>6</v>
      </c>
      <c r="C12">
        <f>COUNTIFS(main!D2:D4115, "&gt;= 45000", main!D2:D4115, "&lt; 49999", main!F2:F4115, "failed")</f>
        <v>11</v>
      </c>
      <c r="D12">
        <f>COUNTIFS(main!D2:D4115, "&gt;= 45000", main!D2:D4115, "&lt; 49999", main!F2:F4115, 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t="s">
        <v>8365</v>
      </c>
      <c r="B13">
        <f>COUNTIFS(main!D2:D4115, "&gt;= 50000", main!F2:F4115, "successful")</f>
        <v>86</v>
      </c>
      <c r="C13">
        <f>COUNTIFS(main!D2:D4115, "&gt;= 50000", main!F2:F4115, "failed")</f>
        <v>258</v>
      </c>
      <c r="D13">
        <f>COUNTIFS(main!D2:D4115, "&gt;= 50000", main!F2:F4115, 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main</vt:lpstr>
      <vt:lpstr>pvot by category</vt:lpstr>
      <vt:lpstr>pivot by subcategory</vt:lpstr>
      <vt:lpstr>pivot by date</vt:lpstr>
      <vt:lpstr>chart</vt:lpstr>
      <vt:lpstr>bonus</vt:lpstr>
      <vt:lpstr>DateCreated</vt:lpstr>
      <vt:lpstr>DateEnded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 Hackett</cp:lastModifiedBy>
  <dcterms:created xsi:type="dcterms:W3CDTF">2017-04-20T15:17:24Z</dcterms:created>
  <dcterms:modified xsi:type="dcterms:W3CDTF">2019-03-01T23:51:54Z</dcterms:modified>
</cp:coreProperties>
</file>