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MRandPcrit_Analysis" sheetId="1" r:id="rId4"/>
    <sheet state="visible" name="MMR_Scaling_Analysis" sheetId="2" r:id="rId5"/>
    <sheet state="visible" name="Aerobic Scope" sheetId="3" r:id="rId6"/>
  </sheets>
  <definedNames/>
  <calcPr/>
  <extLst>
    <ext uri="GoogleSheetsCustomDataVersion1">
      <go:sheetsCustomData xmlns:go="http://customooxmlschemas.google.com/" r:id="rId7" roundtripDataSignature="AMtx7mhSL0iYqBHbEBRdtKq4Uj4zgJVzCA=="/>
    </ext>
  </extLst>
</workbook>
</file>

<file path=xl/sharedStrings.xml><?xml version="1.0" encoding="utf-8"?>
<sst xmlns="http://schemas.openxmlformats.org/spreadsheetml/2006/main" count="325" uniqueCount="52">
  <si>
    <t>Temp</t>
  </si>
  <si>
    <t>Trial # (Tank)</t>
  </si>
  <si>
    <t>Chamber</t>
  </si>
  <si>
    <t>time_month</t>
  </si>
  <si>
    <t>weight_g</t>
  </si>
  <si>
    <t>RMR_mass_specific</t>
  </si>
  <si>
    <t>RMR_absolute</t>
  </si>
  <si>
    <t>ln_weight</t>
  </si>
  <si>
    <t>ln_RMR_minus_MS</t>
  </si>
  <si>
    <t>ln_RMR_minus_absolute</t>
  </si>
  <si>
    <t>RMR_mass_corrected</t>
  </si>
  <si>
    <t>Alpha</t>
  </si>
  <si>
    <t>Breakpoint</t>
  </si>
  <si>
    <t>LLO_at_MMR</t>
  </si>
  <si>
    <t>ln_residual</t>
  </si>
  <si>
    <t>0 month</t>
  </si>
  <si>
    <t>NA</t>
  </si>
  <si>
    <t>3 month</t>
  </si>
  <si>
    <t>6 month</t>
  </si>
  <si>
    <t>15C MMR Scaling</t>
  </si>
  <si>
    <t>20C MMR Scaling</t>
  </si>
  <si>
    <t>Time Point (in treatment)</t>
  </si>
  <si>
    <t>Weight (g)</t>
  </si>
  <si>
    <t>MMR (mass-specific)</t>
  </si>
  <si>
    <t>MMR (Absolute)</t>
  </si>
  <si>
    <t>LN(Weight)</t>
  </si>
  <si>
    <t>LN(MMR) - MS</t>
  </si>
  <si>
    <t>LN(MMR) - Absolute</t>
  </si>
  <si>
    <t>MMR (mass corrected)</t>
  </si>
  <si>
    <t>ln(Residual)</t>
  </si>
  <si>
    <t>Time Point</t>
  </si>
  <si>
    <t>Average -  RMR</t>
  </si>
  <si>
    <t>St.Error</t>
  </si>
  <si>
    <t>Time  Point</t>
  </si>
  <si>
    <t>Average - Mass corrected</t>
  </si>
  <si>
    <t>15 - 0 month</t>
  </si>
  <si>
    <t>15 - 3 month</t>
  </si>
  <si>
    <t>15 - 6 month</t>
  </si>
  <si>
    <t>20 - 0 month</t>
  </si>
  <si>
    <t>20 - 3 month</t>
  </si>
  <si>
    <t>20 - 6 month</t>
  </si>
  <si>
    <t>15°C</t>
  </si>
  <si>
    <t>20°C</t>
  </si>
  <si>
    <t>RMR (mass corrected)</t>
  </si>
  <si>
    <t>AAS</t>
  </si>
  <si>
    <t>FAS</t>
  </si>
  <si>
    <t>RMR (mc)</t>
  </si>
  <si>
    <t>MMR (mc)</t>
  </si>
  <si>
    <t>AVERAGE</t>
  </si>
  <si>
    <t>STDEV</t>
  </si>
  <si>
    <t>N</t>
  </si>
  <si>
    <t>SEM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</si>
</sst>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Calibri"/>
    </font>
    <font>
      <sz val="10.0"/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shrinkToFit="0" wrapText="1"/>
    </xf>
    <xf borderId="1" fillId="2" fontId="1" numFmtId="0" xfId="0" applyBorder="1" applyFill="1" applyFont="1"/>
    <xf borderId="0" fillId="0" fontId="3" numFmtId="0" xfId="0" applyFon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MMR (Absolute)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MMR_Scaling_Analysis!$E$3:$E$46</c:f>
            </c:numRef>
          </c:xVal>
          <c:yVal>
            <c:numRef>
              <c:f>MMR_Scaling_Analysis!$G$3:$G$46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03783"/>
        <c:axId val="405106513"/>
      </c:scatterChart>
      <c:valAx>
        <c:axId val="1595303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5106513"/>
      </c:valAx>
      <c:valAx>
        <c:axId val="4051065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53037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MMR (Absolute)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MMR_Scaling_Analysis!$R$3:$R$46</c:f>
            </c:numRef>
          </c:xVal>
          <c:yVal>
            <c:numRef>
              <c:f>MMR_Scaling_Analysis!$T$3:$T$46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272094"/>
        <c:axId val="1395609505"/>
      </c:scatterChart>
      <c:valAx>
        <c:axId val="1172272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5609505"/>
      </c:valAx>
      <c:valAx>
        <c:axId val="13956095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22720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590550</xdr:colOff>
      <xdr:row>2</xdr:row>
      <xdr:rowOff>66675</xdr:rowOff>
    </xdr:from>
    <xdr:ext cx="5095875" cy="2876550"/>
    <xdr:graphicFrame>
      <xdr:nvGraphicFramePr>
        <xdr:cNvPr id="12255171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523875</xdr:colOff>
      <xdr:row>18</xdr:row>
      <xdr:rowOff>0</xdr:rowOff>
    </xdr:from>
    <xdr:ext cx="5095875" cy="2876550"/>
    <xdr:graphicFrame>
      <xdr:nvGraphicFramePr>
        <xdr:cNvPr id="1353301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590550</xdr:colOff>
      <xdr:row>2</xdr:row>
      <xdr:rowOff>66675</xdr:rowOff>
    </xdr:from>
    <xdr:ext cx="5095875" cy="2876550"/>
    <xdr:grpSp>
      <xdr:nvGrpSpPr>
        <xdr:cNvPr id="2" name="Shape 2"/>
        <xdr:cNvGrpSpPr/>
      </xdr:nvGrpSpPr>
      <xdr:grpSpPr>
        <a:xfrm>
          <a:off x="2798063" y="2341725"/>
          <a:ext cx="5095876" cy="2876550"/>
          <a:chOff x="2798063" y="2341725"/>
          <a:chExt cx="5095876" cy="2876550"/>
        </a:xfrm>
      </xdr:grpSpPr>
      <xdr:grpSp>
        <xdr:nvGrpSpPr>
          <xdr:cNvPr id="3" name="Shape 3"/>
          <xdr:cNvGrpSpPr/>
        </xdr:nvGrpSpPr>
        <xdr:grpSpPr>
          <a:xfrm>
            <a:off x="2798063" y="2341725"/>
            <a:ext cx="5095876" cy="2876550"/>
            <a:chOff x="2798063" y="2341725"/>
            <a:chExt cx="5095876" cy="2876550"/>
          </a:xfrm>
        </xdr:grpSpPr>
        <xdr:sp>
          <xdr:nvSpPr>
            <xdr:cNvPr id="4" name="Shape 4"/>
            <xdr:cNvSpPr/>
          </xdr:nvSpPr>
          <xdr:spPr>
            <a:xfrm>
              <a:off x="2798063" y="2341725"/>
              <a:ext cx="5095875" cy="2876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798063" y="2341725"/>
              <a:ext cx="5095875" cy="2876550"/>
              <a:chOff x="19583400" y="704850"/>
              <a:chExt cx="4572000" cy="2743200"/>
            </a:xfrm>
          </xdr:grpSpPr>
          <xdr:sp>
            <xdr:nvSpPr>
              <xdr:cNvPr id="6" name="Shape 6"/>
              <xdr:cNvSpPr/>
            </xdr:nvSpPr>
            <xdr:spPr>
              <a:xfrm>
                <a:off x="19583400" y="704850"/>
                <a:ext cx="4572000" cy="2743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7" name="Shape 7"/>
              <xdr:cNvSpPr txBox="1"/>
            </xdr:nvSpPr>
            <xdr:spPr>
              <a:xfrm>
                <a:off x="22758400" y="2451100"/>
                <a:ext cx="965200" cy="3048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600"/>
                  <a:buFont typeface="Calibri"/>
                  <a:buNone/>
                </a:pPr>
                <a:r>
                  <a:rPr lang="en-US" sz="16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15°C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25</xdr:col>
      <xdr:colOff>523875</xdr:colOff>
      <xdr:row>18</xdr:row>
      <xdr:rowOff>0</xdr:rowOff>
    </xdr:from>
    <xdr:ext cx="5095875" cy="2876550"/>
    <xdr:grpSp>
      <xdr:nvGrpSpPr>
        <xdr:cNvPr id="2" name="Shape 2"/>
        <xdr:cNvGrpSpPr/>
      </xdr:nvGrpSpPr>
      <xdr:grpSpPr>
        <a:xfrm>
          <a:off x="2798063" y="2341725"/>
          <a:ext cx="5095876" cy="2876550"/>
          <a:chOff x="2798063" y="2341725"/>
          <a:chExt cx="5095876" cy="2876550"/>
        </a:xfrm>
      </xdr:grpSpPr>
      <xdr:grpSp>
        <xdr:nvGrpSpPr>
          <xdr:cNvPr id="8" name="Shape 8"/>
          <xdr:cNvGrpSpPr/>
        </xdr:nvGrpSpPr>
        <xdr:grpSpPr>
          <a:xfrm>
            <a:off x="2798063" y="2341725"/>
            <a:ext cx="5095876" cy="2876550"/>
            <a:chOff x="2798064" y="2341725"/>
            <a:chExt cx="5095876" cy="2876550"/>
          </a:xfrm>
        </xdr:grpSpPr>
        <xdr:sp>
          <xdr:nvSpPr>
            <xdr:cNvPr id="4" name="Shape 4"/>
            <xdr:cNvSpPr/>
          </xdr:nvSpPr>
          <xdr:spPr>
            <a:xfrm>
              <a:off x="2798064" y="2341725"/>
              <a:ext cx="5095875" cy="2876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9" name="Shape 9"/>
            <xdr:cNvGrpSpPr/>
          </xdr:nvGrpSpPr>
          <xdr:grpSpPr>
            <a:xfrm>
              <a:off x="2798064" y="2341725"/>
              <a:ext cx="5095875" cy="2876550"/>
              <a:chOff x="19513550" y="3689350"/>
              <a:chExt cx="4572000" cy="2743200"/>
            </a:xfrm>
          </xdr:grpSpPr>
          <xdr:sp>
            <xdr:nvSpPr>
              <xdr:cNvPr id="10" name="Shape 10"/>
              <xdr:cNvSpPr/>
            </xdr:nvSpPr>
            <xdr:spPr>
              <a:xfrm>
                <a:off x="19513550" y="3689350"/>
                <a:ext cx="4572000" cy="2743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1" name="Shape 11"/>
              <xdr:cNvSpPr txBox="1"/>
            </xdr:nvSpPr>
            <xdr:spPr>
              <a:xfrm>
                <a:off x="22809200" y="5435600"/>
                <a:ext cx="965200" cy="3048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600"/>
                  <a:buFont typeface="Calibri"/>
                  <a:buNone/>
                </a:pPr>
                <a:r>
                  <a:rPr lang="en-US" sz="16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20°C</a:t>
                </a:r>
                <a:endParaRPr sz="1400"/>
              </a:p>
            </xdr:txBody>
          </xdr: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31" width="14.0"/>
    <col customWidth="1" min="32" max="32" width="10.78"/>
    <col customWidth="1" min="33" max="34" width="10.44"/>
    <col customWidth="1" min="35" max="38" width="11.11"/>
  </cols>
  <sheetData>
    <row r="1" ht="34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/>
      <c r="AG1" s="1"/>
      <c r="AH1" s="1"/>
      <c r="AI1" s="1"/>
      <c r="AJ1" s="1"/>
      <c r="AK1" s="1"/>
      <c r="AL1" s="1"/>
    </row>
    <row r="2" ht="15.75" customHeight="1">
      <c r="A2" s="3">
        <v>15.0</v>
      </c>
      <c r="B2" s="3">
        <v>1.0</v>
      </c>
      <c r="C2" s="3">
        <v>1.0</v>
      </c>
      <c r="D2" s="3" t="s">
        <v>15</v>
      </c>
      <c r="E2" s="3">
        <v>5.4</v>
      </c>
      <c r="F2" s="3">
        <v>156.56677465812862</v>
      </c>
      <c r="G2" s="3">
        <f t="shared" ref="G2:G41" si="2">F2*(E2/1000)</f>
        <v>0.8454605832</v>
      </c>
      <c r="H2" s="3">
        <f t="shared" ref="H2:J2" si="1">LN(E2)</f>
        <v>1.686398954</v>
      </c>
      <c r="I2" s="3">
        <f t="shared" si="1"/>
        <v>5.053482594</v>
      </c>
      <c r="J2" s="3">
        <f t="shared" si="1"/>
        <v>-0.1678737313</v>
      </c>
      <c r="K2" s="3">
        <f t="shared" ref="K2:K41" si="4">((GEOMEAN($E$2:$E$45))^(0.841-1))*(E2^(1-0.841))*F2</f>
        <v>121.558124</v>
      </c>
      <c r="L2" s="4">
        <v>21.562</v>
      </c>
      <c r="M2" s="4">
        <v>26.627</v>
      </c>
      <c r="N2" s="4">
        <v>23.486</v>
      </c>
      <c r="O2" s="4">
        <f t="shared" ref="O2:O41" si="5">J2-((0.8411*H2)+LN(0.2181))</f>
        <v>-0.06350228537</v>
      </c>
      <c r="AG2" s="3"/>
    </row>
    <row r="3" ht="15.75" customHeight="1">
      <c r="A3" s="3">
        <v>15.0</v>
      </c>
      <c r="B3" s="3">
        <v>1.0</v>
      </c>
      <c r="C3" s="3">
        <v>2.0</v>
      </c>
      <c r="D3" s="3" t="s">
        <v>15</v>
      </c>
      <c r="E3" s="3">
        <v>5.5</v>
      </c>
      <c r="F3" s="3">
        <v>139.41490091684184</v>
      </c>
      <c r="G3" s="3">
        <f t="shared" si="2"/>
        <v>0.766781955</v>
      </c>
      <c r="H3" s="3">
        <f t="shared" ref="H3:J3" si="3">LN(E3)</f>
        <v>1.704748092</v>
      </c>
      <c r="I3" s="3">
        <f t="shared" si="3"/>
        <v>4.937454386</v>
      </c>
      <c r="J3" s="3">
        <f t="shared" si="3"/>
        <v>-0.2655528009</v>
      </c>
      <c r="K3" s="3">
        <f t="shared" si="4"/>
        <v>108.5577013</v>
      </c>
      <c r="L3" s="4">
        <v>19.35</v>
      </c>
      <c r="M3" s="4">
        <v>21.576</v>
      </c>
      <c r="N3" s="4" t="s">
        <v>16</v>
      </c>
      <c r="O3" s="4">
        <f t="shared" si="5"/>
        <v>-0.1766148155</v>
      </c>
      <c r="AG3" s="3"/>
    </row>
    <row r="4" ht="15.75" customHeight="1">
      <c r="A4" s="3">
        <v>15.0</v>
      </c>
      <c r="B4" s="3">
        <v>1.0</v>
      </c>
      <c r="C4" s="3">
        <v>3.0</v>
      </c>
      <c r="D4" s="3" t="s">
        <v>15</v>
      </c>
      <c r="E4" s="3">
        <v>7.7</v>
      </c>
      <c r="F4" s="3">
        <v>166.68704376142324</v>
      </c>
      <c r="G4" s="3">
        <f t="shared" si="2"/>
        <v>1.283490237</v>
      </c>
      <c r="H4" s="3">
        <f t="shared" ref="H4:J4" si="6">LN(E4)</f>
        <v>2.041220329</v>
      </c>
      <c r="I4" s="3">
        <f t="shared" si="6"/>
        <v>5.116118065</v>
      </c>
      <c r="J4" s="3">
        <f t="shared" si="6"/>
        <v>0.2495831147</v>
      </c>
      <c r="K4" s="3">
        <f t="shared" si="4"/>
        <v>136.9265437</v>
      </c>
      <c r="L4" s="4">
        <v>16.395</v>
      </c>
      <c r="M4" s="4">
        <v>55.104</v>
      </c>
      <c r="N4" s="4">
        <v>20.808</v>
      </c>
      <c r="O4" s="4">
        <f t="shared" si="5"/>
        <v>0.0555143019</v>
      </c>
      <c r="AG4" s="3"/>
    </row>
    <row r="5" ht="15.75" customHeight="1">
      <c r="A5" s="3">
        <v>15.0</v>
      </c>
      <c r="B5" s="3">
        <v>1.0</v>
      </c>
      <c r="C5" s="3">
        <v>4.0</v>
      </c>
      <c r="D5" s="3" t="s">
        <v>15</v>
      </c>
      <c r="E5" s="3">
        <v>5.1</v>
      </c>
      <c r="F5" s="3">
        <v>119.42064585100496</v>
      </c>
      <c r="G5" s="3">
        <f t="shared" si="2"/>
        <v>0.6090452938</v>
      </c>
      <c r="H5" s="3">
        <f t="shared" ref="H5:J5" si="7">LN(E5)</f>
        <v>1.62924054</v>
      </c>
      <c r="I5" s="3">
        <f t="shared" si="7"/>
        <v>4.782652099</v>
      </c>
      <c r="J5" s="3">
        <f t="shared" si="7"/>
        <v>-0.4958626399</v>
      </c>
      <c r="K5" s="3">
        <f t="shared" si="4"/>
        <v>91.87912487</v>
      </c>
      <c r="L5" s="4"/>
      <c r="M5" s="4"/>
      <c r="N5" s="4"/>
      <c r="O5" s="4">
        <f t="shared" si="5"/>
        <v>-0.3434152521</v>
      </c>
      <c r="AG5" s="3"/>
    </row>
    <row r="6" ht="15.75" customHeight="1">
      <c r="A6" s="3">
        <v>15.0</v>
      </c>
      <c r="B6" s="3">
        <v>1.0</v>
      </c>
      <c r="C6" s="3">
        <v>5.0</v>
      </c>
      <c r="D6" s="3" t="s">
        <v>15</v>
      </c>
      <c r="E6" s="3">
        <v>4.5</v>
      </c>
      <c r="F6" s="3">
        <v>214.4274631612884</v>
      </c>
      <c r="G6" s="3">
        <f t="shared" si="2"/>
        <v>0.9649235842</v>
      </c>
      <c r="H6" s="3">
        <f t="shared" ref="H6:J6" si="8">LN(E6)</f>
        <v>1.504077397</v>
      </c>
      <c r="I6" s="3">
        <f t="shared" si="8"/>
        <v>5.367971514</v>
      </c>
      <c r="J6" s="3">
        <f t="shared" si="8"/>
        <v>-0.03570636811</v>
      </c>
      <c r="K6" s="3">
        <f t="shared" si="4"/>
        <v>161.7241859</v>
      </c>
      <c r="L6" s="4">
        <v>23.484</v>
      </c>
      <c r="M6" s="4">
        <v>21.5100998749046</v>
      </c>
      <c r="N6" s="4">
        <v>28.037</v>
      </c>
      <c r="O6" s="4">
        <f t="shared" si="5"/>
        <v>0.2220157392</v>
      </c>
      <c r="AG6" s="3"/>
    </row>
    <row r="7" ht="15.75" customHeight="1">
      <c r="A7" s="3">
        <v>15.0</v>
      </c>
      <c r="B7" s="3">
        <v>1.0</v>
      </c>
      <c r="C7" s="3">
        <v>6.0</v>
      </c>
      <c r="D7" s="3" t="s">
        <v>15</v>
      </c>
      <c r="E7" s="3">
        <v>3.6</v>
      </c>
      <c r="F7" s="3">
        <v>257.234179522903</v>
      </c>
      <c r="G7" s="3">
        <f t="shared" si="2"/>
        <v>0.9260430463</v>
      </c>
      <c r="H7" s="3">
        <f t="shared" ref="H7:J7" si="9">LN(E7)</f>
        <v>1.280933845</v>
      </c>
      <c r="I7" s="3">
        <f t="shared" si="9"/>
        <v>5.549986874</v>
      </c>
      <c r="J7" s="3">
        <f t="shared" si="9"/>
        <v>-0.07683455915</v>
      </c>
      <c r="K7" s="3">
        <f t="shared" si="4"/>
        <v>187.246862</v>
      </c>
      <c r="L7" s="4"/>
      <c r="M7" s="4"/>
      <c r="N7" s="4"/>
      <c r="O7" s="4">
        <f t="shared" si="5"/>
        <v>0.3685735892</v>
      </c>
      <c r="AG7" s="3"/>
    </row>
    <row r="8" ht="15.75" customHeight="1">
      <c r="A8" s="3">
        <v>15.0</v>
      </c>
      <c r="B8" s="3">
        <v>1.0</v>
      </c>
      <c r="C8" s="3">
        <v>7.0</v>
      </c>
      <c r="D8" s="3" t="s">
        <v>15</v>
      </c>
      <c r="E8" s="3">
        <v>4.7</v>
      </c>
      <c r="F8" s="3">
        <v>198.53639591891869</v>
      </c>
      <c r="G8" s="3">
        <f t="shared" si="2"/>
        <v>0.9331210608</v>
      </c>
      <c r="H8" s="3">
        <f t="shared" ref="H8:J8" si="10">LN(E8)</f>
        <v>1.547562509</v>
      </c>
      <c r="I8" s="3">
        <f t="shared" si="10"/>
        <v>5.290972438</v>
      </c>
      <c r="J8" s="3">
        <f t="shared" si="10"/>
        <v>-0.06922033219</v>
      </c>
      <c r="K8" s="3">
        <f t="shared" si="4"/>
        <v>150.7778234</v>
      </c>
      <c r="L8" s="4"/>
      <c r="M8" s="4"/>
      <c r="N8" s="4"/>
      <c r="O8" s="4">
        <f t="shared" si="5"/>
        <v>0.1519264475</v>
      </c>
      <c r="AG8" s="3"/>
    </row>
    <row r="9" ht="15.75" customHeight="1">
      <c r="A9" s="3">
        <v>15.0</v>
      </c>
      <c r="B9" s="3">
        <v>1.0</v>
      </c>
      <c r="C9" s="3">
        <v>8.0</v>
      </c>
      <c r="D9" s="3" t="s">
        <v>15</v>
      </c>
      <c r="E9" s="3">
        <v>5.7</v>
      </c>
      <c r="F9" s="3">
        <v>201.89446263510672</v>
      </c>
      <c r="G9" s="3">
        <f t="shared" si="2"/>
        <v>1.150798437</v>
      </c>
      <c r="H9" s="3">
        <f t="shared" ref="H9:J9" si="11">LN(E9)</f>
        <v>1.740466175</v>
      </c>
      <c r="I9" s="3">
        <f t="shared" si="11"/>
        <v>5.307745099</v>
      </c>
      <c r="J9" s="3">
        <f t="shared" si="11"/>
        <v>0.1404559945</v>
      </c>
      <c r="K9" s="3">
        <f t="shared" si="4"/>
        <v>158.1037919</v>
      </c>
      <c r="L9" s="4">
        <v>24.756</v>
      </c>
      <c r="M9" s="4">
        <v>18.5341538203589</v>
      </c>
      <c r="N9" s="4">
        <v>24.218</v>
      </c>
      <c r="O9" s="4">
        <f t="shared" si="5"/>
        <v>0.1993515006</v>
      </c>
    </row>
    <row r="10" ht="15.75" customHeight="1">
      <c r="A10" s="3">
        <v>15.0</v>
      </c>
      <c r="B10" s="3">
        <v>2.0</v>
      </c>
      <c r="C10" s="3">
        <v>1.0</v>
      </c>
      <c r="D10" s="3" t="s">
        <v>15</v>
      </c>
      <c r="E10" s="3">
        <v>3.6</v>
      </c>
      <c r="F10" s="3">
        <v>168.80795180581532</v>
      </c>
      <c r="G10" s="3">
        <f t="shared" si="2"/>
        <v>0.6077086265</v>
      </c>
      <c r="H10" s="3">
        <f t="shared" ref="H10:J10" si="12">LN(E10)</f>
        <v>1.280933845</v>
      </c>
      <c r="I10" s="3">
        <f t="shared" si="12"/>
        <v>5.128761689</v>
      </c>
      <c r="J10" s="3">
        <f t="shared" si="12"/>
        <v>-0.4980597446</v>
      </c>
      <c r="K10" s="3">
        <f t="shared" si="4"/>
        <v>122.879313</v>
      </c>
      <c r="L10" s="4">
        <v>21.235865</v>
      </c>
      <c r="M10" s="4">
        <v>29.820258</v>
      </c>
      <c r="N10" s="4"/>
      <c r="O10" s="4">
        <f t="shared" si="5"/>
        <v>-0.05265159626</v>
      </c>
      <c r="AG10" s="3"/>
    </row>
    <row r="11" ht="15.75" customHeight="1">
      <c r="A11" s="3">
        <v>15.0</v>
      </c>
      <c r="B11" s="3">
        <v>2.0</v>
      </c>
      <c r="C11" s="3">
        <v>2.0</v>
      </c>
      <c r="D11" s="3" t="s">
        <v>15</v>
      </c>
      <c r="E11" s="3">
        <v>5.5</v>
      </c>
      <c r="F11" s="3">
        <v>179.88177847021203</v>
      </c>
      <c r="G11" s="3">
        <f t="shared" si="2"/>
        <v>0.9893497816</v>
      </c>
      <c r="H11" s="3">
        <f t="shared" ref="H11:J11" si="13">LN(E11)</f>
        <v>1.704748092</v>
      </c>
      <c r="I11" s="3">
        <f t="shared" si="13"/>
        <v>5.192299849</v>
      </c>
      <c r="J11" s="3">
        <f t="shared" si="13"/>
        <v>-0.01070733791</v>
      </c>
      <c r="K11" s="3">
        <f t="shared" si="4"/>
        <v>140.0678998</v>
      </c>
      <c r="L11" s="4">
        <v>24.0854282110403</v>
      </c>
      <c r="M11" s="4">
        <v>19.4675714082631</v>
      </c>
      <c r="N11" s="4">
        <v>23.636870970801</v>
      </c>
      <c r="O11" s="4">
        <f t="shared" si="5"/>
        <v>0.07823064748</v>
      </c>
      <c r="AG11" s="3"/>
    </row>
    <row r="12" ht="15.75" customHeight="1">
      <c r="A12" s="3">
        <v>15.0</v>
      </c>
      <c r="B12" s="3">
        <v>2.0</v>
      </c>
      <c r="C12" s="3">
        <v>3.0</v>
      </c>
      <c r="D12" s="3" t="s">
        <v>15</v>
      </c>
      <c r="E12" s="3">
        <v>4.8</v>
      </c>
      <c r="F12" s="3">
        <v>169.35018653569242</v>
      </c>
      <c r="G12" s="3">
        <f t="shared" si="2"/>
        <v>0.8128808954</v>
      </c>
      <c r="H12" s="3">
        <f t="shared" ref="H12:J12" si="14">LN(E12)</f>
        <v>1.568615918</v>
      </c>
      <c r="I12" s="3">
        <f t="shared" si="14"/>
        <v>5.131968681</v>
      </c>
      <c r="J12" s="3">
        <f t="shared" si="14"/>
        <v>-0.2071706803</v>
      </c>
      <c r="K12" s="3">
        <f t="shared" si="4"/>
        <v>129.0437017</v>
      </c>
      <c r="L12" s="4">
        <v>16.7861834465309</v>
      </c>
      <c r="M12" s="4">
        <v>20.7321515807299</v>
      </c>
      <c r="N12" s="4">
        <v>18.7813316372405</v>
      </c>
      <c r="O12" s="4">
        <f t="shared" si="5"/>
        <v>-0.003731923108</v>
      </c>
      <c r="AG12" s="3"/>
    </row>
    <row r="13" ht="15.75" customHeight="1">
      <c r="A13" s="3">
        <v>15.0</v>
      </c>
      <c r="B13" s="3">
        <v>2.0</v>
      </c>
      <c r="C13" s="3">
        <v>4.0</v>
      </c>
      <c r="D13" s="3" t="s">
        <v>15</v>
      </c>
      <c r="E13" s="3">
        <v>6.5</v>
      </c>
      <c r="F13" s="3">
        <v>167.38751690327325</v>
      </c>
      <c r="G13" s="3">
        <f t="shared" si="2"/>
        <v>1.08801886</v>
      </c>
      <c r="H13" s="3">
        <f t="shared" ref="H13:J13" si="15">LN(E13)</f>
        <v>1.871802177</v>
      </c>
      <c r="I13" s="3">
        <f t="shared" si="15"/>
        <v>5.120311585</v>
      </c>
      <c r="J13" s="3">
        <f t="shared" si="15"/>
        <v>0.08435848272</v>
      </c>
      <c r="K13" s="3">
        <f t="shared" si="4"/>
        <v>133.8474393</v>
      </c>
      <c r="L13" s="4">
        <v>23.3349574655195</v>
      </c>
      <c r="M13" s="4">
        <v>20.4531231160212</v>
      </c>
      <c r="N13" s="4">
        <v>22.481450776998</v>
      </c>
      <c r="O13" s="4">
        <f t="shared" si="5"/>
        <v>0.03278727751</v>
      </c>
      <c r="AG13" s="3"/>
    </row>
    <row r="14" ht="15.75" customHeight="1">
      <c r="A14" s="3">
        <v>15.0</v>
      </c>
      <c r="B14" s="3">
        <v>2.0</v>
      </c>
      <c r="C14" s="3">
        <v>5.0</v>
      </c>
      <c r="D14" s="3" t="s">
        <v>15</v>
      </c>
      <c r="E14" s="3">
        <v>8.2</v>
      </c>
      <c r="F14" s="3">
        <v>176.7187517202161</v>
      </c>
      <c r="G14" s="3">
        <f t="shared" si="2"/>
        <v>1.449093764</v>
      </c>
      <c r="H14" s="3">
        <f t="shared" ref="H14:J14" si="16">LN(E14)</f>
        <v>2.104134154</v>
      </c>
      <c r="I14" s="3">
        <f t="shared" si="16"/>
        <v>5.174559495</v>
      </c>
      <c r="J14" s="3">
        <f t="shared" si="16"/>
        <v>0.3709383708</v>
      </c>
      <c r="K14" s="3">
        <f t="shared" si="4"/>
        <v>146.6266168</v>
      </c>
      <c r="L14" s="4">
        <v>24.912297686314</v>
      </c>
      <c r="M14" s="4">
        <v>26.2602342361851</v>
      </c>
      <c r="N14" s="4">
        <v>25.3082838476475</v>
      </c>
      <c r="O14" s="4">
        <f t="shared" si="5"/>
        <v>0.1239527394</v>
      </c>
      <c r="AG14" s="3"/>
    </row>
    <row r="15" ht="15.75" customHeight="1">
      <c r="A15" s="3">
        <v>15.0</v>
      </c>
      <c r="B15" s="3">
        <v>2.0</v>
      </c>
      <c r="C15" s="3">
        <v>6.0</v>
      </c>
      <c r="D15" s="3" t="s">
        <v>15</v>
      </c>
      <c r="E15" s="3">
        <v>5.0</v>
      </c>
      <c r="F15" s="3">
        <v>202.44266042589257</v>
      </c>
      <c r="G15" s="3">
        <f t="shared" si="2"/>
        <v>1.012213302</v>
      </c>
      <c r="H15" s="3">
        <f t="shared" ref="H15:J15" si="17">LN(E15)</f>
        <v>1.609437912</v>
      </c>
      <c r="I15" s="3">
        <f t="shared" si="17"/>
        <v>5.310456688</v>
      </c>
      <c r="J15" s="3">
        <f t="shared" si="17"/>
        <v>0.01213932151</v>
      </c>
      <c r="K15" s="3">
        <f t="shared" si="4"/>
        <v>155.2644549</v>
      </c>
      <c r="L15" s="4">
        <v>21.6893810155099</v>
      </c>
      <c r="M15" s="4">
        <v>20.4531230816299</v>
      </c>
      <c r="N15" s="4">
        <v>21.2888172706234</v>
      </c>
      <c r="O15" s="4">
        <f t="shared" si="5"/>
        <v>0.1812426991</v>
      </c>
      <c r="AG15" s="3"/>
    </row>
    <row r="16" ht="15.75" customHeight="1">
      <c r="A16" s="3">
        <v>15.0</v>
      </c>
      <c r="B16" s="3">
        <v>2.0</v>
      </c>
      <c r="C16" s="3">
        <v>7.0</v>
      </c>
      <c r="D16" s="3" t="s">
        <v>15</v>
      </c>
      <c r="E16" s="3">
        <v>7.4</v>
      </c>
      <c r="F16" s="3">
        <v>176.65215826148352</v>
      </c>
      <c r="G16" s="3">
        <f t="shared" si="2"/>
        <v>1.307225971</v>
      </c>
      <c r="H16" s="3">
        <f t="shared" ref="H16:J16" si="18">LN(E16)</f>
        <v>2.00148</v>
      </c>
      <c r="I16" s="3">
        <f t="shared" si="18"/>
        <v>5.174182591</v>
      </c>
      <c r="J16" s="3">
        <f t="shared" si="18"/>
        <v>0.2679073127</v>
      </c>
      <c r="K16" s="3">
        <f t="shared" si="4"/>
        <v>144.1984419</v>
      </c>
      <c r="L16" s="4">
        <v>20.91855</v>
      </c>
      <c r="M16" s="4">
        <v>69.02179</v>
      </c>
      <c r="N16" s="4">
        <v>23.01879</v>
      </c>
      <c r="O16" s="4">
        <f t="shared" si="5"/>
        <v>0.1072640903</v>
      </c>
      <c r="AG16" s="3"/>
    </row>
    <row r="17" ht="15.75" customHeight="1">
      <c r="A17" s="3">
        <v>15.0</v>
      </c>
      <c r="B17" s="3">
        <v>2.0</v>
      </c>
      <c r="C17" s="3">
        <v>8.0</v>
      </c>
      <c r="D17" s="3" t="s">
        <v>15</v>
      </c>
      <c r="E17" s="3">
        <v>8.3</v>
      </c>
      <c r="F17" s="3">
        <v>155.66079886318101</v>
      </c>
      <c r="G17" s="3">
        <f t="shared" si="2"/>
        <v>1.291984631</v>
      </c>
      <c r="H17" s="3">
        <f t="shared" ref="H17:J17" si="19">LN(E17)</f>
        <v>2.116255515</v>
      </c>
      <c r="I17" s="3">
        <f t="shared" si="19"/>
        <v>5.047679274</v>
      </c>
      <c r="J17" s="3">
        <f t="shared" si="19"/>
        <v>0.2561795094</v>
      </c>
      <c r="K17" s="3">
        <f t="shared" si="4"/>
        <v>129.4036267</v>
      </c>
      <c r="L17" s="4">
        <v>23.3846824590177</v>
      </c>
      <c r="M17" s="4">
        <v>26.1318025495155</v>
      </c>
      <c r="N17" s="4">
        <v>23.0948389076256</v>
      </c>
      <c r="O17" s="4">
        <f t="shared" si="5"/>
        <v>-0.001001398284</v>
      </c>
    </row>
    <row r="18" ht="15.75" customHeight="1">
      <c r="A18" s="3">
        <v>15.0</v>
      </c>
      <c r="B18" s="3">
        <v>1.0</v>
      </c>
      <c r="C18" s="3">
        <v>1.0</v>
      </c>
      <c r="D18" s="3" t="s">
        <v>17</v>
      </c>
      <c r="E18" s="3">
        <v>25.9</v>
      </c>
      <c r="F18" s="3">
        <v>97.55535787097888</v>
      </c>
      <c r="G18" s="3">
        <f t="shared" si="2"/>
        <v>2.526683769</v>
      </c>
      <c r="H18" s="3">
        <f t="shared" ref="H18:J18" si="20">LN(E18)</f>
        <v>3.254242969</v>
      </c>
      <c r="I18" s="3">
        <f t="shared" si="20"/>
        <v>4.58041999</v>
      </c>
      <c r="J18" s="3">
        <f t="shared" si="20"/>
        <v>0.9269076796</v>
      </c>
      <c r="K18" s="3">
        <f t="shared" si="4"/>
        <v>97.18507301</v>
      </c>
      <c r="L18" s="4">
        <v>15.9393344339916</v>
      </c>
      <c r="M18" s="4">
        <v>32.1539206711636</v>
      </c>
      <c r="N18" s="4">
        <v>18.2380345438925</v>
      </c>
      <c r="O18" s="4">
        <f t="shared" si="5"/>
        <v>-0.2874344756</v>
      </c>
    </row>
    <row r="19" ht="15.75" customHeight="1">
      <c r="A19" s="3">
        <v>15.0</v>
      </c>
      <c r="B19" s="3">
        <v>1.0</v>
      </c>
      <c r="C19" s="3">
        <v>2.0</v>
      </c>
      <c r="D19" s="3" t="s">
        <v>17</v>
      </c>
      <c r="E19" s="3">
        <v>32.5</v>
      </c>
      <c r="F19" s="3">
        <v>115.50600717625707</v>
      </c>
      <c r="G19" s="3">
        <f t="shared" si="2"/>
        <v>3.753945233</v>
      </c>
      <c r="H19" s="3">
        <f t="shared" ref="H19:J19" si="21">LN(E19)</f>
        <v>3.481240089</v>
      </c>
      <c r="I19" s="3">
        <f t="shared" si="21"/>
        <v>4.749322539</v>
      </c>
      <c r="J19" s="3">
        <f t="shared" si="21"/>
        <v>1.322807349</v>
      </c>
      <c r="K19" s="3">
        <f t="shared" si="4"/>
        <v>119.2965274</v>
      </c>
      <c r="L19" s="4">
        <v>17.4427514116752</v>
      </c>
      <c r="M19" s="4">
        <v>70.3674252512947</v>
      </c>
      <c r="N19" s="4">
        <v>22.1446105014513</v>
      </c>
      <c r="O19" s="4">
        <f t="shared" si="5"/>
        <v>-0.08246208422</v>
      </c>
    </row>
    <row r="20" ht="15.75" customHeight="1">
      <c r="A20" s="3">
        <v>15.0</v>
      </c>
      <c r="B20" s="3">
        <v>1.0</v>
      </c>
      <c r="C20" s="3">
        <v>3.0</v>
      </c>
      <c r="D20" s="3" t="s">
        <v>17</v>
      </c>
      <c r="E20" s="3">
        <v>23.7</v>
      </c>
      <c r="F20" s="3">
        <v>117.79352527870275</v>
      </c>
      <c r="G20" s="3">
        <f t="shared" si="2"/>
        <v>2.791706549</v>
      </c>
      <c r="H20" s="3">
        <f t="shared" ref="H20:J20" si="22">LN(E20)</f>
        <v>3.165475048</v>
      </c>
      <c r="I20" s="3">
        <f t="shared" si="22"/>
        <v>4.768933306</v>
      </c>
      <c r="J20" s="3">
        <f t="shared" si="22"/>
        <v>1.026653075</v>
      </c>
      <c r="K20" s="3">
        <f t="shared" si="4"/>
        <v>115.7018179</v>
      </c>
      <c r="L20" s="4">
        <v>19.3735351598485</v>
      </c>
      <c r="M20" s="4">
        <v>32.1326589859548</v>
      </c>
      <c r="N20" s="4">
        <v>21.5494676494585</v>
      </c>
      <c r="O20" s="4">
        <f t="shared" si="5"/>
        <v>-0.113026382</v>
      </c>
    </row>
    <row r="21" ht="15.75" customHeight="1">
      <c r="A21" s="3">
        <v>15.0</v>
      </c>
      <c r="B21" s="3">
        <v>1.0</v>
      </c>
      <c r="C21" s="3">
        <v>4.0</v>
      </c>
      <c r="D21" s="3" t="s">
        <v>17</v>
      </c>
      <c r="E21" s="3">
        <v>40.0</v>
      </c>
      <c r="F21" s="3">
        <v>131.33016347550492</v>
      </c>
      <c r="G21" s="3">
        <f t="shared" si="2"/>
        <v>5.253206539</v>
      </c>
      <c r="H21" s="3">
        <f t="shared" ref="H21:J21" si="23">LN(E21)</f>
        <v>3.688879454</v>
      </c>
      <c r="I21" s="3">
        <f t="shared" si="23"/>
        <v>4.877714484</v>
      </c>
      <c r="J21" s="3">
        <f t="shared" si="23"/>
        <v>1.658838659</v>
      </c>
      <c r="K21" s="3">
        <f t="shared" si="4"/>
        <v>140.1928291</v>
      </c>
      <c r="L21" s="4">
        <v>22.6247523029724</v>
      </c>
      <c r="M21" s="4">
        <v>24.9158873617448</v>
      </c>
      <c r="N21" s="4">
        <v>23.0740411109492</v>
      </c>
      <c r="O21" s="4">
        <f t="shared" si="5"/>
        <v>0.07892375642</v>
      </c>
    </row>
    <row r="22" ht="15.75" customHeight="1">
      <c r="A22" s="3">
        <v>15.0</v>
      </c>
      <c r="B22" s="3">
        <v>1.0</v>
      </c>
      <c r="C22" s="3">
        <v>5.0</v>
      </c>
      <c r="D22" s="3" t="s">
        <v>17</v>
      </c>
      <c r="E22" s="3">
        <v>20.9</v>
      </c>
      <c r="F22" s="3">
        <v>106.57028546743167</v>
      </c>
      <c r="G22" s="3">
        <f t="shared" si="2"/>
        <v>2.227318966</v>
      </c>
      <c r="H22" s="3">
        <f t="shared" ref="H22:J22" si="24">LN(E22)</f>
        <v>3.039749159</v>
      </c>
      <c r="I22" s="3">
        <f t="shared" si="24"/>
        <v>4.668804725</v>
      </c>
      <c r="J22" s="3">
        <f t="shared" si="24"/>
        <v>0.8007986049</v>
      </c>
      <c r="K22" s="3">
        <f t="shared" si="4"/>
        <v>102.6060963</v>
      </c>
      <c r="L22" s="4">
        <v>12.877139697119</v>
      </c>
      <c r="M22" s="4">
        <v>34.8272670759292</v>
      </c>
      <c r="N22" s="4">
        <v>18.6268882776639</v>
      </c>
      <c r="O22" s="4">
        <f t="shared" si="5"/>
        <v>-0.2331328069</v>
      </c>
    </row>
    <row r="23" ht="15.75" customHeight="1">
      <c r="A23" s="3">
        <v>15.0</v>
      </c>
      <c r="B23" s="3">
        <v>1.0</v>
      </c>
      <c r="C23" s="3">
        <v>6.0</v>
      </c>
      <c r="D23" s="3" t="s">
        <v>17</v>
      </c>
      <c r="E23" s="3">
        <v>49.8</v>
      </c>
      <c r="F23" s="3">
        <v>109.4922314910676</v>
      </c>
      <c r="G23" s="3">
        <f t="shared" si="2"/>
        <v>5.452713128</v>
      </c>
      <c r="H23" s="3">
        <f t="shared" ref="H23:J23" si="25">LN(E23)</f>
        <v>3.908014984</v>
      </c>
      <c r="I23" s="3">
        <f t="shared" si="25"/>
        <v>4.695853601</v>
      </c>
      <c r="J23" s="3">
        <f t="shared" si="25"/>
        <v>1.696113307</v>
      </c>
      <c r="K23" s="3">
        <f t="shared" si="4"/>
        <v>121.0254062</v>
      </c>
      <c r="L23" s="4">
        <v>23.491058031862</v>
      </c>
      <c r="M23" s="4">
        <v>24.9158873617448</v>
      </c>
      <c r="N23" s="4">
        <v>24.6951699676274</v>
      </c>
      <c r="O23" s="4">
        <f t="shared" si="5"/>
        <v>-0.06811649079</v>
      </c>
    </row>
    <row r="24" ht="15.75" customHeight="1">
      <c r="A24" s="3">
        <v>15.0</v>
      </c>
      <c r="B24" s="3">
        <v>1.0</v>
      </c>
      <c r="C24" s="3">
        <v>7.0</v>
      </c>
      <c r="D24" s="3" t="s">
        <v>17</v>
      </c>
      <c r="E24" s="3">
        <v>31.2</v>
      </c>
      <c r="F24" s="3">
        <v>102.19976967149917</v>
      </c>
      <c r="G24" s="3">
        <f t="shared" si="2"/>
        <v>3.188632814</v>
      </c>
      <c r="H24" s="3">
        <f t="shared" ref="H24:J24" si="26">LN(E24)</f>
        <v>3.440418095</v>
      </c>
      <c r="I24" s="3">
        <f t="shared" si="26"/>
        <v>4.626929424</v>
      </c>
      <c r="J24" s="3">
        <f t="shared" si="26"/>
        <v>1.15959224</v>
      </c>
      <c r="K24" s="3">
        <f t="shared" si="4"/>
        <v>104.8707258</v>
      </c>
      <c r="L24" s="4">
        <v>17.5839377908729</v>
      </c>
      <c r="M24" s="4">
        <v>23.2391045536659</v>
      </c>
      <c r="N24" s="4">
        <v>21.253062924076</v>
      </c>
      <c r="O24" s="4">
        <f t="shared" si="5"/>
        <v>-0.2113418139</v>
      </c>
    </row>
    <row r="25" ht="15.75" customHeight="1">
      <c r="A25" s="3">
        <v>15.0</v>
      </c>
      <c r="B25" s="3">
        <v>1.0</v>
      </c>
      <c r="C25" s="3">
        <v>8.0</v>
      </c>
      <c r="D25" s="3" t="s">
        <v>17</v>
      </c>
      <c r="E25" s="3">
        <v>37.6</v>
      </c>
      <c r="F25" s="3">
        <v>115.7688669711458</v>
      </c>
      <c r="G25" s="3">
        <f t="shared" si="2"/>
        <v>4.352909398</v>
      </c>
      <c r="H25" s="3">
        <f t="shared" ref="H25:J25" si="27">LN(E25)</f>
        <v>3.62700405</v>
      </c>
      <c r="I25" s="3">
        <f t="shared" si="27"/>
        <v>4.751595677</v>
      </c>
      <c r="J25" s="3">
        <f t="shared" si="27"/>
        <v>1.470844449</v>
      </c>
      <c r="K25" s="3">
        <f t="shared" si="4"/>
        <v>122.3715403</v>
      </c>
      <c r="L25" s="4">
        <v>21.1154346009525</v>
      </c>
      <c r="M25" s="4">
        <v>50.1624183541841</v>
      </c>
      <c r="N25" s="4">
        <v>24.7865946425088</v>
      </c>
      <c r="O25" s="4">
        <f t="shared" si="5"/>
        <v>-0.05702705233</v>
      </c>
    </row>
    <row r="26" ht="15.75" customHeight="1">
      <c r="A26" s="3">
        <v>15.0</v>
      </c>
      <c r="B26" s="3">
        <v>2.0</v>
      </c>
      <c r="C26" s="3">
        <v>1.0</v>
      </c>
      <c r="D26" s="3" t="s">
        <v>17</v>
      </c>
      <c r="E26" s="3">
        <v>47.7</v>
      </c>
      <c r="F26" s="3">
        <v>109.51081909740908</v>
      </c>
      <c r="G26" s="3">
        <f t="shared" si="2"/>
        <v>5.223666071</v>
      </c>
      <c r="H26" s="3">
        <f t="shared" ref="H26:J26" si="28">LN(E26)</f>
        <v>3.864931398</v>
      </c>
      <c r="I26" s="3">
        <f t="shared" si="28"/>
        <v>4.696023349</v>
      </c>
      <c r="J26" s="3">
        <f t="shared" si="28"/>
        <v>1.653199468</v>
      </c>
      <c r="K26" s="3">
        <f t="shared" si="4"/>
        <v>120.2195854</v>
      </c>
      <c r="L26" s="4">
        <v>19.2832475076151</v>
      </c>
      <c r="M26" s="4">
        <v>18.5909749704335</v>
      </c>
      <c r="N26" s="4">
        <v>20.2621966010022</v>
      </c>
      <c r="O26" s="4">
        <f t="shared" si="5"/>
        <v>-0.07479272516</v>
      </c>
    </row>
    <row r="27" ht="15.75" customHeight="1">
      <c r="A27" s="3">
        <v>15.0</v>
      </c>
      <c r="B27" s="3">
        <v>2.0</v>
      </c>
      <c r="C27" s="3">
        <v>2.0</v>
      </c>
      <c r="D27" s="3" t="s">
        <v>17</v>
      </c>
      <c r="E27" s="3">
        <v>35.9</v>
      </c>
      <c r="F27" s="3">
        <v>119.5576017939504</v>
      </c>
      <c r="G27" s="3">
        <f t="shared" si="2"/>
        <v>4.292117904</v>
      </c>
      <c r="H27" s="3">
        <f t="shared" ref="H27:J27" si="29">LN(E27)</f>
        <v>3.580737295</v>
      </c>
      <c r="I27" s="3">
        <f t="shared" si="29"/>
        <v>4.783798279</v>
      </c>
      <c r="J27" s="3">
        <f t="shared" si="29"/>
        <v>1.456780295</v>
      </c>
      <c r="K27" s="3">
        <f t="shared" si="4"/>
        <v>125.4500933</v>
      </c>
      <c r="L27" s="4">
        <v>20.6796483713364</v>
      </c>
      <c r="M27" s="4">
        <v>30.7546114468429</v>
      </c>
      <c r="N27" s="4">
        <v>25.8395400826447</v>
      </c>
      <c r="O27" s="4">
        <f t="shared" si="5"/>
        <v>-0.03217623834</v>
      </c>
    </row>
    <row r="28" ht="15.75" customHeight="1">
      <c r="A28" s="3">
        <v>15.0</v>
      </c>
      <c r="B28" s="3">
        <v>2.0</v>
      </c>
      <c r="C28" s="3">
        <v>3.0</v>
      </c>
      <c r="D28" s="3" t="s">
        <v>17</v>
      </c>
      <c r="E28" s="3">
        <v>41.5</v>
      </c>
      <c r="F28" s="3">
        <v>104.29584018586515</v>
      </c>
      <c r="G28" s="3">
        <f t="shared" si="2"/>
        <v>4.328277368</v>
      </c>
      <c r="H28" s="3">
        <f t="shared" ref="H28:J28" si="30">LN(E28)</f>
        <v>3.725693427</v>
      </c>
      <c r="I28" s="3">
        <f t="shared" si="30"/>
        <v>4.647231478</v>
      </c>
      <c r="J28" s="3">
        <f t="shared" si="30"/>
        <v>1.465169626</v>
      </c>
      <c r="K28" s="3">
        <f t="shared" si="4"/>
        <v>111.9877221</v>
      </c>
      <c r="L28" s="4">
        <v>23.8260922891899</v>
      </c>
      <c r="M28" s="4">
        <v>57.6977652085253</v>
      </c>
      <c r="N28" s="4">
        <v>24.2025814706796</v>
      </c>
      <c r="O28" s="4">
        <f t="shared" si="5"/>
        <v>-0.1457095096</v>
      </c>
    </row>
    <row r="29" ht="15.75" customHeight="1">
      <c r="A29" s="3">
        <v>15.0</v>
      </c>
      <c r="B29" s="3">
        <v>2.0</v>
      </c>
      <c r="C29" s="3">
        <v>4.0</v>
      </c>
      <c r="D29" s="3" t="s">
        <v>17</v>
      </c>
      <c r="E29" s="3">
        <v>22.7</v>
      </c>
      <c r="F29" s="3">
        <v>122.02629639384591</v>
      </c>
      <c r="G29" s="3">
        <f t="shared" si="2"/>
        <v>2.769996928</v>
      </c>
      <c r="H29" s="3">
        <f t="shared" ref="H29:J29" si="31">LN(E29)</f>
        <v>3.122364924</v>
      </c>
      <c r="I29" s="3">
        <f t="shared" si="31"/>
        <v>4.804236566</v>
      </c>
      <c r="J29" s="3">
        <f t="shared" si="31"/>
        <v>1.018846211</v>
      </c>
      <c r="K29" s="3">
        <f t="shared" si="4"/>
        <v>119.0406578</v>
      </c>
      <c r="L29" s="4">
        <v>13.6036180172476</v>
      </c>
      <c r="M29" s="4">
        <v>50.3474908913763</v>
      </c>
      <c r="N29" s="4">
        <v>16.598493525275</v>
      </c>
      <c r="O29" s="4">
        <f t="shared" si="5"/>
        <v>-0.08457332099</v>
      </c>
    </row>
    <row r="30" ht="15.75" customHeight="1">
      <c r="A30" s="3">
        <v>15.0</v>
      </c>
      <c r="B30" s="3">
        <v>2.0</v>
      </c>
      <c r="C30" s="3">
        <v>5.0</v>
      </c>
      <c r="D30" s="3" t="s">
        <v>17</v>
      </c>
      <c r="E30" s="3">
        <v>44.2</v>
      </c>
      <c r="F30" s="3">
        <v>112.23643607132287</v>
      </c>
      <c r="G30" s="3">
        <f t="shared" si="2"/>
        <v>4.960850474</v>
      </c>
      <c r="H30" s="3">
        <f t="shared" ref="H30:J30" si="32">LN(E30)</f>
        <v>3.788724789</v>
      </c>
      <c r="I30" s="3">
        <f t="shared" si="32"/>
        <v>4.720607683</v>
      </c>
      <c r="J30" s="3">
        <f t="shared" si="32"/>
        <v>1.601577193</v>
      </c>
      <c r="K30" s="3">
        <f t="shared" si="4"/>
        <v>121.7278033</v>
      </c>
      <c r="L30" s="4">
        <v>18.5865507117458</v>
      </c>
      <c r="M30" s="4">
        <v>60.3045854509157</v>
      </c>
      <c r="N30" s="4">
        <v>20.8484929107814</v>
      </c>
      <c r="O30" s="4">
        <f t="shared" si="5"/>
        <v>-0.06231762168</v>
      </c>
    </row>
    <row r="31" ht="15.75" customHeight="1">
      <c r="A31" s="3">
        <v>15.0</v>
      </c>
      <c r="B31" s="3">
        <v>2.0</v>
      </c>
      <c r="C31" s="3">
        <v>6.0</v>
      </c>
      <c r="D31" s="3" t="s">
        <v>17</v>
      </c>
      <c r="E31" s="3">
        <v>25.2</v>
      </c>
      <c r="F31" s="3">
        <v>107.20558713546238</v>
      </c>
      <c r="G31" s="3">
        <f t="shared" si="2"/>
        <v>2.701580796</v>
      </c>
      <c r="H31" s="3">
        <f t="shared" ref="H31:J31" si="33">LN(E31)</f>
        <v>3.226843995</v>
      </c>
      <c r="I31" s="3">
        <f t="shared" si="33"/>
        <v>4.674748366</v>
      </c>
      <c r="J31" s="3">
        <f t="shared" si="33"/>
        <v>0.9938370816</v>
      </c>
      <c r="K31" s="3">
        <f t="shared" si="4"/>
        <v>106.3344238</v>
      </c>
      <c r="L31" s="4">
        <v>13.2697905165427</v>
      </c>
      <c r="M31" s="4">
        <v>50.7392929097506</v>
      </c>
      <c r="N31" s="4">
        <v>17.1089293102403</v>
      </c>
      <c r="O31" s="4">
        <f t="shared" si="5"/>
        <v>-0.1974597964</v>
      </c>
    </row>
    <row r="32" ht="15.75" customHeight="1">
      <c r="A32" s="3">
        <v>15.0</v>
      </c>
      <c r="B32" s="3">
        <v>2.0</v>
      </c>
      <c r="C32" s="3">
        <v>7.0</v>
      </c>
      <c r="D32" s="3" t="s">
        <v>17</v>
      </c>
      <c r="E32" s="3">
        <v>33.4</v>
      </c>
      <c r="F32" s="3">
        <v>99.38803552372039</v>
      </c>
      <c r="G32" s="3">
        <f t="shared" si="2"/>
        <v>3.319560386</v>
      </c>
      <c r="H32" s="3">
        <f t="shared" ref="H32:J32" si="34">LN(E32)</f>
        <v>3.5085559</v>
      </c>
      <c r="I32" s="3">
        <f t="shared" si="34"/>
        <v>4.599031739</v>
      </c>
      <c r="J32" s="3">
        <f t="shared" si="34"/>
        <v>1.19983236</v>
      </c>
      <c r="K32" s="3">
        <f t="shared" si="4"/>
        <v>103.0964168</v>
      </c>
      <c r="L32" s="4">
        <v>16.3088868390937</v>
      </c>
      <c r="M32" s="4">
        <v>65.5143497083824</v>
      </c>
      <c r="N32" s="4">
        <v>20.0867352350436</v>
      </c>
      <c r="O32" s="4">
        <f t="shared" si="5"/>
        <v>-0.2284124012</v>
      </c>
    </row>
    <row r="33" ht="15.75" customHeight="1">
      <c r="A33" s="3">
        <v>15.0</v>
      </c>
      <c r="B33" s="3">
        <v>2.0</v>
      </c>
      <c r="C33" s="3">
        <v>8.0</v>
      </c>
      <c r="D33" s="3" t="s">
        <v>17</v>
      </c>
      <c r="E33" s="3">
        <v>41.8</v>
      </c>
      <c r="F33" s="3">
        <v>128.2727075673542</v>
      </c>
      <c r="G33" s="3">
        <f t="shared" si="2"/>
        <v>5.361799176</v>
      </c>
      <c r="H33" s="3">
        <f t="shared" ref="H33:J33" si="35">LN(E33)</f>
        <v>3.73289634</v>
      </c>
      <c r="I33" s="3">
        <f t="shared" si="35"/>
        <v>4.854158525</v>
      </c>
      <c r="J33" s="3">
        <f t="shared" si="35"/>
        <v>1.679299586</v>
      </c>
      <c r="K33" s="3">
        <f t="shared" si="4"/>
        <v>137.8907288</v>
      </c>
      <c r="L33" s="4">
        <v>21.8674539521625</v>
      </c>
      <c r="M33" s="4">
        <v>49.137947053033</v>
      </c>
      <c r="N33" s="4">
        <v>25.1030111301346</v>
      </c>
      <c r="O33" s="4">
        <f t="shared" si="5"/>
        <v>0.06236208058</v>
      </c>
    </row>
    <row r="34" ht="15.75" customHeight="1">
      <c r="A34" s="3">
        <v>15.0</v>
      </c>
      <c r="B34" s="3">
        <v>1.0</v>
      </c>
      <c r="C34" s="3">
        <v>1.0</v>
      </c>
      <c r="D34" s="3" t="s">
        <v>18</v>
      </c>
      <c r="E34" s="3">
        <v>204.9</v>
      </c>
      <c r="F34" s="3">
        <v>110.28558260182454</v>
      </c>
      <c r="G34" s="3">
        <f t="shared" si="2"/>
        <v>22.59751588</v>
      </c>
      <c r="H34" s="3">
        <f t="shared" ref="H34:J34" si="36">LN(E34)</f>
        <v>5.322522055</v>
      </c>
      <c r="I34" s="3">
        <f t="shared" si="36"/>
        <v>4.703073207</v>
      </c>
      <c r="J34" s="3">
        <f t="shared" si="36"/>
        <v>3.117839983</v>
      </c>
      <c r="K34" s="3">
        <f t="shared" si="4"/>
        <v>152.6467948</v>
      </c>
      <c r="L34" s="4">
        <v>23.5205358509552</v>
      </c>
      <c r="M34" s="4">
        <v>28.0736337003346</v>
      </c>
      <c r="N34" s="4">
        <v>28.2399386958343</v>
      </c>
      <c r="O34" s="4">
        <f t="shared" si="5"/>
        <v>0.1638682883</v>
      </c>
    </row>
    <row r="35" ht="15.75" customHeight="1">
      <c r="A35" s="3">
        <v>15.0</v>
      </c>
      <c r="B35" s="3">
        <v>1.0</v>
      </c>
      <c r="C35" s="3">
        <v>2.0</v>
      </c>
      <c r="D35" s="3" t="s">
        <v>18</v>
      </c>
      <c r="E35" s="3">
        <v>117.5</v>
      </c>
      <c r="F35" s="3">
        <v>137.73188659572452</v>
      </c>
      <c r="G35" s="3">
        <f t="shared" si="2"/>
        <v>16.18349667</v>
      </c>
      <c r="H35" s="3">
        <f t="shared" ref="H35:J35" si="37">LN(E35)</f>
        <v>4.766438334</v>
      </c>
      <c r="I35" s="3">
        <f t="shared" si="37"/>
        <v>4.925308945</v>
      </c>
      <c r="J35" s="3">
        <f t="shared" si="37"/>
        <v>2.783991999</v>
      </c>
      <c r="K35" s="3">
        <f t="shared" si="4"/>
        <v>174.5035609</v>
      </c>
      <c r="L35" s="4">
        <v>29.3995432160746</v>
      </c>
      <c r="M35" s="4">
        <v>34.6630715681121</v>
      </c>
      <c r="N35" s="4">
        <v>28.8131210619712</v>
      </c>
      <c r="O35" s="4">
        <f t="shared" si="5"/>
        <v>0.2977423226</v>
      </c>
    </row>
    <row r="36" ht="15.75" customHeight="1">
      <c r="A36" s="3">
        <v>15.0</v>
      </c>
      <c r="B36" s="3">
        <v>1.0</v>
      </c>
      <c r="C36" s="3">
        <v>3.0</v>
      </c>
      <c r="D36" s="3" t="s">
        <v>18</v>
      </c>
      <c r="E36" s="3">
        <v>209.8</v>
      </c>
      <c r="F36" s="3">
        <v>113.00436997503424</v>
      </c>
      <c r="G36" s="3">
        <f t="shared" si="2"/>
        <v>23.70831682</v>
      </c>
      <c r="H36" s="3">
        <f t="shared" ref="H36:J36" si="38">LN(E36)</f>
        <v>5.346154696</v>
      </c>
      <c r="I36" s="3">
        <f t="shared" si="38"/>
        <v>4.72742649</v>
      </c>
      <c r="J36" s="3">
        <f t="shared" si="38"/>
        <v>3.165825907</v>
      </c>
      <c r="K36" s="3">
        <f t="shared" si="4"/>
        <v>156.998711</v>
      </c>
      <c r="L36" s="4">
        <v>24.945705530184</v>
      </c>
      <c r="M36" s="4">
        <v>54.0039040989826</v>
      </c>
      <c r="N36" s="4">
        <v>28.2134563060757</v>
      </c>
      <c r="O36" s="4">
        <f t="shared" si="5"/>
        <v>0.1919767983</v>
      </c>
    </row>
    <row r="37" ht="15.75" customHeight="1">
      <c r="A37" s="3">
        <v>15.0</v>
      </c>
      <c r="B37" s="3">
        <v>1.0</v>
      </c>
      <c r="C37" s="3">
        <v>4.0</v>
      </c>
      <c r="D37" s="3" t="s">
        <v>18</v>
      </c>
      <c r="E37" s="3">
        <v>159.9</v>
      </c>
      <c r="F37" s="3">
        <v>113.4814569584096</v>
      </c>
      <c r="G37" s="3">
        <f t="shared" si="2"/>
        <v>18.14568497</v>
      </c>
      <c r="H37" s="3">
        <f t="shared" ref="H37:J37" si="39">LN(E37)</f>
        <v>5.07454862</v>
      </c>
      <c r="I37" s="3">
        <f t="shared" si="39"/>
        <v>4.731639449</v>
      </c>
      <c r="J37" s="3">
        <f t="shared" si="39"/>
        <v>2.89843279</v>
      </c>
      <c r="K37" s="3">
        <f t="shared" si="4"/>
        <v>150.9977879</v>
      </c>
      <c r="L37" s="4">
        <v>25.306917942808</v>
      </c>
      <c r="M37" s="4">
        <v>30.445810200949</v>
      </c>
      <c r="N37" s="4">
        <v>27.5906518650462</v>
      </c>
      <c r="O37" s="4">
        <f t="shared" si="5"/>
        <v>0.1530315512</v>
      </c>
    </row>
    <row r="38" ht="15.75" customHeight="1">
      <c r="A38" s="3">
        <v>15.0</v>
      </c>
      <c r="B38" s="3">
        <v>1.0</v>
      </c>
      <c r="C38" s="3">
        <v>5.0</v>
      </c>
      <c r="D38" s="3" t="s">
        <v>18</v>
      </c>
      <c r="E38" s="3">
        <v>207.2</v>
      </c>
      <c r="F38" s="3">
        <v>115.28063913731431</v>
      </c>
      <c r="G38" s="3">
        <f t="shared" si="2"/>
        <v>23.88614843</v>
      </c>
      <c r="H38" s="3">
        <f t="shared" ref="H38:J38" si="40">LN(E38)</f>
        <v>5.33368451</v>
      </c>
      <c r="I38" s="3">
        <f t="shared" si="40"/>
        <v>4.747369496</v>
      </c>
      <c r="J38" s="3">
        <f t="shared" si="40"/>
        <v>3.173298727</v>
      </c>
      <c r="K38" s="3">
        <f t="shared" si="4"/>
        <v>159.8439203</v>
      </c>
      <c r="L38" s="4">
        <v>25.0672333686386</v>
      </c>
      <c r="M38" s="4">
        <v>51.8595364858383</v>
      </c>
      <c r="N38" s="4">
        <v>32.2705441008094</v>
      </c>
      <c r="O38" s="4">
        <f t="shared" si="5"/>
        <v>0.2099382914</v>
      </c>
    </row>
    <row r="39" ht="15.75" customHeight="1">
      <c r="A39" s="3">
        <v>15.0</v>
      </c>
      <c r="B39" s="3">
        <v>1.0</v>
      </c>
      <c r="C39" s="3">
        <v>6.0</v>
      </c>
      <c r="D39" s="3" t="s">
        <v>18</v>
      </c>
      <c r="E39" s="3">
        <v>140.2</v>
      </c>
      <c r="F39" s="3">
        <v>113.4320201082541</v>
      </c>
      <c r="G39" s="3">
        <f t="shared" si="2"/>
        <v>15.90316922</v>
      </c>
      <c r="H39" s="3">
        <f t="shared" ref="H39:J39" si="41">LN(E39)</f>
        <v>4.943069975</v>
      </c>
      <c r="I39" s="3">
        <f t="shared" si="41"/>
        <v>4.731203716</v>
      </c>
      <c r="J39" s="3">
        <f t="shared" si="41"/>
        <v>2.766518411</v>
      </c>
      <c r="K39" s="3">
        <f t="shared" si="4"/>
        <v>147.8095099</v>
      </c>
      <c r="L39" s="4">
        <v>22.8803678304913</v>
      </c>
      <c r="M39" s="4">
        <v>30.445810200949</v>
      </c>
      <c r="N39" s="4">
        <v>25.3305673931166</v>
      </c>
      <c r="O39" s="4">
        <f t="shared" si="5"/>
        <v>0.1317038615</v>
      </c>
    </row>
    <row r="40" ht="15.75" customHeight="1">
      <c r="A40" s="3">
        <v>15.0</v>
      </c>
      <c r="B40" s="3">
        <v>2.0</v>
      </c>
      <c r="C40" s="3">
        <v>1.0</v>
      </c>
      <c r="D40" s="3" t="s">
        <v>18</v>
      </c>
      <c r="E40" s="5">
        <v>172.2</v>
      </c>
      <c r="F40" s="3">
        <v>87.89270043040491</v>
      </c>
      <c r="G40" s="3">
        <f t="shared" si="2"/>
        <v>15.13512301</v>
      </c>
      <c r="H40" s="3">
        <f t="shared" ref="H40:J40" si="42">LN(E40)</f>
        <v>5.148656592</v>
      </c>
      <c r="I40" s="3">
        <f t="shared" si="42"/>
        <v>4.476116757</v>
      </c>
      <c r="J40" s="3">
        <f t="shared" si="42"/>
        <v>2.71701807</v>
      </c>
      <c r="K40" s="3">
        <f t="shared" si="4"/>
        <v>118.3357192</v>
      </c>
      <c r="L40" s="4">
        <v>16.3333408143085</v>
      </c>
      <c r="M40" s="4">
        <v>30.8889377346846</v>
      </c>
      <c r="N40" s="4">
        <v>19.4677772172623</v>
      </c>
      <c r="O40" s="4">
        <f t="shared" si="5"/>
        <v>-0.09071538352</v>
      </c>
    </row>
    <row r="41" ht="15.75" customHeight="1">
      <c r="A41" s="3">
        <v>15.0</v>
      </c>
      <c r="B41" s="3">
        <v>2.0</v>
      </c>
      <c r="C41" s="3">
        <v>2.0</v>
      </c>
      <c r="D41" s="3" t="s">
        <v>18</v>
      </c>
      <c r="E41" s="5">
        <v>122.2</v>
      </c>
      <c r="F41" s="3">
        <v>92.76888340908297</v>
      </c>
      <c r="G41" s="3">
        <f t="shared" si="2"/>
        <v>11.33635755</v>
      </c>
      <c r="H41" s="3">
        <f t="shared" ref="H41:J41" si="43">LN(E41)</f>
        <v>4.805659047</v>
      </c>
      <c r="I41" s="3">
        <f t="shared" si="43"/>
        <v>4.530111275</v>
      </c>
      <c r="J41" s="3">
        <f t="shared" si="43"/>
        <v>2.428015043</v>
      </c>
      <c r="K41" s="3">
        <f t="shared" si="4"/>
        <v>118.2715878</v>
      </c>
      <c r="L41" s="4">
        <v>29.401</v>
      </c>
      <c r="M41" s="4">
        <v>28.66</v>
      </c>
      <c r="N41" s="4">
        <v>30.915</v>
      </c>
      <c r="O41" s="4">
        <f t="shared" si="5"/>
        <v>-0.09122317521</v>
      </c>
    </row>
    <row r="42" ht="15.75" customHeight="1">
      <c r="A42" s="3">
        <v>15.0</v>
      </c>
      <c r="B42" s="3">
        <v>2.0</v>
      </c>
      <c r="C42" s="3">
        <v>3.0</v>
      </c>
      <c r="D42" s="3" t="s">
        <v>18</v>
      </c>
      <c r="E42" s="5">
        <v>95.3</v>
      </c>
      <c r="H42" s="3"/>
      <c r="K42" s="3"/>
      <c r="L42" s="4"/>
      <c r="M42" s="4"/>
      <c r="N42" s="4"/>
      <c r="O42" s="4"/>
    </row>
    <row r="43" ht="15.75" customHeight="1">
      <c r="A43" s="3">
        <v>15.0</v>
      </c>
      <c r="B43" s="3">
        <v>2.0</v>
      </c>
      <c r="C43" s="3">
        <v>4.0</v>
      </c>
      <c r="D43" s="3" t="s">
        <v>18</v>
      </c>
      <c r="E43" s="5">
        <v>124.0</v>
      </c>
      <c r="F43" s="3">
        <v>92.66354102301136</v>
      </c>
      <c r="G43" s="3">
        <f t="shared" ref="G43:G84" si="45">F43*(E43/1000)</f>
        <v>11.49027909</v>
      </c>
      <c r="H43" s="3">
        <f t="shared" ref="H43:J43" si="44">LN(E43)</f>
        <v>4.820281566</v>
      </c>
      <c r="I43" s="3">
        <f t="shared" si="44"/>
        <v>4.528975094</v>
      </c>
      <c r="J43" s="3">
        <f t="shared" si="44"/>
        <v>2.441501381</v>
      </c>
      <c r="K43" s="3">
        <f t="shared" ref="K43:K45" si="47">((GEOMEAN($E$2:$E$45))^(0.841-1))*(E43^(1-0.841))*F43</f>
        <v>118.4122727</v>
      </c>
      <c r="L43" s="4">
        <v>17.4488339418937</v>
      </c>
      <c r="M43" s="4">
        <v>38.7371734853004</v>
      </c>
      <c r="N43" s="4">
        <v>21.1385584064951</v>
      </c>
      <c r="O43" s="4">
        <f t="shared" ref="O43:O45" si="48">J43-((0.8411*H43)+LN(0.2181))</f>
        <v>-0.09003583795</v>
      </c>
    </row>
    <row r="44" ht="15.75" customHeight="1">
      <c r="A44" s="3">
        <v>15.0</v>
      </c>
      <c r="B44" s="3">
        <v>2.0</v>
      </c>
      <c r="C44" s="3">
        <v>5.0</v>
      </c>
      <c r="D44" s="3" t="s">
        <v>18</v>
      </c>
      <c r="E44" s="5">
        <v>221.0</v>
      </c>
      <c r="F44" s="3">
        <v>96.67595571222593</v>
      </c>
      <c r="G44" s="3">
        <f t="shared" si="45"/>
        <v>21.36538621</v>
      </c>
      <c r="H44" s="3">
        <f t="shared" ref="H44:J44" si="46">LN(E44)</f>
        <v>5.398162702</v>
      </c>
      <c r="I44" s="3">
        <f t="shared" si="46"/>
        <v>4.571364723</v>
      </c>
      <c r="J44" s="3">
        <f t="shared" si="46"/>
        <v>3.061772146</v>
      </c>
      <c r="K44" s="3">
        <f t="shared" si="47"/>
        <v>135.4286727</v>
      </c>
      <c r="L44" s="4">
        <v>14.0031831371691</v>
      </c>
      <c r="M44" s="4">
        <v>33.4522489757007</v>
      </c>
      <c r="N44" s="4">
        <v>18.7688091300142</v>
      </c>
      <c r="O44" s="4">
        <f t="shared" si="48"/>
        <v>0.04417910333</v>
      </c>
    </row>
    <row r="45" ht="15.75" customHeight="1">
      <c r="A45" s="3">
        <v>15.0</v>
      </c>
      <c r="B45" s="3">
        <v>2.0</v>
      </c>
      <c r="C45" s="3">
        <v>6.0</v>
      </c>
      <c r="D45" s="3" t="s">
        <v>18</v>
      </c>
      <c r="E45" s="5">
        <v>176.8</v>
      </c>
      <c r="F45" s="3">
        <v>89.8043567039604</v>
      </c>
      <c r="G45" s="3">
        <f t="shared" si="45"/>
        <v>15.87741027</v>
      </c>
      <c r="H45" s="3">
        <f t="shared" ref="H45:J45" si="49">LN(E45)</f>
        <v>5.17501915</v>
      </c>
      <c r="I45" s="3">
        <f t="shared" si="49"/>
        <v>4.49763349</v>
      </c>
      <c r="J45" s="3">
        <f t="shared" si="49"/>
        <v>2.764897361</v>
      </c>
      <c r="K45" s="3">
        <f t="shared" si="47"/>
        <v>121.4173813</v>
      </c>
      <c r="L45" s="4">
        <v>22.8898472805248</v>
      </c>
      <c r="M45" s="4">
        <v>38.7371731801916</v>
      </c>
      <c r="N45" s="4">
        <v>25.5847340106206</v>
      </c>
      <c r="O45" s="4">
        <f t="shared" si="48"/>
        <v>-0.06500964047</v>
      </c>
    </row>
    <row r="46" ht="15.75" customHeight="1">
      <c r="A46" s="3">
        <v>20.0</v>
      </c>
      <c r="B46" s="3">
        <v>1.0</v>
      </c>
      <c r="C46" s="3">
        <v>1.0</v>
      </c>
      <c r="D46" s="3" t="s">
        <v>15</v>
      </c>
      <c r="E46" s="3">
        <v>6.0</v>
      </c>
      <c r="F46" s="3">
        <v>173.1699531709221</v>
      </c>
      <c r="G46" s="3">
        <f t="shared" si="45"/>
        <v>1.039019719</v>
      </c>
      <c r="H46" s="3">
        <f t="shared" ref="H46:J46" si="50">LN(E46)</f>
        <v>1.791759469</v>
      </c>
      <c r="I46" s="3">
        <f t="shared" si="50"/>
        <v>5.154273501</v>
      </c>
      <c r="J46" s="3">
        <f t="shared" si="50"/>
        <v>0.03827769079</v>
      </c>
      <c r="K46" s="3">
        <f t="shared" ref="K46:K84" si="52">((GEOMEAN($E$46:$E$89))^(0.821-1))*(E46^(1-0.821))*F46</f>
        <v>139.4394538</v>
      </c>
      <c r="L46" s="4">
        <v>22.6816204949116</v>
      </c>
      <c r="M46" s="4">
        <v>27.7140134655871</v>
      </c>
      <c r="N46" s="4">
        <v>24.7243230242502</v>
      </c>
      <c r="O46" s="4">
        <f t="shared" ref="O46:O84" si="53">J46-((0.8211*H46)+LN(0.2568))</f>
        <v>-0.07347830223</v>
      </c>
      <c r="P46" s="3"/>
      <c r="AD46" s="4"/>
      <c r="AE46" s="4"/>
      <c r="AF46" s="4"/>
    </row>
    <row r="47" ht="15.75" customHeight="1">
      <c r="A47" s="3">
        <v>20.0</v>
      </c>
      <c r="B47" s="3">
        <v>1.0</v>
      </c>
      <c r="C47" s="3">
        <v>2.0</v>
      </c>
      <c r="D47" s="3" t="s">
        <v>15</v>
      </c>
      <c r="E47" s="3">
        <v>7.0</v>
      </c>
      <c r="F47" s="3">
        <v>184.49836853966525</v>
      </c>
      <c r="G47" s="3">
        <f t="shared" si="45"/>
        <v>1.29148858</v>
      </c>
      <c r="H47" s="3">
        <f t="shared" ref="H47:J47" si="51">LN(E47)</f>
        <v>1.945910149</v>
      </c>
      <c r="I47" s="3">
        <f t="shared" si="51"/>
        <v>5.217640621</v>
      </c>
      <c r="J47" s="3">
        <f t="shared" si="51"/>
        <v>0.2557954909</v>
      </c>
      <c r="K47" s="3">
        <f t="shared" si="52"/>
        <v>152.7176171</v>
      </c>
      <c r="L47" s="4">
        <v>22.7527954653686</v>
      </c>
      <c r="M47" s="4">
        <v>25.0032530338719</v>
      </c>
      <c r="N47" s="4">
        <v>25.2849123447679</v>
      </c>
      <c r="O47" s="4">
        <f t="shared" si="53"/>
        <v>0.01746637469</v>
      </c>
      <c r="P47" s="3"/>
      <c r="AD47" s="4"/>
      <c r="AE47" s="4"/>
      <c r="AF47" s="4"/>
    </row>
    <row r="48" ht="15.75" customHeight="1">
      <c r="A48" s="3">
        <v>20.0</v>
      </c>
      <c r="B48" s="3">
        <v>1.0</v>
      </c>
      <c r="C48" s="3">
        <v>3.0</v>
      </c>
      <c r="D48" s="3" t="s">
        <v>15</v>
      </c>
      <c r="E48" s="3">
        <v>6.3</v>
      </c>
      <c r="F48" s="3">
        <v>207.80508127328528</v>
      </c>
      <c r="G48" s="3">
        <f t="shared" si="45"/>
        <v>1.309172012</v>
      </c>
      <c r="H48" s="3">
        <f t="shared" ref="H48:J48" si="54">LN(E48)</f>
        <v>1.840549633</v>
      </c>
      <c r="I48" s="3">
        <f t="shared" si="54"/>
        <v>5.336600531</v>
      </c>
      <c r="J48" s="3">
        <f t="shared" si="54"/>
        <v>0.2693948855</v>
      </c>
      <c r="K48" s="3">
        <f t="shared" si="52"/>
        <v>168.7960117</v>
      </c>
      <c r="L48" s="4">
        <v>27.1237046791984</v>
      </c>
      <c r="M48" s="4">
        <v>17.3640882119854</v>
      </c>
      <c r="N48" s="4">
        <v>27.6581969650246</v>
      </c>
      <c r="O48" s="4">
        <f t="shared" si="53"/>
        <v>0.1175772887</v>
      </c>
      <c r="P48" s="3"/>
      <c r="AD48" s="4"/>
      <c r="AE48" s="4"/>
      <c r="AF48" s="4"/>
    </row>
    <row r="49" ht="15.75" customHeight="1">
      <c r="A49" s="3">
        <v>20.0</v>
      </c>
      <c r="B49" s="3">
        <v>1.0</v>
      </c>
      <c r="C49" s="3">
        <v>4.0</v>
      </c>
      <c r="D49" s="3" t="s">
        <v>15</v>
      </c>
      <c r="E49" s="3">
        <v>3.8</v>
      </c>
      <c r="F49" s="3">
        <v>188.18439113730727</v>
      </c>
      <c r="G49" s="3">
        <f t="shared" si="45"/>
        <v>0.7151006863</v>
      </c>
      <c r="H49" s="3">
        <f t="shared" ref="H49:J49" si="55">LN(E49)</f>
        <v>1.335001067</v>
      </c>
      <c r="I49" s="3">
        <f t="shared" si="55"/>
        <v>5.237422286</v>
      </c>
      <c r="J49" s="3">
        <f t="shared" si="55"/>
        <v>-0.3353319262</v>
      </c>
      <c r="K49" s="3">
        <f t="shared" si="52"/>
        <v>139.6332742</v>
      </c>
      <c r="L49" s="4">
        <v>20.5100636004214</v>
      </c>
      <c r="M49" s="4">
        <v>24.7469615045012</v>
      </c>
      <c r="N49" s="4">
        <v>19.4582091885499</v>
      </c>
      <c r="O49" s="4">
        <f t="shared" si="53"/>
        <v>-0.0720435949</v>
      </c>
      <c r="P49" s="3"/>
      <c r="AD49" s="4"/>
      <c r="AE49" s="4"/>
      <c r="AF49" s="4"/>
    </row>
    <row r="50" ht="15.75" customHeight="1">
      <c r="A50" s="3">
        <v>20.0</v>
      </c>
      <c r="B50" s="3">
        <v>1.0</v>
      </c>
      <c r="C50" s="3">
        <v>5.0</v>
      </c>
      <c r="D50" s="3" t="s">
        <v>15</v>
      </c>
      <c r="E50" s="3">
        <v>4.6</v>
      </c>
      <c r="F50" s="3">
        <v>192.28722758989846</v>
      </c>
      <c r="G50" s="3">
        <f t="shared" si="45"/>
        <v>0.8845212469</v>
      </c>
      <c r="H50" s="3">
        <f t="shared" ref="H50:J50" si="56">LN(E50)</f>
        <v>1.526056303</v>
      </c>
      <c r="I50" s="3">
        <f t="shared" si="56"/>
        <v>5.258990231</v>
      </c>
      <c r="J50" s="3">
        <f t="shared" si="56"/>
        <v>-0.1227087443</v>
      </c>
      <c r="K50" s="3">
        <f t="shared" si="52"/>
        <v>147.6413982</v>
      </c>
      <c r="L50" s="4">
        <v>24.7154147055497</v>
      </c>
      <c r="M50" s="4">
        <v>23.0090920625618</v>
      </c>
      <c r="N50" s="4">
        <v>24.253942052669</v>
      </c>
      <c r="O50" s="4">
        <f t="shared" si="53"/>
        <v>-0.01629586792</v>
      </c>
      <c r="P50" s="3"/>
      <c r="AD50" s="4"/>
      <c r="AE50" s="4"/>
      <c r="AF50" s="4"/>
    </row>
    <row r="51" ht="15.75" customHeight="1">
      <c r="A51" s="3">
        <v>20.0</v>
      </c>
      <c r="B51" s="3">
        <v>1.0</v>
      </c>
      <c r="C51" s="3">
        <v>6.0</v>
      </c>
      <c r="D51" s="3" t="s">
        <v>15</v>
      </c>
      <c r="E51" s="3">
        <v>6.7</v>
      </c>
      <c r="F51" s="3">
        <v>181.1750538800474</v>
      </c>
      <c r="G51" s="3">
        <f t="shared" si="45"/>
        <v>1.213872861</v>
      </c>
      <c r="H51" s="3">
        <f t="shared" ref="H51:J51" si="57">LN(E51)</f>
        <v>1.902107526</v>
      </c>
      <c r="I51" s="3">
        <f t="shared" si="57"/>
        <v>5.199463712</v>
      </c>
      <c r="J51" s="3">
        <f t="shared" si="57"/>
        <v>0.1938159598</v>
      </c>
      <c r="K51" s="3">
        <f t="shared" si="52"/>
        <v>148.7955176</v>
      </c>
      <c r="L51" s="4">
        <v>34.7313925921324</v>
      </c>
      <c r="M51" s="4">
        <v>20.240903435939</v>
      </c>
      <c r="N51" s="4">
        <v>106.411618325628</v>
      </c>
      <c r="O51" s="4">
        <f t="shared" si="53"/>
        <v>-0.008546822956</v>
      </c>
      <c r="P51" s="3"/>
      <c r="AD51" s="4"/>
      <c r="AE51" s="4"/>
      <c r="AF51" s="4"/>
    </row>
    <row r="52" ht="15.75" customHeight="1">
      <c r="A52" s="3">
        <v>20.0</v>
      </c>
      <c r="B52" s="3">
        <v>1.0</v>
      </c>
      <c r="C52" s="3">
        <v>7.0</v>
      </c>
      <c r="D52" s="3" t="s">
        <v>15</v>
      </c>
      <c r="E52" s="3">
        <v>4.9</v>
      </c>
      <c r="F52" s="3">
        <v>216.64863820713447</v>
      </c>
      <c r="G52" s="3">
        <f t="shared" si="45"/>
        <v>1.061578327</v>
      </c>
      <c r="H52" s="3">
        <f t="shared" ref="H52:J52" si="58">LN(E52)</f>
        <v>1.589235205</v>
      </c>
      <c r="I52" s="3">
        <f t="shared" si="58"/>
        <v>5.378276862</v>
      </c>
      <c r="J52" s="3">
        <f t="shared" si="58"/>
        <v>0.05975678862</v>
      </c>
      <c r="K52" s="3">
        <f t="shared" si="52"/>
        <v>168.238397</v>
      </c>
      <c r="L52" s="4">
        <v>24.852</v>
      </c>
      <c r="M52" s="4">
        <v>74.027</v>
      </c>
      <c r="N52" s="4">
        <v>25.203</v>
      </c>
      <c r="O52" s="4">
        <f t="shared" si="53"/>
        <v>0.1142934689</v>
      </c>
      <c r="P52" s="3"/>
      <c r="AD52" s="4"/>
      <c r="AE52" s="4"/>
      <c r="AF52" s="4"/>
    </row>
    <row r="53" ht="15.75" customHeight="1">
      <c r="A53" s="3">
        <v>20.0</v>
      </c>
      <c r="B53" s="3">
        <v>1.0</v>
      </c>
      <c r="C53" s="3">
        <v>8.0</v>
      </c>
      <c r="D53" s="3" t="s">
        <v>15</v>
      </c>
      <c r="E53" s="3">
        <v>6.8</v>
      </c>
      <c r="F53" s="3">
        <v>225.6443490851327</v>
      </c>
      <c r="G53" s="3">
        <f t="shared" si="45"/>
        <v>1.534381574</v>
      </c>
      <c r="H53" s="3">
        <f t="shared" ref="H53:J53" si="59">LN(E53)</f>
        <v>1.916922612</v>
      </c>
      <c r="I53" s="3">
        <f t="shared" si="59"/>
        <v>5.418960083</v>
      </c>
      <c r="J53" s="3">
        <f t="shared" si="59"/>
        <v>0.4281274163</v>
      </c>
      <c r="K53" s="3">
        <f t="shared" si="52"/>
        <v>185.8093726</v>
      </c>
      <c r="L53" s="4">
        <v>28.7142355211504</v>
      </c>
      <c r="M53" s="4">
        <v>29.3989658804366</v>
      </c>
      <c r="N53" s="4">
        <v>28.924223092101</v>
      </c>
      <c r="O53" s="4">
        <f t="shared" si="53"/>
        <v>0.2135999666</v>
      </c>
      <c r="AD53" s="4"/>
      <c r="AE53" s="4"/>
      <c r="AF53" s="4"/>
    </row>
    <row r="54" ht="15.75" customHeight="1">
      <c r="A54" s="3">
        <v>20.0</v>
      </c>
      <c r="B54" s="3">
        <v>2.0</v>
      </c>
      <c r="C54" s="3">
        <v>1.0</v>
      </c>
      <c r="D54" s="3" t="s">
        <v>15</v>
      </c>
      <c r="E54" s="3">
        <v>6.6</v>
      </c>
      <c r="F54" s="3">
        <v>156.65202029411765</v>
      </c>
      <c r="G54" s="3">
        <f t="shared" si="45"/>
        <v>1.033903334</v>
      </c>
      <c r="H54" s="3">
        <f t="shared" ref="H54:J54" si="60">LN(E54)</f>
        <v>1.887069649</v>
      </c>
      <c r="I54" s="3">
        <f t="shared" si="60"/>
        <v>5.054026914</v>
      </c>
      <c r="J54" s="3">
        <f t="shared" si="60"/>
        <v>0.03334128423</v>
      </c>
      <c r="K54" s="3">
        <f t="shared" si="52"/>
        <v>128.3093853</v>
      </c>
      <c r="L54" s="4">
        <v>19.8917789371574</v>
      </c>
      <c r="M54" s="4">
        <v>27.5358683984533</v>
      </c>
      <c r="N54" s="4">
        <v>20.999367078621</v>
      </c>
      <c r="O54" s="4">
        <f t="shared" si="53"/>
        <v>-0.1566738974</v>
      </c>
      <c r="P54" s="3"/>
      <c r="AD54" s="4"/>
      <c r="AE54" s="4"/>
      <c r="AF54" s="4"/>
    </row>
    <row r="55" ht="15.75" customHeight="1">
      <c r="A55" s="3">
        <v>20.0</v>
      </c>
      <c r="B55" s="3">
        <v>2.0</v>
      </c>
      <c r="C55" s="3">
        <v>2.0</v>
      </c>
      <c r="D55" s="3" t="s">
        <v>15</v>
      </c>
      <c r="E55" s="3">
        <v>4.1</v>
      </c>
      <c r="F55" s="3">
        <v>145.24733122222221</v>
      </c>
      <c r="G55" s="3">
        <f t="shared" si="45"/>
        <v>0.595514058</v>
      </c>
      <c r="H55" s="3">
        <f t="shared" ref="H55:J55" si="61">LN(E55)</f>
        <v>1.410986974</v>
      </c>
      <c r="I55" s="3">
        <f t="shared" si="61"/>
        <v>4.978438022</v>
      </c>
      <c r="J55" s="3">
        <f t="shared" si="61"/>
        <v>-0.5183302834</v>
      </c>
      <c r="K55" s="3">
        <f t="shared" si="52"/>
        <v>109.24977</v>
      </c>
      <c r="L55" s="4"/>
      <c r="M55" s="4"/>
      <c r="N55" s="4"/>
      <c r="O55" s="4">
        <f t="shared" si="53"/>
        <v>-0.3174339803</v>
      </c>
      <c r="P55" s="3"/>
      <c r="AD55" s="4"/>
      <c r="AE55" s="4"/>
      <c r="AF55" s="4"/>
    </row>
    <row r="56" ht="15.75" customHeight="1">
      <c r="A56" s="3">
        <v>20.0</v>
      </c>
      <c r="B56" s="3">
        <v>2.0</v>
      </c>
      <c r="C56" s="3">
        <v>3.0</v>
      </c>
      <c r="D56" s="3" t="s">
        <v>15</v>
      </c>
      <c r="E56" s="3">
        <v>4.9</v>
      </c>
      <c r="F56" s="3">
        <v>187.5272771266667</v>
      </c>
      <c r="G56" s="3">
        <f t="shared" si="45"/>
        <v>0.9188836579</v>
      </c>
      <c r="H56" s="3">
        <f t="shared" ref="H56:J56" si="62">LN(E56)</f>
        <v>1.589235205</v>
      </c>
      <c r="I56" s="3">
        <f t="shared" si="62"/>
        <v>5.233924313</v>
      </c>
      <c r="J56" s="3">
        <f t="shared" si="62"/>
        <v>-0.08459576103</v>
      </c>
      <c r="K56" s="3">
        <f t="shared" si="52"/>
        <v>145.6242179</v>
      </c>
      <c r="L56" s="4">
        <v>24.9140799921822</v>
      </c>
      <c r="M56" s="4">
        <v>31.6727902367748</v>
      </c>
      <c r="N56" s="4">
        <v>24.5993600085483</v>
      </c>
      <c r="O56" s="4">
        <f t="shared" si="53"/>
        <v>-0.03005908078</v>
      </c>
      <c r="P56" s="3"/>
      <c r="AD56" s="4"/>
      <c r="AE56" s="4"/>
      <c r="AF56" s="4"/>
    </row>
    <row r="57" ht="15.75" customHeight="1">
      <c r="A57" s="3">
        <v>20.0</v>
      </c>
      <c r="B57" s="3">
        <v>2.0</v>
      </c>
      <c r="C57" s="3">
        <v>4.0</v>
      </c>
      <c r="D57" s="3" t="s">
        <v>15</v>
      </c>
      <c r="E57" s="3">
        <v>5.2</v>
      </c>
      <c r="F57" s="3">
        <v>202.0741379166667</v>
      </c>
      <c r="G57" s="3">
        <f t="shared" si="45"/>
        <v>1.050785517</v>
      </c>
      <c r="H57" s="3">
        <f t="shared" ref="H57:J57" si="63">LN(E57)</f>
        <v>1.648658626</v>
      </c>
      <c r="I57" s="3">
        <f t="shared" si="63"/>
        <v>5.308634649</v>
      </c>
      <c r="J57" s="3">
        <f t="shared" si="63"/>
        <v>0.04953799606</v>
      </c>
      <c r="K57" s="3">
        <f t="shared" si="52"/>
        <v>158.5986159</v>
      </c>
      <c r="L57" s="4">
        <v>26.9662967855011</v>
      </c>
      <c r="M57" s="4">
        <v>28.9539544495518</v>
      </c>
      <c r="N57" s="4">
        <v>25.9569772828915</v>
      </c>
      <c r="O57" s="4">
        <f t="shared" si="53"/>
        <v>0.05528210576</v>
      </c>
      <c r="P57" s="3"/>
      <c r="AD57" s="4"/>
      <c r="AE57" s="4"/>
      <c r="AF57" s="4"/>
    </row>
    <row r="58" ht="15.75" customHeight="1">
      <c r="A58" s="3">
        <v>20.0</v>
      </c>
      <c r="B58" s="3">
        <v>2.0</v>
      </c>
      <c r="C58" s="3">
        <v>5.0</v>
      </c>
      <c r="D58" s="3" t="s">
        <v>15</v>
      </c>
      <c r="E58" s="3">
        <v>5.3</v>
      </c>
      <c r="F58" s="3">
        <v>182.4715367647059</v>
      </c>
      <c r="G58" s="3">
        <f t="shared" si="45"/>
        <v>0.9670991449</v>
      </c>
      <c r="H58" s="3">
        <f t="shared" ref="H58:J58" si="64">LN(E58)</f>
        <v>1.667706821</v>
      </c>
      <c r="I58" s="3">
        <f t="shared" si="64"/>
        <v>5.206594198</v>
      </c>
      <c r="J58" s="3">
        <f t="shared" si="64"/>
        <v>-0.0334542605</v>
      </c>
      <c r="K58" s="3">
        <f t="shared" si="52"/>
        <v>143.7025815</v>
      </c>
      <c r="L58" s="4">
        <v>34.0576631534794</v>
      </c>
      <c r="M58" s="4">
        <v>49.3496907711597</v>
      </c>
      <c r="N58" s="4">
        <v>34.1050460224983</v>
      </c>
      <c r="O58" s="4">
        <f t="shared" si="53"/>
        <v>-0.04335062369</v>
      </c>
      <c r="P58" s="3"/>
      <c r="AD58" s="4"/>
      <c r="AE58" s="4"/>
      <c r="AF58" s="4"/>
    </row>
    <row r="59" ht="15.75" customHeight="1">
      <c r="A59" s="3">
        <v>20.0</v>
      </c>
      <c r="B59" s="3">
        <v>2.0</v>
      </c>
      <c r="C59" s="3">
        <v>6.0</v>
      </c>
      <c r="D59" s="3" t="s">
        <v>15</v>
      </c>
      <c r="E59" s="3">
        <v>5.9</v>
      </c>
      <c r="F59" s="3">
        <v>136.9444844375</v>
      </c>
      <c r="G59" s="3">
        <f t="shared" si="45"/>
        <v>0.8079724582</v>
      </c>
      <c r="H59" s="3">
        <f t="shared" ref="H59:J59" si="65">LN(E59)</f>
        <v>1.774952351</v>
      </c>
      <c r="I59" s="3">
        <f t="shared" si="65"/>
        <v>4.919575621</v>
      </c>
      <c r="J59" s="3">
        <f t="shared" si="65"/>
        <v>-0.2132273075</v>
      </c>
      <c r="K59" s="3">
        <f t="shared" si="52"/>
        <v>109.9388311</v>
      </c>
      <c r="L59" s="4">
        <v>20.7161151429166</v>
      </c>
      <c r="M59" s="4">
        <v>28.9539542178809</v>
      </c>
      <c r="N59" s="4">
        <v>21.7018039307342</v>
      </c>
      <c r="O59" s="4">
        <f t="shared" si="53"/>
        <v>-0.3111829756</v>
      </c>
      <c r="P59" s="3"/>
      <c r="AD59" s="4"/>
      <c r="AE59" s="4"/>
      <c r="AF59" s="4"/>
    </row>
    <row r="60" ht="15.75" customHeight="1">
      <c r="A60" s="3">
        <v>20.0</v>
      </c>
      <c r="B60" s="3">
        <v>2.0</v>
      </c>
      <c r="C60" s="3">
        <v>7.0</v>
      </c>
      <c r="D60" s="3" t="s">
        <v>15</v>
      </c>
      <c r="E60" s="3">
        <v>7.0</v>
      </c>
      <c r="F60" s="3">
        <v>158.45659625000002</v>
      </c>
      <c r="G60" s="3">
        <f t="shared" si="45"/>
        <v>1.109196174</v>
      </c>
      <c r="H60" s="3">
        <f t="shared" ref="H60:J60" si="66">LN(E60)</f>
        <v>1.945910149</v>
      </c>
      <c r="I60" s="3">
        <f t="shared" si="66"/>
        <v>5.065480715</v>
      </c>
      <c r="J60" s="3">
        <f t="shared" si="66"/>
        <v>0.1036355852</v>
      </c>
      <c r="K60" s="3">
        <f t="shared" si="52"/>
        <v>131.1616682</v>
      </c>
      <c r="L60" s="4">
        <v>20.2170004208926</v>
      </c>
      <c r="M60" s="4">
        <v>29.9522540238301</v>
      </c>
      <c r="N60" s="4">
        <v>21.0191102653292</v>
      </c>
      <c r="O60" s="4">
        <f t="shared" si="53"/>
        <v>-0.134693531</v>
      </c>
      <c r="P60" s="3"/>
      <c r="AD60" s="4"/>
      <c r="AE60" s="4"/>
      <c r="AF60" s="4"/>
    </row>
    <row r="61" ht="15.75" customHeight="1">
      <c r="A61" s="3">
        <v>20.0</v>
      </c>
      <c r="B61" s="3">
        <v>2.0</v>
      </c>
      <c r="C61" s="3">
        <v>8.0</v>
      </c>
      <c r="D61" s="3" t="s">
        <v>15</v>
      </c>
      <c r="E61" s="3">
        <v>8.7</v>
      </c>
      <c r="F61" s="3">
        <v>196.9538787857143</v>
      </c>
      <c r="G61" s="3">
        <f t="shared" si="45"/>
        <v>1.713498745</v>
      </c>
      <c r="H61" s="3">
        <f t="shared" ref="H61:J61" si="67">LN(E61)</f>
        <v>2.163323026</v>
      </c>
      <c r="I61" s="3">
        <f t="shared" si="67"/>
        <v>5.282969583</v>
      </c>
      <c r="J61" s="3">
        <f t="shared" si="67"/>
        <v>0.5385373302</v>
      </c>
      <c r="K61" s="3">
        <f t="shared" si="52"/>
        <v>169.4972062</v>
      </c>
      <c r="L61" s="4">
        <v>28.5906674084101</v>
      </c>
      <c r="M61" s="4">
        <v>31.1243569644961</v>
      </c>
      <c r="N61" s="4">
        <v>29.9044922500808</v>
      </c>
      <c r="O61" s="4">
        <f t="shared" si="53"/>
        <v>0.121690501</v>
      </c>
      <c r="AD61" s="4"/>
      <c r="AE61" s="4"/>
      <c r="AF61" s="4"/>
    </row>
    <row r="62" ht="15.75" customHeight="1">
      <c r="A62" s="3">
        <v>20.0</v>
      </c>
      <c r="B62" s="3">
        <v>1.0</v>
      </c>
      <c r="C62" s="3">
        <v>1.0</v>
      </c>
      <c r="D62" s="3" t="s">
        <v>17</v>
      </c>
      <c r="E62" s="3">
        <v>17.4</v>
      </c>
      <c r="F62" s="3">
        <v>171.6852506549382</v>
      </c>
      <c r="G62" s="3">
        <f t="shared" si="45"/>
        <v>2.987323361</v>
      </c>
      <c r="H62" s="3">
        <f t="shared" ref="H62:J62" si="68">LN(E62)</f>
        <v>2.856470206</v>
      </c>
      <c r="I62" s="3">
        <f t="shared" si="68"/>
        <v>5.145662862</v>
      </c>
      <c r="J62" s="3">
        <f t="shared" si="68"/>
        <v>1.09437779</v>
      </c>
      <c r="K62" s="3">
        <f t="shared" si="52"/>
        <v>167.2689621</v>
      </c>
      <c r="L62" s="4">
        <v>24.6165205369187</v>
      </c>
      <c r="M62" s="4">
        <v>24.9204361516679</v>
      </c>
      <c r="N62" s="4">
        <v>24.1307074857809</v>
      </c>
      <c r="O62" s="4">
        <f t="shared" si="53"/>
        <v>0.1083878105</v>
      </c>
      <c r="AD62" s="4"/>
      <c r="AE62" s="4"/>
      <c r="AF62" s="4"/>
    </row>
    <row r="63" ht="15.75" customHeight="1">
      <c r="A63" s="3">
        <v>20.0</v>
      </c>
      <c r="B63" s="3">
        <v>1.0</v>
      </c>
      <c r="C63" s="3">
        <v>2.0</v>
      </c>
      <c r="D63" s="3" t="s">
        <v>17</v>
      </c>
      <c r="E63" s="3">
        <v>26.7</v>
      </c>
      <c r="F63" s="3">
        <v>135.18304311133562</v>
      </c>
      <c r="G63" s="3">
        <f t="shared" si="45"/>
        <v>3.609387251</v>
      </c>
      <c r="H63" s="3">
        <f t="shared" ref="H63:J63" si="69">LN(E63)</f>
        <v>3.284663565</v>
      </c>
      <c r="I63" s="3">
        <f t="shared" si="69"/>
        <v>4.906629735</v>
      </c>
      <c r="J63" s="3">
        <f t="shared" si="69"/>
        <v>1.283538021</v>
      </c>
      <c r="K63" s="3">
        <f t="shared" si="52"/>
        <v>142.1974453</v>
      </c>
      <c r="L63" s="4">
        <v>19.0539345842196</v>
      </c>
      <c r="M63" s="4">
        <v>57.7525917452926</v>
      </c>
      <c r="N63" s="4">
        <v>21.6287475425903</v>
      </c>
      <c r="O63" s="4">
        <f t="shared" si="53"/>
        <v>-0.054041525</v>
      </c>
      <c r="AD63" s="4"/>
      <c r="AE63" s="4"/>
      <c r="AF63" s="4"/>
    </row>
    <row r="64" ht="15.75" customHeight="1">
      <c r="A64" s="3">
        <v>20.0</v>
      </c>
      <c r="B64" s="3">
        <v>1.0</v>
      </c>
      <c r="C64" s="3">
        <v>3.0</v>
      </c>
      <c r="D64" s="3" t="s">
        <v>17</v>
      </c>
      <c r="E64" s="3">
        <v>32.3</v>
      </c>
      <c r="F64" s="3">
        <v>163.28182828587566</v>
      </c>
      <c r="G64" s="3">
        <f t="shared" si="45"/>
        <v>5.274003054</v>
      </c>
      <c r="H64" s="3">
        <f t="shared" ref="H64:J64" si="70">LN(E64)</f>
        <v>3.47506723</v>
      </c>
      <c r="I64" s="3">
        <f t="shared" si="70"/>
        <v>5.095477716</v>
      </c>
      <c r="J64" s="3">
        <f t="shared" si="70"/>
        <v>1.662789667</v>
      </c>
      <c r="K64" s="3">
        <f t="shared" si="52"/>
        <v>177.7088947</v>
      </c>
      <c r="L64" s="4">
        <v>24.4455998553206</v>
      </c>
      <c r="M64" s="4">
        <v>26.245143913691</v>
      </c>
      <c r="N64" s="4">
        <v>24.4480207233401</v>
      </c>
      <c r="O64" s="4">
        <f t="shared" si="53"/>
        <v>0.1688696714</v>
      </c>
      <c r="AD64" s="4"/>
      <c r="AE64" s="4"/>
      <c r="AF64" s="4"/>
    </row>
    <row r="65" ht="15.75" customHeight="1">
      <c r="A65" s="3">
        <v>20.0</v>
      </c>
      <c r="B65" s="3">
        <v>1.0</v>
      </c>
      <c r="C65" s="3">
        <v>4.0</v>
      </c>
      <c r="D65" s="3" t="s">
        <v>17</v>
      </c>
      <c r="E65" s="3">
        <v>22.4</v>
      </c>
      <c r="F65" s="3">
        <v>146.38821666139475</v>
      </c>
      <c r="G65" s="3">
        <f t="shared" si="45"/>
        <v>3.279096053</v>
      </c>
      <c r="H65" s="3">
        <f t="shared" ref="H65:J65" si="71">LN(E65)</f>
        <v>3.109060959</v>
      </c>
      <c r="I65" s="3">
        <f t="shared" si="71"/>
        <v>4.986262111</v>
      </c>
      <c r="J65" s="3">
        <f t="shared" si="71"/>
        <v>1.187567791</v>
      </c>
      <c r="K65" s="3">
        <f t="shared" si="52"/>
        <v>149.2191546</v>
      </c>
      <c r="L65" s="4">
        <v>30.1835836971516</v>
      </c>
      <c r="M65" s="4">
        <v>52.1516604178722</v>
      </c>
      <c r="N65" s="4">
        <v>32.4506358428591</v>
      </c>
      <c r="O65" s="4">
        <f t="shared" si="53"/>
        <v>-0.005824455273</v>
      </c>
      <c r="AD65" s="4"/>
      <c r="AE65" s="4"/>
      <c r="AF65" s="4"/>
    </row>
    <row r="66" ht="15.75" customHeight="1">
      <c r="A66" s="3">
        <v>20.0</v>
      </c>
      <c r="B66" s="3">
        <v>1.0</v>
      </c>
      <c r="C66" s="3">
        <v>5.0</v>
      </c>
      <c r="D66" s="3" t="s">
        <v>17</v>
      </c>
      <c r="E66" s="3">
        <v>38.6</v>
      </c>
      <c r="F66" s="3">
        <v>169.75681865059155</v>
      </c>
      <c r="G66" s="3">
        <f t="shared" si="45"/>
        <v>6.5526132</v>
      </c>
      <c r="H66" s="3">
        <f t="shared" ref="H66:J66" si="72">LN(E66)</f>
        <v>3.653252276</v>
      </c>
      <c r="I66" s="3">
        <f t="shared" si="72"/>
        <v>5.134366934</v>
      </c>
      <c r="J66" s="3">
        <f t="shared" si="72"/>
        <v>1.879863932</v>
      </c>
      <c r="K66" s="3">
        <f t="shared" si="52"/>
        <v>190.7437932</v>
      </c>
      <c r="L66" s="4">
        <v>26.3674060076804</v>
      </c>
      <c r="M66" s="4">
        <v>23.1118978621453</v>
      </c>
      <c r="N66" s="4">
        <v>25.8647302657279</v>
      </c>
      <c r="O66" s="4">
        <f t="shared" si="53"/>
        <v>0.2396361949</v>
      </c>
      <c r="AD66" s="4"/>
      <c r="AE66" s="4"/>
      <c r="AF66" s="4"/>
    </row>
    <row r="67" ht="15.75" customHeight="1">
      <c r="A67" s="3">
        <v>20.0</v>
      </c>
      <c r="B67" s="3">
        <v>1.0</v>
      </c>
      <c r="C67" s="3">
        <v>6.0</v>
      </c>
      <c r="D67" s="3" t="s">
        <v>17</v>
      </c>
      <c r="E67" s="3">
        <v>20.0</v>
      </c>
      <c r="F67" s="3">
        <v>147.51776593374606</v>
      </c>
      <c r="G67" s="3">
        <f t="shared" si="45"/>
        <v>2.950355319</v>
      </c>
      <c r="H67" s="3">
        <f t="shared" ref="H67:J67" si="73">LN(E67)</f>
        <v>2.995732274</v>
      </c>
      <c r="I67" s="3">
        <f t="shared" si="73"/>
        <v>4.993948616</v>
      </c>
      <c r="J67" s="3">
        <f t="shared" si="73"/>
        <v>1.08192561</v>
      </c>
      <c r="K67" s="3">
        <f t="shared" si="52"/>
        <v>147.3508874</v>
      </c>
      <c r="L67" s="4">
        <v>27.1575748951869</v>
      </c>
      <c r="M67" s="4">
        <v>52.1516604178722</v>
      </c>
      <c r="N67" s="4">
        <v>31.3660465146667</v>
      </c>
      <c r="O67" s="4">
        <f t="shared" si="53"/>
        <v>-0.01841245254</v>
      </c>
      <c r="AD67" s="4"/>
      <c r="AE67" s="4"/>
      <c r="AF67" s="4"/>
    </row>
    <row r="68" ht="15.75" customHeight="1">
      <c r="A68" s="3">
        <v>20.0</v>
      </c>
      <c r="B68" s="3">
        <v>1.0</v>
      </c>
      <c r="C68" s="3">
        <v>7.0</v>
      </c>
      <c r="D68" s="3" t="s">
        <v>17</v>
      </c>
      <c r="E68" s="3">
        <v>15.2</v>
      </c>
      <c r="F68" s="3">
        <v>176.42786966040813</v>
      </c>
      <c r="G68" s="3">
        <f t="shared" si="45"/>
        <v>2.681703619</v>
      </c>
      <c r="H68" s="3">
        <f t="shared" ref="H68:J68" si="74">LN(E68)</f>
        <v>2.721295428</v>
      </c>
      <c r="I68" s="3">
        <f t="shared" si="74"/>
        <v>5.172912122</v>
      </c>
      <c r="J68" s="3">
        <f t="shared" si="74"/>
        <v>0.9864522712</v>
      </c>
      <c r="K68" s="3">
        <f t="shared" si="52"/>
        <v>167.7804103</v>
      </c>
      <c r="L68" s="4">
        <v>22.3489135829943</v>
      </c>
      <c r="M68" s="4">
        <v>42.5848785454396</v>
      </c>
      <c r="N68" s="4">
        <v>23.5895489718059</v>
      </c>
      <c r="O68" s="4">
        <f t="shared" si="53"/>
        <v>0.1114543026</v>
      </c>
      <c r="AD68" s="4"/>
      <c r="AE68" s="4"/>
      <c r="AF68" s="4"/>
    </row>
    <row r="69" ht="15.75" customHeight="1">
      <c r="A69" s="3">
        <v>20.0</v>
      </c>
      <c r="B69" s="3">
        <v>1.0</v>
      </c>
      <c r="C69" s="3">
        <v>8.0</v>
      </c>
      <c r="D69" s="3" t="s">
        <v>17</v>
      </c>
      <c r="E69" s="3">
        <v>21.7</v>
      </c>
      <c r="F69" s="3">
        <v>162.3729179895213</v>
      </c>
      <c r="G69" s="3">
        <f t="shared" si="45"/>
        <v>3.52349232</v>
      </c>
      <c r="H69" s="3">
        <f t="shared" ref="H69:J69" si="75">LN(E69)</f>
        <v>3.077312261</v>
      </c>
      <c r="I69" s="3">
        <f t="shared" si="75"/>
        <v>5.089895653</v>
      </c>
      <c r="J69" s="3">
        <f t="shared" si="75"/>
        <v>1.259452634</v>
      </c>
      <c r="K69" s="3">
        <f t="shared" si="52"/>
        <v>164.5750317</v>
      </c>
      <c r="L69" s="4">
        <v>27.7916213264366</v>
      </c>
      <c r="M69" s="4">
        <v>74.5555223754637</v>
      </c>
      <c r="N69" s="4">
        <v>30.1749344769891</v>
      </c>
      <c r="O69" s="4">
        <f t="shared" si="53"/>
        <v>0.09212924427</v>
      </c>
      <c r="AD69" s="4"/>
      <c r="AE69" s="4"/>
      <c r="AF69" s="4"/>
    </row>
    <row r="70" ht="15.75" customHeight="1">
      <c r="A70" s="3">
        <v>20.0</v>
      </c>
      <c r="B70" s="3">
        <v>2.0</v>
      </c>
      <c r="C70" s="3">
        <v>1.0</v>
      </c>
      <c r="D70" s="3" t="s">
        <v>17</v>
      </c>
      <c r="E70" s="3">
        <v>18.4</v>
      </c>
      <c r="F70" s="3">
        <v>168.69462884147782</v>
      </c>
      <c r="G70" s="3">
        <f t="shared" si="45"/>
        <v>3.103981171</v>
      </c>
      <c r="H70" s="3">
        <f t="shared" ref="H70:J70" si="76">LN(E70)</f>
        <v>2.912350665</v>
      </c>
      <c r="I70" s="3">
        <f t="shared" si="76"/>
        <v>5.128090151</v>
      </c>
      <c r="J70" s="3">
        <f t="shared" si="76"/>
        <v>1.132685536</v>
      </c>
      <c r="K70" s="3">
        <f t="shared" si="52"/>
        <v>166.0074984</v>
      </c>
      <c r="L70" s="4">
        <v>23.0055322262599</v>
      </c>
      <c r="M70" s="4">
        <v>63.7976158772236</v>
      </c>
      <c r="N70" s="4">
        <v>28.4248869357571</v>
      </c>
      <c r="O70" s="4">
        <f t="shared" si="53"/>
        <v>0.1008121126</v>
      </c>
      <c r="AD70" s="4"/>
      <c r="AE70" s="4"/>
      <c r="AF70" s="4"/>
    </row>
    <row r="71" ht="15.75" customHeight="1">
      <c r="A71" s="3">
        <v>20.0</v>
      </c>
      <c r="B71" s="3">
        <v>2.0</v>
      </c>
      <c r="C71" s="3">
        <v>2.0</v>
      </c>
      <c r="D71" s="3" t="s">
        <v>17</v>
      </c>
      <c r="E71" s="3">
        <v>26.8</v>
      </c>
      <c r="F71" s="3">
        <v>163.6836359606114</v>
      </c>
      <c r="G71" s="3">
        <f t="shared" si="45"/>
        <v>4.386721444</v>
      </c>
      <c r="H71" s="3">
        <f t="shared" ref="H71:J71" si="77">LN(E71)</f>
        <v>3.288401888</v>
      </c>
      <c r="I71" s="3">
        <f t="shared" si="77"/>
        <v>5.097935516</v>
      </c>
      <c r="J71" s="3">
        <f t="shared" si="77"/>
        <v>1.478582124</v>
      </c>
      <c r="K71" s="3">
        <f t="shared" si="52"/>
        <v>172.2921345</v>
      </c>
      <c r="L71" s="4">
        <v>23.7007524287408</v>
      </c>
      <c r="M71" s="4">
        <v>42.3392197762468</v>
      </c>
      <c r="N71" s="4">
        <v>28.5004653709286</v>
      </c>
      <c r="O71" s="4">
        <f t="shared" si="53"/>
        <v>0.1379330417</v>
      </c>
      <c r="AD71" s="4"/>
      <c r="AE71" s="4"/>
      <c r="AF71" s="4"/>
    </row>
    <row r="72" ht="15.75" customHeight="1">
      <c r="A72" s="3">
        <v>20.0</v>
      </c>
      <c r="B72" s="3">
        <v>2.0</v>
      </c>
      <c r="C72" s="3">
        <v>3.0</v>
      </c>
      <c r="D72" s="3" t="s">
        <v>17</v>
      </c>
      <c r="E72" s="3">
        <v>16.4</v>
      </c>
      <c r="F72" s="3">
        <v>147.758807117875</v>
      </c>
      <c r="G72" s="3">
        <f t="shared" si="45"/>
        <v>2.423244437</v>
      </c>
      <c r="H72" s="3">
        <f t="shared" ref="H72:J72" si="78">LN(E72)</f>
        <v>2.797281335</v>
      </c>
      <c r="I72" s="3">
        <f t="shared" si="78"/>
        <v>4.995581263</v>
      </c>
      <c r="J72" s="3">
        <f t="shared" si="78"/>
        <v>0.8851073186</v>
      </c>
      <c r="K72" s="3">
        <f t="shared" si="52"/>
        <v>142.4408265</v>
      </c>
      <c r="L72" s="4">
        <v>18.6019152294538</v>
      </c>
      <c r="M72" s="4">
        <v>72.2123275848933</v>
      </c>
      <c r="N72" s="4">
        <v>21.1525006225445</v>
      </c>
      <c r="O72" s="4">
        <f t="shared" si="53"/>
        <v>-0.05228267826</v>
      </c>
      <c r="AD72" s="4"/>
      <c r="AE72" s="4"/>
      <c r="AF72" s="4"/>
    </row>
    <row r="73" ht="15.75" customHeight="1">
      <c r="A73" s="3">
        <v>20.0</v>
      </c>
      <c r="B73" s="3">
        <v>2.0</v>
      </c>
      <c r="C73" s="3">
        <v>4.0</v>
      </c>
      <c r="D73" s="3" t="s">
        <v>17</v>
      </c>
      <c r="E73" s="3">
        <v>27.7</v>
      </c>
      <c r="F73" s="3">
        <v>145.5728527498174</v>
      </c>
      <c r="G73" s="3">
        <f t="shared" si="45"/>
        <v>4.032368021</v>
      </c>
      <c r="H73" s="3">
        <f t="shared" ref="H73:J73" si="79">LN(E73)</f>
        <v>3.321432413</v>
      </c>
      <c r="I73" s="3">
        <f t="shared" si="79"/>
        <v>4.980676667</v>
      </c>
      <c r="J73" s="3">
        <f t="shared" si="79"/>
        <v>1.394353802</v>
      </c>
      <c r="K73" s="3">
        <f t="shared" si="52"/>
        <v>154.1375073</v>
      </c>
      <c r="L73" s="4">
        <v>20.3117223567296</v>
      </c>
      <c r="M73" s="4">
        <v>48.8303916463867</v>
      </c>
      <c r="N73" s="4">
        <v>22.7141706448695</v>
      </c>
      <c r="O73" s="4">
        <f t="shared" si="53"/>
        <v>0.02658335439</v>
      </c>
      <c r="AD73" s="4"/>
      <c r="AE73" s="4"/>
      <c r="AF73" s="4"/>
    </row>
    <row r="74" ht="15.75" customHeight="1">
      <c r="A74" s="3">
        <v>20.0</v>
      </c>
      <c r="B74" s="3">
        <v>2.0</v>
      </c>
      <c r="C74" s="3">
        <v>5.0</v>
      </c>
      <c r="D74" s="3" t="s">
        <v>17</v>
      </c>
      <c r="E74" s="3">
        <v>28.5</v>
      </c>
      <c r="F74" s="3">
        <v>147.32734185179288</v>
      </c>
      <c r="G74" s="3">
        <f t="shared" si="45"/>
        <v>4.198829243</v>
      </c>
      <c r="H74" s="3">
        <f t="shared" ref="H74:J74" si="80">LN(E74)</f>
        <v>3.349904087</v>
      </c>
      <c r="I74" s="3">
        <f t="shared" si="80"/>
        <v>4.992656926</v>
      </c>
      <c r="J74" s="3">
        <f t="shared" si="80"/>
        <v>1.434805735</v>
      </c>
      <c r="K74" s="3">
        <f t="shared" si="52"/>
        <v>156.7922682</v>
      </c>
      <c r="L74" s="4">
        <v>20.3943650581733</v>
      </c>
      <c r="M74" s="4">
        <v>58.4948197221375</v>
      </c>
      <c r="N74" s="4">
        <v>26.7597792627333</v>
      </c>
      <c r="O74" s="4">
        <f t="shared" si="53"/>
        <v>0.04365719582</v>
      </c>
      <c r="AD74" s="4"/>
      <c r="AE74" s="4"/>
      <c r="AF74" s="4"/>
    </row>
    <row r="75" ht="15.75" customHeight="1">
      <c r="A75" s="3">
        <v>20.0</v>
      </c>
      <c r="B75" s="3">
        <v>2.0</v>
      </c>
      <c r="C75" s="3">
        <v>6.0</v>
      </c>
      <c r="D75" s="3" t="s">
        <v>17</v>
      </c>
      <c r="E75" s="3">
        <v>16.9</v>
      </c>
      <c r="F75" s="3">
        <v>146.08531961594318</v>
      </c>
      <c r="G75" s="3">
        <f t="shared" si="45"/>
        <v>2.468841902</v>
      </c>
      <c r="H75" s="3">
        <f t="shared" ref="H75:J75" si="81">LN(E75)</f>
        <v>2.827313622</v>
      </c>
      <c r="I75" s="3">
        <f t="shared" si="81"/>
        <v>4.984190832</v>
      </c>
      <c r="J75" s="3">
        <f t="shared" si="81"/>
        <v>0.9037491749</v>
      </c>
      <c r="K75" s="3">
        <f t="shared" si="52"/>
        <v>141.5866658</v>
      </c>
      <c r="L75" s="4">
        <v>12.4359758322006</v>
      </c>
      <c r="M75" s="4">
        <v>48.8303916463867</v>
      </c>
      <c r="N75" s="4"/>
      <c r="O75" s="4">
        <f t="shared" si="53"/>
        <v>-0.0583003329</v>
      </c>
      <c r="AD75" s="4"/>
      <c r="AE75" s="4"/>
      <c r="AF75" s="4"/>
    </row>
    <row r="76" ht="15.75" customHeight="1">
      <c r="A76" s="3">
        <v>20.0</v>
      </c>
      <c r="B76" s="3">
        <v>2.0</v>
      </c>
      <c r="C76" s="3">
        <v>7.0</v>
      </c>
      <c r="D76" s="3" t="s">
        <v>17</v>
      </c>
      <c r="E76" s="3">
        <v>26.8</v>
      </c>
      <c r="F76" s="3">
        <v>165.75305287473728</v>
      </c>
      <c r="G76" s="3">
        <f t="shared" si="45"/>
        <v>4.442181817</v>
      </c>
      <c r="H76" s="3">
        <f t="shared" ref="H76:J76" si="82">LN(E76)</f>
        <v>3.288401888</v>
      </c>
      <c r="I76" s="3">
        <f t="shared" si="82"/>
        <v>5.110499047</v>
      </c>
      <c r="J76" s="3">
        <f t="shared" si="82"/>
        <v>1.491145656</v>
      </c>
      <c r="K76" s="3">
        <f t="shared" si="52"/>
        <v>174.4703868</v>
      </c>
      <c r="L76" s="4">
        <v>22.6373868486958</v>
      </c>
      <c r="M76" s="4">
        <v>39.4827051109361</v>
      </c>
      <c r="N76" s="4">
        <v>24.6089475674603</v>
      </c>
      <c r="O76" s="4">
        <f t="shared" si="53"/>
        <v>0.1504965733</v>
      </c>
      <c r="AD76" s="4"/>
      <c r="AE76" s="4"/>
      <c r="AF76" s="4"/>
    </row>
    <row r="77" ht="15.75" customHeight="1">
      <c r="A77" s="3">
        <v>20.0</v>
      </c>
      <c r="B77" s="3">
        <v>2.0</v>
      </c>
      <c r="C77" s="3">
        <v>8.0</v>
      </c>
      <c r="D77" s="3" t="s">
        <v>17</v>
      </c>
      <c r="E77" s="3">
        <v>10.8</v>
      </c>
      <c r="F77" s="3">
        <v>187.65376473537296</v>
      </c>
      <c r="G77" s="3">
        <f t="shared" si="45"/>
        <v>2.026660659</v>
      </c>
      <c r="H77" s="3">
        <f t="shared" ref="H77:J77" si="83">LN(E77)</f>
        <v>2.379546134</v>
      </c>
      <c r="I77" s="3">
        <f t="shared" si="83"/>
        <v>5.234598588</v>
      </c>
      <c r="J77" s="3">
        <f t="shared" si="83"/>
        <v>0.7063894431</v>
      </c>
      <c r="K77" s="3">
        <f t="shared" si="52"/>
        <v>167.8665611</v>
      </c>
      <c r="L77" s="4">
        <v>23.3308515672935</v>
      </c>
      <c r="M77" s="4">
        <v>16.7624054404251</v>
      </c>
      <c r="N77" s="4">
        <v>22.1668821505705</v>
      </c>
      <c r="O77" s="4">
        <f t="shared" si="53"/>
        <v>0.1120018195</v>
      </c>
      <c r="AD77" s="4"/>
      <c r="AE77" s="4"/>
      <c r="AF77" s="4"/>
    </row>
    <row r="78" ht="15.75" customHeight="1">
      <c r="A78" s="3">
        <v>20.0</v>
      </c>
      <c r="B78" s="3">
        <v>1.0</v>
      </c>
      <c r="C78" s="3">
        <v>1.0</v>
      </c>
      <c r="D78" s="3" t="s">
        <v>18</v>
      </c>
      <c r="E78" s="5">
        <v>96.3</v>
      </c>
      <c r="F78" s="3">
        <v>101.25830539245712</v>
      </c>
      <c r="G78" s="3">
        <f t="shared" si="45"/>
        <v>9.751174809</v>
      </c>
      <c r="H78" s="3">
        <f t="shared" ref="H78:J78" si="84">LN(E78)</f>
        <v>4.567468319</v>
      </c>
      <c r="I78" s="3">
        <f t="shared" si="84"/>
        <v>4.617674731</v>
      </c>
      <c r="J78" s="3">
        <f t="shared" si="84"/>
        <v>2.277387771</v>
      </c>
      <c r="K78" s="3">
        <f t="shared" si="52"/>
        <v>134.0058692</v>
      </c>
      <c r="L78" s="4">
        <v>14.3378737120785</v>
      </c>
      <c r="M78" s="4">
        <v>32.8081950515499</v>
      </c>
      <c r="N78" s="4">
        <v>23.3646826319183</v>
      </c>
      <c r="O78" s="4">
        <f t="shared" si="53"/>
        <v>-0.1135027584</v>
      </c>
      <c r="AD78" s="4"/>
      <c r="AE78" s="4"/>
      <c r="AF78" s="4"/>
    </row>
    <row r="79" ht="15.75" customHeight="1">
      <c r="A79" s="3">
        <v>20.0</v>
      </c>
      <c r="B79" s="3">
        <v>1.0</v>
      </c>
      <c r="C79" s="3">
        <v>2.0</v>
      </c>
      <c r="D79" s="3" t="s">
        <v>18</v>
      </c>
      <c r="E79" s="5">
        <v>104.4</v>
      </c>
      <c r="F79" s="3">
        <v>94.97286681147257</v>
      </c>
      <c r="G79" s="3">
        <f t="shared" si="45"/>
        <v>9.915167295</v>
      </c>
      <c r="H79" s="3">
        <f t="shared" ref="H79:J79" si="85">LN(E79)</f>
        <v>4.648229675</v>
      </c>
      <c r="I79" s="3">
        <f t="shared" si="85"/>
        <v>4.553591238</v>
      </c>
      <c r="J79" s="3">
        <f t="shared" si="85"/>
        <v>2.294065635</v>
      </c>
      <c r="K79" s="3">
        <f t="shared" si="52"/>
        <v>127.5178544</v>
      </c>
      <c r="L79" s="4">
        <v>20.0918741344415</v>
      </c>
      <c r="M79" s="4">
        <v>29.8701921592629</v>
      </c>
      <c r="N79" s="4">
        <v>28.8014181870653</v>
      </c>
      <c r="O79" s="4">
        <f t="shared" si="53"/>
        <v>-0.1631380446</v>
      </c>
      <c r="AD79" s="4"/>
      <c r="AE79" s="4"/>
      <c r="AF79" s="4"/>
    </row>
    <row r="80" ht="15.75" customHeight="1">
      <c r="A80" s="3">
        <v>20.0</v>
      </c>
      <c r="B80" s="3">
        <v>1.0</v>
      </c>
      <c r="C80" s="3">
        <v>3.0</v>
      </c>
      <c r="D80" s="3" t="s">
        <v>18</v>
      </c>
      <c r="E80" s="5">
        <v>94.1</v>
      </c>
      <c r="F80" s="3">
        <v>133.37785571074167</v>
      </c>
      <c r="G80" s="3">
        <f t="shared" si="45"/>
        <v>12.55085622</v>
      </c>
      <c r="H80" s="3">
        <f t="shared" ref="H80:J80" si="86">LN(E80)</f>
        <v>4.544358047</v>
      </c>
      <c r="I80" s="3">
        <f t="shared" si="86"/>
        <v>4.893186121</v>
      </c>
      <c r="J80" s="3">
        <f t="shared" si="86"/>
        <v>2.529788888</v>
      </c>
      <c r="K80" s="3">
        <f t="shared" si="52"/>
        <v>175.784401</v>
      </c>
      <c r="L80" s="4">
        <v>23.4848794384403</v>
      </c>
      <c r="M80" s="4">
        <v>51.8778172961675</v>
      </c>
      <c r="N80" s="4">
        <v>29.6190502386489</v>
      </c>
      <c r="O80" s="4">
        <f t="shared" si="53"/>
        <v>0.1578742033</v>
      </c>
      <c r="AD80" s="4"/>
      <c r="AE80" s="4"/>
      <c r="AF80" s="4"/>
    </row>
    <row r="81" ht="15.75" customHeight="1">
      <c r="A81" s="3">
        <v>20.0</v>
      </c>
      <c r="B81" s="3">
        <v>1.0</v>
      </c>
      <c r="C81" s="3">
        <v>4.0</v>
      </c>
      <c r="D81" s="3" t="s">
        <v>18</v>
      </c>
      <c r="E81" s="5">
        <v>118.4</v>
      </c>
      <c r="F81" s="3">
        <v>87.32214492442716</v>
      </c>
      <c r="G81" s="3">
        <f t="shared" si="45"/>
        <v>10.33894196</v>
      </c>
      <c r="H81" s="3">
        <f t="shared" ref="H81:J81" si="87">LN(E81)</f>
        <v>4.774068722</v>
      </c>
      <c r="I81" s="3">
        <f t="shared" si="87"/>
        <v>4.469604095</v>
      </c>
      <c r="J81" s="3">
        <f t="shared" si="87"/>
        <v>2.335917539</v>
      </c>
      <c r="K81" s="3">
        <f t="shared" si="52"/>
        <v>119.9163523</v>
      </c>
      <c r="L81" s="4">
        <v>13.0087894002936</v>
      </c>
      <c r="M81" s="4">
        <v>50.9021889880077</v>
      </c>
      <c r="N81" s="4">
        <v>22.8568190909209</v>
      </c>
      <c r="O81" s="4">
        <f t="shared" si="53"/>
        <v>-0.224612582</v>
      </c>
      <c r="AD81" s="4"/>
      <c r="AE81" s="4"/>
      <c r="AF81" s="4"/>
    </row>
    <row r="82" ht="15.75" customHeight="1">
      <c r="A82" s="3">
        <v>20.0</v>
      </c>
      <c r="B82" s="3">
        <v>1.0</v>
      </c>
      <c r="C82" s="3">
        <v>5.0</v>
      </c>
      <c r="D82" s="3" t="s">
        <v>18</v>
      </c>
      <c r="E82" s="5">
        <v>96.1</v>
      </c>
      <c r="F82" s="3">
        <v>133.87992008046885</v>
      </c>
      <c r="G82" s="3">
        <f t="shared" si="45"/>
        <v>12.86586032</v>
      </c>
      <c r="H82" s="3">
        <f t="shared" ref="H82:J82" si="88">LN(E82)</f>
        <v>4.565389316</v>
      </c>
      <c r="I82" s="3">
        <f t="shared" si="88"/>
        <v>4.896943279</v>
      </c>
      <c r="J82" s="3">
        <f t="shared" si="88"/>
        <v>2.554577316</v>
      </c>
      <c r="K82" s="3">
        <f t="shared" si="52"/>
        <v>177.1115935</v>
      </c>
      <c r="L82" s="4">
        <v>23.1760024081832</v>
      </c>
      <c r="M82" s="4">
        <v>24.1005043615963</v>
      </c>
      <c r="N82" s="4">
        <v>25.2659634406332</v>
      </c>
      <c r="O82" s="4">
        <f t="shared" si="53"/>
        <v>0.1653938562</v>
      </c>
      <c r="AD82" s="4"/>
      <c r="AE82" s="4"/>
      <c r="AF82" s="4"/>
    </row>
    <row r="83" ht="15.75" customHeight="1">
      <c r="A83" s="3">
        <v>20.0</v>
      </c>
      <c r="B83" s="3">
        <v>1.0</v>
      </c>
      <c r="C83" s="3">
        <v>6.0</v>
      </c>
      <c r="D83" s="3" t="s">
        <v>18</v>
      </c>
      <c r="E83" s="5">
        <v>141.3</v>
      </c>
      <c r="F83" s="3">
        <v>117.36073541676176</v>
      </c>
      <c r="G83" s="3">
        <f t="shared" si="45"/>
        <v>16.58307191</v>
      </c>
      <c r="H83" s="3">
        <f t="shared" ref="H83:J83" si="89">LN(E83)</f>
        <v>4.95088529</v>
      </c>
      <c r="I83" s="3">
        <f t="shared" si="89"/>
        <v>4.7652524</v>
      </c>
      <c r="J83" s="3">
        <f t="shared" si="89"/>
        <v>2.808382411</v>
      </c>
      <c r="K83" s="3">
        <f t="shared" si="52"/>
        <v>166.3498176</v>
      </c>
      <c r="L83" s="4">
        <v>21.5561058656202</v>
      </c>
      <c r="M83" s="4">
        <v>50.7895164750962</v>
      </c>
      <c r="N83" s="4">
        <v>30.4919448487768</v>
      </c>
      <c r="O83" s="4">
        <f t="shared" si="53"/>
        <v>0.1026682067</v>
      </c>
      <c r="AD83" s="4"/>
      <c r="AE83" s="4"/>
      <c r="AF83" s="4"/>
    </row>
    <row r="84" ht="15.75" customHeight="1">
      <c r="A84" s="3">
        <v>20.0</v>
      </c>
      <c r="B84" s="3">
        <v>2.0</v>
      </c>
      <c r="C84" s="3">
        <v>1.0</v>
      </c>
      <c r="D84" s="3" t="s">
        <v>18</v>
      </c>
      <c r="E84" s="5">
        <v>161.2</v>
      </c>
      <c r="F84" s="3">
        <v>97.43664726706766</v>
      </c>
      <c r="G84" s="3">
        <f t="shared" si="45"/>
        <v>15.70678754</v>
      </c>
      <c r="H84" s="3">
        <f t="shared" ref="H84:J84" si="90">LN(E84)</f>
        <v>5.08264583</v>
      </c>
      <c r="I84" s="3">
        <f t="shared" si="90"/>
        <v>4.579202395</v>
      </c>
      <c r="J84" s="3">
        <f t="shared" si="90"/>
        <v>2.754092946</v>
      </c>
      <c r="K84" s="3">
        <f t="shared" si="52"/>
        <v>141.4049893</v>
      </c>
      <c r="L84" s="4">
        <v>16.0152579237074</v>
      </c>
      <c r="M84" s="4">
        <v>51.7864524304253</v>
      </c>
      <c r="N84" s="4"/>
      <c r="O84" s="4">
        <f t="shared" si="53"/>
        <v>-0.05980983762</v>
      </c>
      <c r="AD84" s="4"/>
      <c r="AE84" s="4"/>
      <c r="AF84" s="4"/>
    </row>
    <row r="85" ht="15.75" customHeight="1">
      <c r="A85" s="3">
        <v>20.0</v>
      </c>
      <c r="B85" s="3">
        <v>2.0</v>
      </c>
      <c r="C85" s="3">
        <v>2.0</v>
      </c>
      <c r="D85" s="3" t="s">
        <v>18</v>
      </c>
      <c r="E85" s="5"/>
      <c r="K85" s="3"/>
      <c r="L85" s="4"/>
      <c r="M85" s="4"/>
      <c r="N85" s="4"/>
      <c r="O85" s="4"/>
      <c r="AD85" s="4"/>
      <c r="AE85" s="4"/>
      <c r="AF85" s="4"/>
    </row>
    <row r="86" ht="15.75" customHeight="1">
      <c r="A86" s="3">
        <v>20.0</v>
      </c>
      <c r="B86" s="3">
        <v>2.0</v>
      </c>
      <c r="C86" s="3">
        <v>3.0</v>
      </c>
      <c r="D86" s="3" t="s">
        <v>18</v>
      </c>
      <c r="E86" s="5">
        <v>108.1</v>
      </c>
      <c r="F86" s="3">
        <v>85.99861267499881</v>
      </c>
      <c r="G86" s="3">
        <f t="shared" ref="G86:G89" si="92">F86*(E86/1000)</f>
        <v>9.29645003</v>
      </c>
      <c r="H86" s="3">
        <f t="shared" ref="H86:J86" si="91">LN(E86)</f>
        <v>4.683056725</v>
      </c>
      <c r="I86" s="3">
        <f t="shared" si="91"/>
        <v>4.454331164</v>
      </c>
      <c r="J86" s="3">
        <f t="shared" si="91"/>
        <v>2.22963261</v>
      </c>
      <c r="K86" s="3">
        <f t="shared" ref="K86:K89" si="94">((GEOMEAN($E$46:$E$89))^(0.821-1))*(E86^(1-0.821))*F86</f>
        <v>116.1904154</v>
      </c>
      <c r="L86" s="4">
        <v>16.423</v>
      </c>
      <c r="M86" s="4">
        <v>16.049</v>
      </c>
      <c r="N86" s="4">
        <v>18.901</v>
      </c>
      <c r="O86" s="4">
        <f t="shared" ref="O86:O89" si="95">J86-((0.8211*H86)+LN(0.2568))</f>
        <v>-0.2561675593</v>
      </c>
      <c r="AD86" s="4"/>
      <c r="AE86" s="4"/>
      <c r="AF86" s="4"/>
    </row>
    <row r="87" ht="15.75" customHeight="1">
      <c r="A87" s="3">
        <v>20.0</v>
      </c>
      <c r="B87" s="3">
        <v>2.0</v>
      </c>
      <c r="C87" s="3">
        <v>4.0</v>
      </c>
      <c r="D87" s="3" t="s">
        <v>18</v>
      </c>
      <c r="E87" s="5">
        <v>113.9</v>
      </c>
      <c r="F87" s="3">
        <v>80.18273426223415</v>
      </c>
      <c r="G87" s="3">
        <f t="shared" si="92"/>
        <v>9.132813432</v>
      </c>
      <c r="H87" s="3">
        <f t="shared" ref="H87:J87" si="93">LN(E87)</f>
        <v>4.73532087</v>
      </c>
      <c r="I87" s="3">
        <f t="shared" si="93"/>
        <v>4.384308208</v>
      </c>
      <c r="J87" s="3">
        <f t="shared" si="93"/>
        <v>2.2118738</v>
      </c>
      <c r="K87" s="3">
        <f t="shared" si="94"/>
        <v>109.3509771</v>
      </c>
      <c r="L87" s="4">
        <v>16.9881996538068</v>
      </c>
      <c r="M87" s="4">
        <v>29.3928921147217</v>
      </c>
      <c r="N87" s="4" t="s">
        <v>16</v>
      </c>
      <c r="O87" s="4">
        <f t="shared" si="95"/>
        <v>-0.3168404599</v>
      </c>
      <c r="AD87" s="4"/>
      <c r="AE87" s="4"/>
      <c r="AF87" s="4"/>
    </row>
    <row r="88" ht="15.75" customHeight="1">
      <c r="A88" s="3">
        <v>20.0</v>
      </c>
      <c r="B88" s="3">
        <v>2.0</v>
      </c>
      <c r="C88" s="3">
        <v>5.0</v>
      </c>
      <c r="D88" s="3" t="s">
        <v>18</v>
      </c>
      <c r="E88" s="5">
        <v>90.5</v>
      </c>
      <c r="F88" s="3">
        <v>131.87103280628503</v>
      </c>
      <c r="G88" s="3">
        <f t="shared" si="92"/>
        <v>11.93432847</v>
      </c>
      <c r="H88" s="3">
        <f t="shared" ref="H88:J88" si="96">LN(E88)</f>
        <v>4.505349851</v>
      </c>
      <c r="I88" s="3">
        <f t="shared" si="96"/>
        <v>4.881824421</v>
      </c>
      <c r="J88" s="3">
        <f t="shared" si="96"/>
        <v>2.479418993</v>
      </c>
      <c r="K88" s="3">
        <f t="shared" si="94"/>
        <v>172.589179</v>
      </c>
      <c r="L88" s="4">
        <v>19.695</v>
      </c>
      <c r="M88" s="4">
        <v>56.629</v>
      </c>
      <c r="N88" s="4">
        <v>25.405</v>
      </c>
      <c r="O88" s="4">
        <f t="shared" si="95"/>
        <v>0.1395339373</v>
      </c>
      <c r="AD88" s="4"/>
      <c r="AE88" s="4"/>
      <c r="AF88" s="4"/>
    </row>
    <row r="89" ht="15.75" customHeight="1">
      <c r="A89" s="3">
        <v>20.0</v>
      </c>
      <c r="B89" s="3">
        <v>2.0</v>
      </c>
      <c r="C89" s="3">
        <v>6.0</v>
      </c>
      <c r="D89" s="3" t="s">
        <v>18</v>
      </c>
      <c r="E89" s="5">
        <v>116.6</v>
      </c>
      <c r="F89" s="3">
        <v>108.6509614890738</v>
      </c>
      <c r="G89" s="3">
        <f t="shared" si="92"/>
        <v>12.66870211</v>
      </c>
      <c r="H89" s="3">
        <f t="shared" ref="H89:J89" si="97">LN(E89)</f>
        <v>4.758749274</v>
      </c>
      <c r="I89" s="3">
        <f t="shared" si="97"/>
        <v>4.688140556</v>
      </c>
      <c r="J89" s="3">
        <f t="shared" si="97"/>
        <v>2.539134551</v>
      </c>
      <c r="K89" s="3">
        <f t="shared" si="94"/>
        <v>148.7978562</v>
      </c>
      <c r="L89" s="4">
        <v>23.5654042877343</v>
      </c>
      <c r="M89" s="4">
        <v>29.3928919501266</v>
      </c>
      <c r="N89" s="4">
        <v>25.8258344217672</v>
      </c>
      <c r="O89" s="4">
        <f t="shared" si="95"/>
        <v>-0.008816770633</v>
      </c>
      <c r="AD89" s="4"/>
      <c r="AE89" s="4"/>
      <c r="AF89" s="4"/>
    </row>
    <row r="90" ht="15.75" customHeight="1">
      <c r="M90" s="4"/>
      <c r="N90" s="4"/>
      <c r="O90" s="4"/>
      <c r="P90" s="4"/>
      <c r="AD90" s="4"/>
      <c r="AE90" s="4"/>
      <c r="AF90" s="4"/>
    </row>
    <row r="91" ht="15.75" customHeight="1">
      <c r="M91" s="4"/>
      <c r="N91" s="4"/>
      <c r="O91" s="4"/>
      <c r="P91" s="4"/>
      <c r="AD91" s="4"/>
      <c r="AE91" s="4"/>
      <c r="AF91" s="4"/>
    </row>
    <row r="92" ht="15.75" customHeight="1">
      <c r="M92" s="4"/>
      <c r="N92" s="4"/>
      <c r="O92" s="4"/>
      <c r="P92" s="4"/>
      <c r="AD92" s="4"/>
      <c r="AE92" s="4"/>
      <c r="AF92" s="4"/>
    </row>
    <row r="93" ht="15.75" customHeight="1">
      <c r="M93" s="4"/>
      <c r="N93" s="4"/>
      <c r="O93" s="4"/>
      <c r="P93" s="4"/>
      <c r="AD93" s="4"/>
      <c r="AE93" s="4"/>
      <c r="AF93" s="4"/>
    </row>
    <row r="94" ht="15.75" customHeight="1">
      <c r="M94" s="4"/>
      <c r="N94" s="4"/>
      <c r="O94" s="4"/>
      <c r="P94" s="4"/>
      <c r="AD94" s="4"/>
      <c r="AE94" s="4"/>
      <c r="AF94" s="4"/>
    </row>
    <row r="95" ht="15.75" customHeight="1">
      <c r="M95" s="4"/>
      <c r="N95" s="4"/>
      <c r="O95" s="4"/>
      <c r="P95" s="4"/>
      <c r="AD95" s="4"/>
      <c r="AE95" s="4"/>
      <c r="AF95" s="4"/>
    </row>
    <row r="96" ht="15.75" customHeight="1">
      <c r="M96" s="4"/>
      <c r="N96" s="4"/>
      <c r="O96" s="4"/>
      <c r="P96" s="4"/>
      <c r="AD96" s="4"/>
      <c r="AE96" s="4"/>
      <c r="AF96" s="4"/>
    </row>
    <row r="97" ht="15.75" customHeight="1">
      <c r="M97" s="4"/>
      <c r="N97" s="4"/>
      <c r="O97" s="4"/>
      <c r="P97" s="4"/>
      <c r="AD97" s="4"/>
      <c r="AE97" s="4"/>
      <c r="AF97" s="4"/>
    </row>
    <row r="98" ht="15.75" customHeight="1">
      <c r="M98" s="4"/>
      <c r="N98" s="4"/>
      <c r="O98" s="4"/>
      <c r="P98" s="4"/>
      <c r="AD98" s="4"/>
      <c r="AE98" s="4"/>
      <c r="AF98" s="4"/>
    </row>
    <row r="99" ht="15.75" customHeight="1">
      <c r="M99" s="4"/>
      <c r="N99" s="4"/>
      <c r="O99" s="4"/>
      <c r="P99" s="4"/>
      <c r="AD99" s="4"/>
      <c r="AE99" s="4"/>
      <c r="AF99" s="4"/>
    </row>
    <row r="100" ht="15.75" customHeight="1">
      <c r="M100" s="4"/>
      <c r="N100" s="4"/>
      <c r="O100" s="4"/>
      <c r="P100" s="4"/>
      <c r="AD100" s="4"/>
      <c r="AE100" s="4"/>
      <c r="AF100" s="4"/>
    </row>
    <row r="101" ht="15.75" customHeight="1">
      <c r="M101" s="4"/>
      <c r="N101" s="4"/>
      <c r="O101" s="4"/>
      <c r="P101" s="4"/>
      <c r="AD101" s="4"/>
      <c r="AE101" s="4"/>
      <c r="AF101" s="4"/>
    </row>
    <row r="102" ht="15.75" customHeight="1">
      <c r="M102" s="4"/>
      <c r="N102" s="4"/>
      <c r="O102" s="4"/>
      <c r="P102" s="4"/>
      <c r="AD102" s="4"/>
      <c r="AE102" s="4"/>
      <c r="AF102" s="4"/>
    </row>
    <row r="103" ht="15.75" customHeight="1">
      <c r="M103" s="4"/>
      <c r="N103" s="4"/>
      <c r="O103" s="4"/>
      <c r="P103" s="4"/>
      <c r="AD103" s="4"/>
      <c r="AE103" s="4"/>
      <c r="AF103" s="4"/>
    </row>
    <row r="104" ht="15.75" customHeight="1">
      <c r="M104" s="4"/>
      <c r="N104" s="4"/>
      <c r="O104" s="4"/>
      <c r="P104" s="4"/>
      <c r="AD104" s="4"/>
      <c r="AE104" s="4"/>
      <c r="AF104" s="4"/>
    </row>
    <row r="105" ht="15.75" customHeight="1">
      <c r="M105" s="4"/>
      <c r="N105" s="4"/>
      <c r="O105" s="4"/>
      <c r="P105" s="4"/>
      <c r="AD105" s="4"/>
      <c r="AE105" s="4"/>
      <c r="AF105" s="4"/>
    </row>
    <row r="106" ht="15.75" customHeight="1">
      <c r="M106" s="4"/>
      <c r="N106" s="4"/>
      <c r="O106" s="4"/>
      <c r="P106" s="4"/>
      <c r="AD106" s="4"/>
      <c r="AE106" s="4"/>
      <c r="AF106" s="4"/>
    </row>
    <row r="107" ht="15.75" customHeight="1">
      <c r="M107" s="4"/>
      <c r="N107" s="4"/>
      <c r="O107" s="4"/>
      <c r="P107" s="4"/>
      <c r="AD107" s="4"/>
      <c r="AE107" s="4"/>
      <c r="AF107" s="4"/>
    </row>
    <row r="108" ht="15.75" customHeight="1">
      <c r="M108" s="4"/>
      <c r="N108" s="4"/>
      <c r="O108" s="4"/>
      <c r="P108" s="4"/>
      <c r="AD108" s="4"/>
      <c r="AE108" s="4"/>
      <c r="AF108" s="4"/>
    </row>
    <row r="109" ht="15.75" customHeight="1">
      <c r="M109" s="4"/>
      <c r="N109" s="4"/>
      <c r="O109" s="4"/>
      <c r="P109" s="4"/>
      <c r="AD109" s="4"/>
      <c r="AE109" s="4"/>
      <c r="AF109" s="4"/>
    </row>
    <row r="110" ht="15.75" customHeight="1">
      <c r="M110" s="4"/>
      <c r="N110" s="4"/>
      <c r="O110" s="4"/>
      <c r="P110" s="4"/>
      <c r="AD110" s="4"/>
      <c r="AE110" s="4"/>
      <c r="AF110" s="4"/>
    </row>
    <row r="111" ht="15.75" customHeight="1">
      <c r="M111" s="4"/>
      <c r="N111" s="4"/>
      <c r="O111" s="4"/>
      <c r="P111" s="4"/>
      <c r="AD111" s="4"/>
      <c r="AE111" s="4"/>
      <c r="AF111" s="4"/>
    </row>
    <row r="112" ht="15.75" customHeight="1">
      <c r="M112" s="4"/>
      <c r="N112" s="4"/>
      <c r="O112" s="4"/>
      <c r="P112" s="4"/>
      <c r="AD112" s="4"/>
      <c r="AE112" s="4"/>
      <c r="AF112" s="4"/>
    </row>
    <row r="113" ht="15.75" customHeight="1">
      <c r="M113" s="4"/>
      <c r="N113" s="4"/>
      <c r="O113" s="4"/>
      <c r="P113" s="4"/>
      <c r="AD113" s="4"/>
      <c r="AE113" s="4"/>
      <c r="AF113" s="4"/>
    </row>
    <row r="114" ht="15.75" customHeight="1">
      <c r="M114" s="4"/>
      <c r="N114" s="4"/>
      <c r="O114" s="4"/>
      <c r="P114" s="4"/>
      <c r="AD114" s="4"/>
      <c r="AE114" s="4"/>
      <c r="AF114" s="4"/>
    </row>
    <row r="115" ht="15.75" customHeight="1">
      <c r="M115" s="4"/>
      <c r="N115" s="4"/>
      <c r="O115" s="4"/>
      <c r="P115" s="4"/>
      <c r="AD115" s="4"/>
      <c r="AE115" s="4"/>
      <c r="AF115" s="4"/>
    </row>
    <row r="116" ht="15.75" customHeight="1">
      <c r="M116" s="4"/>
      <c r="N116" s="4"/>
      <c r="O116" s="4"/>
      <c r="P116" s="4"/>
      <c r="AD116" s="4"/>
      <c r="AE116" s="4"/>
      <c r="AF116" s="4"/>
    </row>
    <row r="117" ht="15.75" customHeight="1">
      <c r="M117" s="4"/>
      <c r="N117" s="4"/>
      <c r="O117" s="4"/>
      <c r="P117" s="4"/>
      <c r="AD117" s="4"/>
      <c r="AE117" s="4"/>
      <c r="AF117" s="4"/>
    </row>
    <row r="118" ht="15.75" customHeight="1">
      <c r="M118" s="4"/>
      <c r="N118" s="4"/>
      <c r="O118" s="4"/>
      <c r="P118" s="4"/>
      <c r="AD118" s="4"/>
      <c r="AE118" s="4"/>
      <c r="AF118" s="4"/>
    </row>
    <row r="119" ht="15.75" customHeight="1">
      <c r="M119" s="4"/>
      <c r="N119" s="4"/>
      <c r="O119" s="4"/>
      <c r="P119" s="4"/>
      <c r="AD119" s="4"/>
      <c r="AE119" s="4"/>
      <c r="AF119" s="4"/>
    </row>
    <row r="120" ht="15.75" customHeight="1">
      <c r="M120" s="4"/>
      <c r="N120" s="4"/>
      <c r="O120" s="4"/>
      <c r="P120" s="4"/>
      <c r="AD120" s="4"/>
      <c r="AE120" s="4"/>
      <c r="AF120" s="4"/>
    </row>
    <row r="121" ht="15.75" customHeight="1">
      <c r="M121" s="4"/>
      <c r="N121" s="4"/>
      <c r="O121" s="4"/>
      <c r="P121" s="4"/>
      <c r="AD121" s="4"/>
      <c r="AE121" s="4"/>
      <c r="AF121" s="4"/>
    </row>
    <row r="122" ht="15.75" customHeight="1">
      <c r="M122" s="4"/>
      <c r="N122" s="4"/>
      <c r="O122" s="4"/>
      <c r="P122" s="4"/>
      <c r="AD122" s="4"/>
      <c r="AE122" s="4"/>
      <c r="AF122" s="4"/>
    </row>
    <row r="123" ht="15.75" customHeight="1">
      <c r="M123" s="4"/>
      <c r="N123" s="4"/>
      <c r="O123" s="4"/>
      <c r="P123" s="4"/>
      <c r="AD123" s="4"/>
      <c r="AE123" s="4"/>
      <c r="AF123" s="4"/>
    </row>
    <row r="124" ht="15.75" customHeight="1">
      <c r="M124" s="4"/>
      <c r="N124" s="4"/>
      <c r="O124" s="4"/>
      <c r="P124" s="4"/>
      <c r="AD124" s="4"/>
      <c r="AE124" s="4"/>
      <c r="AF124" s="4"/>
    </row>
    <row r="125" ht="15.75" customHeight="1">
      <c r="M125" s="4"/>
      <c r="N125" s="4"/>
      <c r="O125" s="4"/>
      <c r="P125" s="4"/>
      <c r="AD125" s="4"/>
      <c r="AE125" s="4"/>
      <c r="AF125" s="4"/>
    </row>
    <row r="126" ht="15.75" customHeight="1">
      <c r="M126" s="4"/>
      <c r="N126" s="4"/>
      <c r="O126" s="4"/>
      <c r="P126" s="4"/>
      <c r="AD126" s="4"/>
      <c r="AE126" s="4"/>
      <c r="AF126" s="4"/>
    </row>
    <row r="127" ht="15.75" customHeight="1">
      <c r="M127" s="4"/>
      <c r="N127" s="4"/>
      <c r="O127" s="4"/>
      <c r="P127" s="4"/>
      <c r="AD127" s="4"/>
      <c r="AE127" s="4"/>
      <c r="AF127" s="4"/>
    </row>
    <row r="128" ht="15.75" customHeight="1">
      <c r="M128" s="4"/>
      <c r="N128" s="4"/>
      <c r="O128" s="4"/>
      <c r="P128" s="4"/>
      <c r="AD128" s="4"/>
      <c r="AE128" s="4"/>
      <c r="AF128" s="4"/>
    </row>
    <row r="129" ht="15.75" customHeight="1">
      <c r="M129" s="4"/>
      <c r="N129" s="4"/>
      <c r="O129" s="4"/>
      <c r="P129" s="4"/>
      <c r="AD129" s="4"/>
      <c r="AE129" s="4"/>
      <c r="AF129" s="4"/>
    </row>
    <row r="130" ht="15.75" customHeight="1">
      <c r="M130" s="4"/>
      <c r="N130" s="4"/>
      <c r="O130" s="4"/>
      <c r="P130" s="4"/>
      <c r="AD130" s="4"/>
      <c r="AE130" s="4"/>
      <c r="AF130" s="4"/>
    </row>
    <row r="131" ht="15.75" customHeight="1">
      <c r="M131" s="4"/>
      <c r="N131" s="4"/>
      <c r="O131" s="4"/>
      <c r="P131" s="4"/>
      <c r="AD131" s="4"/>
      <c r="AE131" s="4"/>
      <c r="AF131" s="4"/>
    </row>
    <row r="132" ht="15.75" customHeight="1">
      <c r="M132" s="4"/>
      <c r="N132" s="4"/>
      <c r="O132" s="4"/>
      <c r="P132" s="4"/>
      <c r="AD132" s="4"/>
      <c r="AE132" s="4"/>
      <c r="AF132" s="4"/>
    </row>
    <row r="133" ht="15.75" customHeight="1">
      <c r="M133" s="4"/>
      <c r="N133" s="4"/>
      <c r="O133" s="4"/>
      <c r="P133" s="4"/>
      <c r="AD133" s="4"/>
      <c r="AE133" s="4"/>
      <c r="AF133" s="4"/>
    </row>
    <row r="134" ht="15.75" customHeight="1">
      <c r="M134" s="4"/>
      <c r="N134" s="4"/>
      <c r="O134" s="4"/>
      <c r="P134" s="4"/>
      <c r="AD134" s="4"/>
      <c r="AE134" s="4"/>
      <c r="AF134" s="4"/>
    </row>
    <row r="135" ht="15.75" customHeight="1">
      <c r="M135" s="4"/>
      <c r="N135" s="4"/>
      <c r="O135" s="4"/>
      <c r="P135" s="4"/>
      <c r="AD135" s="4"/>
      <c r="AE135" s="4"/>
      <c r="AF135" s="4"/>
    </row>
    <row r="136" ht="15.75" customHeight="1">
      <c r="M136" s="4"/>
      <c r="N136" s="4"/>
      <c r="O136" s="4"/>
      <c r="P136" s="4"/>
      <c r="AD136" s="4"/>
      <c r="AE136" s="4"/>
      <c r="AF136" s="4"/>
    </row>
    <row r="137" ht="15.75" customHeight="1">
      <c r="M137" s="4"/>
      <c r="N137" s="4"/>
      <c r="O137" s="4"/>
      <c r="P137" s="4"/>
      <c r="AD137" s="4"/>
      <c r="AE137" s="4"/>
      <c r="AF137" s="4"/>
    </row>
    <row r="138" ht="15.75" customHeight="1">
      <c r="M138" s="4"/>
      <c r="N138" s="4"/>
      <c r="O138" s="4"/>
      <c r="P138" s="4"/>
      <c r="AD138" s="4"/>
      <c r="AE138" s="4"/>
      <c r="AF138" s="4"/>
    </row>
    <row r="139" ht="15.75" customHeight="1">
      <c r="M139" s="4"/>
      <c r="N139" s="4"/>
      <c r="O139" s="4"/>
      <c r="P139" s="4"/>
      <c r="AD139" s="4"/>
      <c r="AE139" s="4"/>
      <c r="AF139" s="4"/>
    </row>
    <row r="140" ht="15.75" customHeight="1">
      <c r="M140" s="4"/>
      <c r="N140" s="4"/>
      <c r="O140" s="4"/>
      <c r="P140" s="4"/>
      <c r="AD140" s="4"/>
      <c r="AE140" s="4"/>
      <c r="AF140" s="4"/>
    </row>
    <row r="141" ht="15.75" customHeight="1">
      <c r="M141" s="4"/>
      <c r="N141" s="4"/>
      <c r="O141" s="4"/>
      <c r="P141" s="4"/>
      <c r="AD141" s="4"/>
      <c r="AE141" s="4"/>
      <c r="AF141" s="4"/>
    </row>
    <row r="142" ht="15.75" customHeight="1">
      <c r="M142" s="4"/>
      <c r="N142" s="4"/>
      <c r="O142" s="4"/>
      <c r="P142" s="4"/>
      <c r="AD142" s="4"/>
      <c r="AE142" s="4"/>
      <c r="AF142" s="4"/>
    </row>
    <row r="143" ht="15.75" customHeight="1">
      <c r="M143" s="4"/>
      <c r="N143" s="4"/>
      <c r="O143" s="4"/>
      <c r="P143" s="4"/>
      <c r="AD143" s="4"/>
      <c r="AE143" s="4"/>
      <c r="AF143" s="4"/>
    </row>
    <row r="144" ht="15.75" customHeight="1">
      <c r="M144" s="4"/>
      <c r="N144" s="4"/>
      <c r="O144" s="4"/>
      <c r="P144" s="4"/>
      <c r="AD144" s="4"/>
      <c r="AE144" s="4"/>
      <c r="AF144" s="4"/>
    </row>
    <row r="145" ht="15.75" customHeight="1">
      <c r="M145" s="4"/>
      <c r="N145" s="4"/>
      <c r="O145" s="4"/>
      <c r="P145" s="4"/>
      <c r="AD145" s="4"/>
      <c r="AE145" s="4"/>
      <c r="AF145" s="4"/>
    </row>
    <row r="146" ht="15.75" customHeight="1">
      <c r="M146" s="4"/>
      <c r="N146" s="4"/>
      <c r="O146" s="4"/>
      <c r="P146" s="4"/>
      <c r="AD146" s="4"/>
      <c r="AE146" s="4"/>
      <c r="AF146" s="4"/>
    </row>
    <row r="147" ht="15.75" customHeight="1">
      <c r="M147" s="4"/>
      <c r="N147" s="4"/>
      <c r="O147" s="4"/>
      <c r="P147" s="4"/>
      <c r="AD147" s="4"/>
      <c r="AE147" s="4"/>
      <c r="AF147" s="4"/>
    </row>
    <row r="148" ht="15.75" customHeight="1">
      <c r="M148" s="4"/>
      <c r="N148" s="4"/>
      <c r="O148" s="4"/>
      <c r="P148" s="4"/>
      <c r="AD148" s="4"/>
      <c r="AE148" s="4"/>
      <c r="AF148" s="4"/>
    </row>
    <row r="149" ht="15.75" customHeight="1">
      <c r="M149" s="4"/>
      <c r="N149" s="4"/>
      <c r="O149" s="4"/>
      <c r="P149" s="4"/>
      <c r="AD149" s="4"/>
      <c r="AE149" s="4"/>
      <c r="AF149" s="4"/>
    </row>
    <row r="150" ht="15.75" customHeight="1">
      <c r="M150" s="4"/>
      <c r="N150" s="4"/>
      <c r="O150" s="4"/>
      <c r="P150" s="4"/>
      <c r="AD150" s="4"/>
      <c r="AE150" s="4"/>
      <c r="AF150" s="4"/>
    </row>
    <row r="151" ht="15.75" customHeight="1">
      <c r="M151" s="4"/>
      <c r="N151" s="4"/>
      <c r="O151" s="4"/>
      <c r="P151" s="4"/>
      <c r="AD151" s="4"/>
      <c r="AE151" s="4"/>
      <c r="AF151" s="4"/>
    </row>
    <row r="152" ht="15.75" customHeight="1">
      <c r="M152" s="4"/>
      <c r="N152" s="4"/>
      <c r="O152" s="4"/>
      <c r="P152" s="4"/>
      <c r="AD152" s="4"/>
      <c r="AE152" s="4"/>
      <c r="AF152" s="4"/>
    </row>
    <row r="153" ht="15.75" customHeight="1">
      <c r="M153" s="4"/>
      <c r="N153" s="4"/>
      <c r="O153" s="4"/>
      <c r="P153" s="4"/>
      <c r="AD153" s="4"/>
      <c r="AE153" s="4"/>
      <c r="AF153" s="4"/>
    </row>
    <row r="154" ht="15.75" customHeight="1">
      <c r="M154" s="4"/>
      <c r="N154" s="4"/>
      <c r="O154" s="4"/>
      <c r="P154" s="4"/>
      <c r="AD154" s="4"/>
      <c r="AE154" s="4"/>
      <c r="AF154" s="4"/>
    </row>
    <row r="155" ht="15.75" customHeight="1">
      <c r="M155" s="4"/>
      <c r="N155" s="4"/>
      <c r="O155" s="4"/>
      <c r="P155" s="4"/>
      <c r="AD155" s="4"/>
      <c r="AE155" s="4"/>
      <c r="AF155" s="4"/>
    </row>
    <row r="156" ht="15.75" customHeight="1">
      <c r="M156" s="4"/>
      <c r="N156" s="4"/>
      <c r="O156" s="4"/>
      <c r="P156" s="4"/>
      <c r="AD156" s="4"/>
      <c r="AE156" s="4"/>
      <c r="AF156" s="4"/>
    </row>
    <row r="157" ht="15.75" customHeight="1">
      <c r="M157" s="4"/>
      <c r="N157" s="4"/>
      <c r="O157" s="4"/>
      <c r="P157" s="4"/>
      <c r="AD157" s="4"/>
      <c r="AE157" s="4"/>
      <c r="AF157" s="4"/>
    </row>
    <row r="158" ht="15.75" customHeight="1">
      <c r="M158" s="4"/>
      <c r="N158" s="4"/>
      <c r="O158" s="4"/>
      <c r="P158" s="4"/>
      <c r="AD158" s="4"/>
      <c r="AE158" s="4"/>
      <c r="AF158" s="4"/>
    </row>
    <row r="159" ht="15.75" customHeight="1">
      <c r="M159" s="4"/>
      <c r="N159" s="4"/>
      <c r="O159" s="4"/>
      <c r="P159" s="4"/>
      <c r="AD159" s="4"/>
      <c r="AE159" s="4"/>
      <c r="AF159" s="4"/>
    </row>
    <row r="160" ht="15.75" customHeight="1">
      <c r="M160" s="4"/>
      <c r="N160" s="4"/>
      <c r="O160" s="4"/>
      <c r="P160" s="4"/>
      <c r="AD160" s="4"/>
      <c r="AE160" s="4"/>
      <c r="AF160" s="4"/>
    </row>
    <row r="161" ht="15.75" customHeight="1">
      <c r="M161" s="4"/>
      <c r="N161" s="4"/>
      <c r="O161" s="4"/>
      <c r="P161" s="4"/>
      <c r="AD161" s="4"/>
      <c r="AE161" s="4"/>
      <c r="AF161" s="4"/>
    </row>
    <row r="162" ht="15.75" customHeight="1">
      <c r="M162" s="4"/>
      <c r="N162" s="4"/>
      <c r="O162" s="4"/>
      <c r="P162" s="4"/>
      <c r="AD162" s="4"/>
      <c r="AE162" s="4"/>
      <c r="AF162" s="4"/>
    </row>
    <row r="163" ht="15.75" customHeight="1">
      <c r="M163" s="4"/>
      <c r="N163" s="4"/>
      <c r="O163" s="4"/>
      <c r="P163" s="4"/>
      <c r="AD163" s="4"/>
      <c r="AE163" s="4"/>
      <c r="AF163" s="4"/>
    </row>
    <row r="164" ht="15.75" customHeight="1">
      <c r="M164" s="4"/>
      <c r="N164" s="4"/>
      <c r="O164" s="4"/>
      <c r="P164" s="4"/>
      <c r="AD164" s="4"/>
      <c r="AE164" s="4"/>
      <c r="AF164" s="4"/>
    </row>
    <row r="165" ht="15.75" customHeight="1">
      <c r="M165" s="4"/>
      <c r="N165" s="4"/>
      <c r="O165" s="4"/>
      <c r="P165" s="4"/>
      <c r="AD165" s="4"/>
      <c r="AE165" s="4"/>
      <c r="AF165" s="4"/>
    </row>
    <row r="166" ht="15.75" customHeight="1">
      <c r="M166" s="4"/>
      <c r="N166" s="4"/>
      <c r="O166" s="4"/>
      <c r="P166" s="4"/>
      <c r="AD166" s="4"/>
      <c r="AE166" s="4"/>
      <c r="AF166" s="4"/>
    </row>
    <row r="167" ht="15.75" customHeight="1">
      <c r="M167" s="4"/>
      <c r="N167" s="4"/>
      <c r="O167" s="4"/>
      <c r="P167" s="4"/>
      <c r="AD167" s="4"/>
      <c r="AE167" s="4"/>
      <c r="AF167" s="4"/>
    </row>
    <row r="168" ht="15.75" customHeight="1">
      <c r="M168" s="4"/>
      <c r="N168" s="4"/>
      <c r="O168" s="4"/>
      <c r="P168" s="4"/>
      <c r="AD168" s="4"/>
      <c r="AE168" s="4"/>
      <c r="AF168" s="4"/>
    </row>
    <row r="169" ht="15.75" customHeight="1">
      <c r="M169" s="4"/>
      <c r="N169" s="4"/>
      <c r="O169" s="4"/>
      <c r="P169" s="4"/>
      <c r="AD169" s="4"/>
      <c r="AE169" s="4"/>
      <c r="AF169" s="4"/>
    </row>
    <row r="170" ht="15.75" customHeight="1">
      <c r="M170" s="4"/>
      <c r="N170" s="4"/>
      <c r="O170" s="4"/>
      <c r="P170" s="4"/>
      <c r="AD170" s="4"/>
      <c r="AE170" s="4"/>
      <c r="AF170" s="4"/>
    </row>
    <row r="171" ht="15.75" customHeight="1">
      <c r="M171" s="4"/>
      <c r="N171" s="4"/>
      <c r="O171" s="4"/>
      <c r="P171" s="4"/>
      <c r="AD171" s="4"/>
      <c r="AE171" s="4"/>
      <c r="AF171" s="4"/>
    </row>
    <row r="172" ht="15.75" customHeight="1">
      <c r="M172" s="4"/>
      <c r="N172" s="4"/>
      <c r="O172" s="4"/>
      <c r="P172" s="4"/>
      <c r="AD172" s="4"/>
      <c r="AE172" s="4"/>
      <c r="AF172" s="4"/>
    </row>
    <row r="173" ht="15.75" customHeight="1">
      <c r="M173" s="4"/>
      <c r="N173" s="4"/>
      <c r="O173" s="4"/>
      <c r="P173" s="4"/>
      <c r="AD173" s="4"/>
      <c r="AE173" s="4"/>
      <c r="AF173" s="4"/>
    </row>
    <row r="174" ht="15.75" customHeight="1">
      <c r="M174" s="4"/>
      <c r="N174" s="4"/>
      <c r="O174" s="4"/>
      <c r="P174" s="4"/>
      <c r="AD174" s="4"/>
      <c r="AE174" s="4"/>
      <c r="AF174" s="4"/>
    </row>
    <row r="175" ht="15.75" customHeight="1">
      <c r="M175" s="4"/>
      <c r="N175" s="4"/>
      <c r="O175" s="4"/>
      <c r="P175" s="4"/>
      <c r="AD175" s="4"/>
      <c r="AE175" s="4"/>
      <c r="AF175" s="4"/>
    </row>
    <row r="176" ht="15.75" customHeight="1">
      <c r="M176" s="4"/>
      <c r="N176" s="4"/>
      <c r="O176" s="4"/>
      <c r="P176" s="4"/>
      <c r="AD176" s="4"/>
      <c r="AE176" s="4"/>
      <c r="AF176" s="4"/>
    </row>
    <row r="177" ht="15.75" customHeight="1">
      <c r="M177" s="4"/>
      <c r="N177" s="4"/>
      <c r="O177" s="4"/>
      <c r="P177" s="4"/>
      <c r="AD177" s="4"/>
      <c r="AE177" s="4"/>
      <c r="AF177" s="4"/>
    </row>
    <row r="178" ht="15.75" customHeight="1">
      <c r="M178" s="4"/>
      <c r="N178" s="4"/>
      <c r="O178" s="4"/>
      <c r="P178" s="4"/>
      <c r="AD178" s="4"/>
      <c r="AE178" s="4"/>
      <c r="AF178" s="4"/>
    </row>
    <row r="179" ht="15.75" customHeight="1">
      <c r="M179" s="4"/>
      <c r="N179" s="4"/>
      <c r="O179" s="4"/>
      <c r="P179" s="4"/>
      <c r="AD179" s="4"/>
      <c r="AE179" s="4"/>
      <c r="AF179" s="4"/>
    </row>
    <row r="180" ht="15.75" customHeight="1">
      <c r="M180" s="4"/>
      <c r="N180" s="4"/>
      <c r="O180" s="4"/>
      <c r="P180" s="4"/>
      <c r="AD180" s="4"/>
      <c r="AE180" s="4"/>
      <c r="AF180" s="4"/>
    </row>
    <row r="181" ht="15.75" customHeight="1">
      <c r="M181" s="4"/>
      <c r="N181" s="4"/>
      <c r="O181" s="4"/>
      <c r="P181" s="4"/>
      <c r="AD181" s="4"/>
      <c r="AE181" s="4"/>
      <c r="AF181" s="4"/>
    </row>
    <row r="182" ht="15.75" customHeight="1">
      <c r="M182" s="4"/>
      <c r="N182" s="4"/>
      <c r="O182" s="4"/>
      <c r="P182" s="4"/>
      <c r="AD182" s="4"/>
      <c r="AE182" s="4"/>
      <c r="AF182" s="4"/>
    </row>
    <row r="183" ht="15.75" customHeight="1">
      <c r="M183" s="4"/>
      <c r="N183" s="4"/>
      <c r="O183" s="4"/>
      <c r="P183" s="4"/>
      <c r="AD183" s="4"/>
      <c r="AE183" s="4"/>
      <c r="AF183" s="4"/>
    </row>
    <row r="184" ht="15.75" customHeight="1">
      <c r="M184" s="4"/>
      <c r="N184" s="4"/>
      <c r="O184" s="4"/>
      <c r="P184" s="4"/>
      <c r="AD184" s="4"/>
      <c r="AE184" s="4"/>
      <c r="AF184" s="4"/>
    </row>
    <row r="185" ht="15.75" customHeight="1">
      <c r="M185" s="4"/>
      <c r="N185" s="4"/>
      <c r="O185" s="4"/>
      <c r="P185" s="4"/>
      <c r="AD185" s="4"/>
      <c r="AE185" s="4"/>
      <c r="AF185" s="4"/>
    </row>
    <row r="186" ht="15.75" customHeight="1">
      <c r="M186" s="4"/>
      <c r="N186" s="4"/>
      <c r="O186" s="4"/>
      <c r="P186" s="4"/>
      <c r="AD186" s="4"/>
      <c r="AE186" s="4"/>
      <c r="AF186" s="4"/>
    </row>
    <row r="187" ht="15.75" customHeight="1">
      <c r="M187" s="4"/>
      <c r="N187" s="4"/>
      <c r="O187" s="4"/>
      <c r="P187" s="4"/>
      <c r="AD187" s="4"/>
      <c r="AE187" s="4"/>
      <c r="AF187" s="4"/>
    </row>
    <row r="188" ht="15.75" customHeight="1">
      <c r="M188" s="4"/>
      <c r="N188" s="4"/>
      <c r="O188" s="4"/>
      <c r="P188" s="4"/>
      <c r="AD188" s="4"/>
      <c r="AE188" s="4"/>
      <c r="AF188" s="4"/>
    </row>
    <row r="189" ht="15.75" customHeight="1">
      <c r="M189" s="4"/>
      <c r="N189" s="4"/>
      <c r="O189" s="4"/>
      <c r="P189" s="4"/>
      <c r="AD189" s="4"/>
      <c r="AE189" s="4"/>
      <c r="AF189" s="4"/>
    </row>
    <row r="190" ht="15.75" customHeight="1">
      <c r="M190" s="4"/>
      <c r="N190" s="4"/>
      <c r="O190" s="4"/>
      <c r="P190" s="4"/>
      <c r="AD190" s="4"/>
      <c r="AE190" s="4"/>
      <c r="AF190" s="4"/>
    </row>
    <row r="191" ht="15.75" customHeight="1">
      <c r="M191" s="4"/>
      <c r="N191" s="4"/>
      <c r="O191" s="4"/>
      <c r="P191" s="4"/>
      <c r="AD191" s="4"/>
      <c r="AE191" s="4"/>
      <c r="AF191" s="4"/>
    </row>
    <row r="192" ht="15.75" customHeight="1">
      <c r="M192" s="4"/>
      <c r="N192" s="4"/>
      <c r="O192" s="4"/>
      <c r="P192" s="4"/>
      <c r="AD192" s="4"/>
      <c r="AE192" s="4"/>
      <c r="AF192" s="4"/>
    </row>
    <row r="193" ht="15.75" customHeight="1">
      <c r="M193" s="4"/>
      <c r="N193" s="4"/>
      <c r="O193" s="4"/>
      <c r="P193" s="4"/>
      <c r="AD193" s="4"/>
      <c r="AE193" s="4"/>
      <c r="AF193" s="4"/>
    </row>
    <row r="194" ht="15.75" customHeight="1">
      <c r="M194" s="4"/>
      <c r="N194" s="4"/>
      <c r="O194" s="4"/>
      <c r="P194" s="4"/>
      <c r="AD194" s="4"/>
      <c r="AE194" s="4"/>
      <c r="AF194" s="4"/>
    </row>
    <row r="195" ht="15.75" customHeight="1">
      <c r="M195" s="4"/>
      <c r="N195" s="4"/>
      <c r="O195" s="4"/>
      <c r="P195" s="4"/>
      <c r="AD195" s="4"/>
      <c r="AE195" s="4"/>
      <c r="AF195" s="4"/>
    </row>
    <row r="196" ht="15.75" customHeight="1">
      <c r="M196" s="4"/>
      <c r="N196" s="4"/>
      <c r="O196" s="4"/>
      <c r="P196" s="4"/>
      <c r="AD196" s="4"/>
      <c r="AE196" s="4"/>
      <c r="AF196" s="4"/>
    </row>
    <row r="197" ht="15.75" customHeight="1">
      <c r="M197" s="4"/>
      <c r="N197" s="4"/>
      <c r="O197" s="4"/>
      <c r="P197" s="4"/>
      <c r="AD197" s="4"/>
      <c r="AE197" s="4"/>
      <c r="AF197" s="4"/>
    </row>
    <row r="198" ht="15.75" customHeight="1">
      <c r="M198" s="4"/>
      <c r="N198" s="4"/>
      <c r="O198" s="4"/>
      <c r="P198" s="4"/>
      <c r="AD198" s="4"/>
      <c r="AE198" s="4"/>
      <c r="AF198" s="4"/>
    </row>
    <row r="199" ht="15.75" customHeight="1">
      <c r="M199" s="4"/>
      <c r="N199" s="4"/>
      <c r="O199" s="4"/>
      <c r="P199" s="4"/>
      <c r="AD199" s="4"/>
      <c r="AE199" s="4"/>
      <c r="AF199" s="4"/>
    </row>
    <row r="200" ht="15.75" customHeight="1">
      <c r="M200" s="4"/>
      <c r="N200" s="4"/>
      <c r="O200" s="4"/>
      <c r="P200" s="4"/>
      <c r="AD200" s="4"/>
      <c r="AE200" s="4"/>
      <c r="AF200" s="4"/>
    </row>
    <row r="201" ht="15.75" customHeight="1">
      <c r="M201" s="4"/>
      <c r="N201" s="4"/>
      <c r="O201" s="4"/>
      <c r="P201" s="4"/>
      <c r="AD201" s="4"/>
      <c r="AE201" s="4"/>
      <c r="AF201" s="4"/>
    </row>
    <row r="202" ht="15.75" customHeight="1">
      <c r="M202" s="4"/>
      <c r="N202" s="4"/>
      <c r="O202" s="4"/>
      <c r="P202" s="4"/>
      <c r="AD202" s="4"/>
      <c r="AE202" s="4"/>
      <c r="AF202" s="4"/>
    </row>
    <row r="203" ht="15.75" customHeight="1">
      <c r="M203" s="4"/>
      <c r="N203" s="4"/>
      <c r="O203" s="4"/>
      <c r="P203" s="4"/>
      <c r="AD203" s="4"/>
      <c r="AE203" s="4"/>
      <c r="AF203" s="4"/>
    </row>
    <row r="204" ht="15.75" customHeight="1">
      <c r="M204" s="4"/>
      <c r="N204" s="4"/>
      <c r="O204" s="4"/>
      <c r="P204" s="4"/>
      <c r="AD204" s="4"/>
      <c r="AE204" s="4"/>
      <c r="AF204" s="4"/>
    </row>
    <row r="205" ht="15.75" customHeight="1">
      <c r="M205" s="4"/>
      <c r="N205" s="4"/>
      <c r="O205" s="4"/>
      <c r="P205" s="4"/>
      <c r="AD205" s="4"/>
      <c r="AE205" s="4"/>
      <c r="AF205" s="4"/>
    </row>
    <row r="206" ht="15.75" customHeight="1">
      <c r="M206" s="4"/>
      <c r="N206" s="4"/>
      <c r="O206" s="4"/>
      <c r="P206" s="4"/>
      <c r="AD206" s="4"/>
      <c r="AE206" s="4"/>
      <c r="AF206" s="4"/>
    </row>
    <row r="207" ht="15.75" customHeight="1">
      <c r="M207" s="4"/>
      <c r="N207" s="4"/>
      <c r="O207" s="4"/>
      <c r="P207" s="4"/>
      <c r="AD207" s="4"/>
      <c r="AE207" s="4"/>
      <c r="AF207" s="4"/>
    </row>
    <row r="208" ht="15.75" customHeight="1">
      <c r="M208" s="4"/>
      <c r="N208" s="4"/>
      <c r="O208" s="4"/>
      <c r="P208" s="4"/>
      <c r="AD208" s="4"/>
      <c r="AE208" s="4"/>
      <c r="AF208" s="4"/>
    </row>
    <row r="209" ht="15.75" customHeight="1">
      <c r="M209" s="4"/>
      <c r="N209" s="4"/>
      <c r="O209" s="4"/>
      <c r="P209" s="4"/>
      <c r="AD209" s="4"/>
      <c r="AE209" s="4"/>
      <c r="AF209" s="4"/>
    </row>
    <row r="210" ht="15.75" customHeight="1">
      <c r="M210" s="4"/>
      <c r="N210" s="4"/>
      <c r="O210" s="4"/>
      <c r="P210" s="4"/>
      <c r="AD210" s="4"/>
      <c r="AE210" s="4"/>
      <c r="AF210" s="4"/>
    </row>
    <row r="211" ht="15.75" customHeight="1">
      <c r="M211" s="4"/>
      <c r="N211" s="4"/>
      <c r="O211" s="4"/>
      <c r="P211" s="4"/>
      <c r="AD211" s="4"/>
      <c r="AE211" s="4"/>
      <c r="AF211" s="4"/>
    </row>
    <row r="212" ht="15.75" customHeight="1">
      <c r="M212" s="4"/>
      <c r="N212" s="4"/>
      <c r="O212" s="4"/>
      <c r="P212" s="4"/>
      <c r="AD212" s="4"/>
      <c r="AE212" s="4"/>
      <c r="AF212" s="4"/>
    </row>
    <row r="213" ht="15.75" customHeight="1">
      <c r="M213" s="4"/>
      <c r="N213" s="4"/>
      <c r="O213" s="4"/>
      <c r="P213" s="4"/>
      <c r="AD213" s="4"/>
      <c r="AE213" s="4"/>
      <c r="AF213" s="4"/>
    </row>
    <row r="214" ht="15.75" customHeight="1">
      <c r="M214" s="4"/>
      <c r="N214" s="4"/>
      <c r="O214" s="4"/>
      <c r="P214" s="4"/>
      <c r="AD214" s="4"/>
      <c r="AE214" s="4"/>
      <c r="AF214" s="4"/>
    </row>
    <row r="215" ht="15.75" customHeight="1">
      <c r="M215" s="4"/>
      <c r="N215" s="4"/>
      <c r="O215" s="4"/>
      <c r="P215" s="4"/>
      <c r="AD215" s="4"/>
      <c r="AE215" s="4"/>
      <c r="AF215" s="4"/>
    </row>
    <row r="216" ht="15.75" customHeight="1">
      <c r="M216" s="4"/>
      <c r="N216" s="4"/>
      <c r="O216" s="4"/>
      <c r="P216" s="4"/>
      <c r="AD216" s="4"/>
      <c r="AE216" s="4"/>
      <c r="AF216" s="4"/>
    </row>
    <row r="217" ht="15.75" customHeight="1">
      <c r="M217" s="4"/>
      <c r="N217" s="4"/>
      <c r="O217" s="4"/>
      <c r="P217" s="4"/>
      <c r="AD217" s="4"/>
      <c r="AE217" s="4"/>
      <c r="AF217" s="4"/>
    </row>
    <row r="218" ht="15.75" customHeight="1">
      <c r="M218" s="4"/>
      <c r="N218" s="4"/>
      <c r="O218" s="4"/>
      <c r="P218" s="4"/>
      <c r="AD218" s="4"/>
      <c r="AE218" s="4"/>
      <c r="AF218" s="4"/>
    </row>
    <row r="219" ht="15.75" customHeight="1">
      <c r="M219" s="4"/>
      <c r="N219" s="4"/>
      <c r="O219" s="4"/>
      <c r="P219" s="4"/>
      <c r="AD219" s="4"/>
      <c r="AE219" s="4"/>
      <c r="AF219" s="4"/>
    </row>
    <row r="220" ht="15.75" customHeight="1">
      <c r="M220" s="4"/>
      <c r="N220" s="4"/>
      <c r="O220" s="4"/>
      <c r="P220" s="4"/>
      <c r="AD220" s="4"/>
      <c r="AE220" s="4"/>
      <c r="AF220" s="4"/>
    </row>
    <row r="221" ht="15.75" customHeight="1">
      <c r="M221" s="4"/>
      <c r="N221" s="4"/>
      <c r="O221" s="4"/>
      <c r="P221" s="4"/>
      <c r="AD221" s="4"/>
      <c r="AE221" s="4"/>
      <c r="AF221" s="4"/>
    </row>
    <row r="222" ht="15.75" customHeight="1">
      <c r="M222" s="4"/>
      <c r="N222" s="4"/>
      <c r="O222" s="4"/>
      <c r="P222" s="4"/>
      <c r="AD222" s="4"/>
      <c r="AE222" s="4"/>
      <c r="AF222" s="4"/>
    </row>
    <row r="223" ht="15.75" customHeight="1">
      <c r="M223" s="4"/>
      <c r="N223" s="4"/>
      <c r="O223" s="4"/>
      <c r="P223" s="4"/>
      <c r="AD223" s="4"/>
      <c r="AE223" s="4"/>
      <c r="AF223" s="4"/>
    </row>
    <row r="224" ht="15.75" customHeight="1">
      <c r="M224" s="4"/>
      <c r="N224" s="4"/>
      <c r="O224" s="4"/>
      <c r="P224" s="4"/>
      <c r="AD224" s="4"/>
      <c r="AE224" s="4"/>
      <c r="AF224" s="4"/>
    </row>
    <row r="225" ht="15.75" customHeight="1">
      <c r="M225" s="4"/>
      <c r="N225" s="4"/>
      <c r="O225" s="4"/>
      <c r="P225" s="4"/>
      <c r="AD225" s="4"/>
      <c r="AE225" s="4"/>
      <c r="AF225" s="4"/>
    </row>
    <row r="226" ht="15.75" customHeight="1">
      <c r="M226" s="4"/>
      <c r="N226" s="4"/>
      <c r="O226" s="4"/>
      <c r="P226" s="4"/>
      <c r="AD226" s="4"/>
      <c r="AE226" s="4"/>
      <c r="AF226" s="4"/>
    </row>
    <row r="227" ht="15.75" customHeight="1">
      <c r="M227" s="4"/>
      <c r="N227" s="4"/>
      <c r="O227" s="4"/>
      <c r="P227" s="4"/>
      <c r="AD227" s="4"/>
      <c r="AE227" s="4"/>
      <c r="AF227" s="4"/>
    </row>
    <row r="228" ht="15.75" customHeight="1">
      <c r="M228" s="4"/>
      <c r="N228" s="4"/>
      <c r="O228" s="4"/>
      <c r="P228" s="4"/>
      <c r="AD228" s="4"/>
      <c r="AE228" s="4"/>
      <c r="AF228" s="4"/>
    </row>
    <row r="229" ht="15.75" customHeight="1">
      <c r="M229" s="4"/>
      <c r="N229" s="4"/>
      <c r="O229" s="4"/>
      <c r="P229" s="4"/>
      <c r="AD229" s="4"/>
      <c r="AE229" s="4"/>
      <c r="AF229" s="4"/>
    </row>
    <row r="230" ht="15.75" customHeight="1">
      <c r="M230" s="4"/>
      <c r="N230" s="4"/>
      <c r="O230" s="4"/>
      <c r="P230" s="4"/>
      <c r="AD230" s="4"/>
      <c r="AE230" s="4"/>
      <c r="AF230" s="4"/>
    </row>
    <row r="231" ht="15.75" customHeight="1">
      <c r="M231" s="4"/>
      <c r="N231" s="4"/>
      <c r="O231" s="4"/>
      <c r="P231" s="4"/>
      <c r="AD231" s="4"/>
      <c r="AE231" s="4"/>
      <c r="AF231" s="4"/>
    </row>
    <row r="232" ht="15.75" customHeight="1">
      <c r="M232" s="4"/>
      <c r="N232" s="4"/>
      <c r="O232" s="4"/>
      <c r="P232" s="4"/>
      <c r="AD232" s="4"/>
      <c r="AE232" s="4"/>
      <c r="AF232" s="4"/>
    </row>
    <row r="233" ht="15.75" customHeight="1">
      <c r="M233" s="4"/>
      <c r="N233" s="4"/>
      <c r="O233" s="4"/>
      <c r="P233" s="4"/>
      <c r="AD233" s="4"/>
      <c r="AE233" s="4"/>
      <c r="AF233" s="4"/>
    </row>
    <row r="234" ht="15.75" customHeight="1">
      <c r="M234" s="4"/>
      <c r="N234" s="4"/>
      <c r="O234" s="4"/>
      <c r="P234" s="4"/>
      <c r="AD234" s="4"/>
      <c r="AE234" s="4"/>
      <c r="AF234" s="4"/>
    </row>
    <row r="235" ht="15.75" customHeight="1">
      <c r="M235" s="4"/>
      <c r="N235" s="4"/>
      <c r="O235" s="4"/>
      <c r="P235" s="4"/>
      <c r="AD235" s="4"/>
      <c r="AE235" s="4"/>
      <c r="AF235" s="4"/>
    </row>
    <row r="236" ht="15.75" customHeight="1">
      <c r="M236" s="4"/>
      <c r="N236" s="4"/>
      <c r="O236" s="4"/>
      <c r="P236" s="4"/>
      <c r="AD236" s="4"/>
      <c r="AE236" s="4"/>
      <c r="AF236" s="4"/>
    </row>
    <row r="237" ht="15.75" customHeight="1">
      <c r="M237" s="4"/>
      <c r="N237" s="4"/>
      <c r="O237" s="4"/>
      <c r="P237" s="4"/>
      <c r="AD237" s="4"/>
      <c r="AE237" s="4"/>
      <c r="AF237" s="4"/>
    </row>
    <row r="238" ht="15.75" customHeight="1">
      <c r="M238" s="4"/>
      <c r="N238" s="4"/>
      <c r="O238" s="4"/>
      <c r="P238" s="4"/>
      <c r="AD238" s="4"/>
      <c r="AE238" s="4"/>
      <c r="AF238" s="4"/>
    </row>
    <row r="239" ht="15.75" customHeight="1">
      <c r="M239" s="4"/>
      <c r="N239" s="4"/>
      <c r="O239" s="4"/>
      <c r="P239" s="4"/>
      <c r="AD239" s="4"/>
      <c r="AE239" s="4"/>
      <c r="AF239" s="4"/>
    </row>
    <row r="240" ht="15.75" customHeight="1">
      <c r="M240" s="4"/>
      <c r="N240" s="4"/>
      <c r="O240" s="4"/>
      <c r="P240" s="4"/>
      <c r="AD240" s="4"/>
      <c r="AE240" s="4"/>
      <c r="AF240" s="4"/>
    </row>
    <row r="241" ht="15.75" customHeight="1">
      <c r="M241" s="4"/>
      <c r="N241" s="4"/>
      <c r="O241" s="4"/>
      <c r="P241" s="4"/>
      <c r="AD241" s="4"/>
      <c r="AE241" s="4"/>
      <c r="AF241" s="4"/>
    </row>
    <row r="242" ht="15.75" customHeight="1">
      <c r="M242" s="4"/>
      <c r="N242" s="4"/>
      <c r="O242" s="4"/>
      <c r="P242" s="4"/>
      <c r="AD242" s="4"/>
      <c r="AE242" s="4"/>
      <c r="AF242" s="4"/>
    </row>
    <row r="243" ht="15.75" customHeight="1">
      <c r="M243" s="4"/>
      <c r="N243" s="4"/>
      <c r="O243" s="4"/>
      <c r="P243" s="4"/>
      <c r="AD243" s="4"/>
      <c r="AE243" s="4"/>
      <c r="AF243" s="4"/>
    </row>
    <row r="244" ht="15.75" customHeight="1">
      <c r="M244" s="4"/>
      <c r="N244" s="4"/>
      <c r="O244" s="4"/>
      <c r="P244" s="4"/>
      <c r="AD244" s="4"/>
      <c r="AE244" s="4"/>
      <c r="AF244" s="4"/>
    </row>
    <row r="245" ht="15.75" customHeight="1">
      <c r="M245" s="4"/>
      <c r="N245" s="4"/>
      <c r="O245" s="4"/>
      <c r="P245" s="4"/>
      <c r="AD245" s="4"/>
      <c r="AE245" s="4"/>
      <c r="AF245" s="4"/>
    </row>
    <row r="246" ht="15.75" customHeight="1">
      <c r="M246" s="4"/>
      <c r="N246" s="4"/>
      <c r="O246" s="4"/>
      <c r="P246" s="4"/>
      <c r="AD246" s="4"/>
      <c r="AE246" s="4"/>
      <c r="AF246" s="4"/>
    </row>
    <row r="247" ht="15.75" customHeight="1">
      <c r="M247" s="4"/>
      <c r="N247" s="4"/>
      <c r="O247" s="4"/>
      <c r="P247" s="4"/>
      <c r="AD247" s="4"/>
      <c r="AE247" s="4"/>
      <c r="AF247" s="4"/>
    </row>
    <row r="248" ht="15.75" customHeight="1">
      <c r="M248" s="4"/>
      <c r="N248" s="4"/>
      <c r="O248" s="4"/>
      <c r="P248" s="4"/>
      <c r="AD248" s="4"/>
      <c r="AE248" s="4"/>
      <c r="AF248" s="4"/>
    </row>
    <row r="249" ht="15.75" customHeight="1">
      <c r="M249" s="4"/>
      <c r="N249" s="4"/>
      <c r="O249" s="4"/>
      <c r="P249" s="4"/>
      <c r="AD249" s="4"/>
      <c r="AE249" s="4"/>
      <c r="AF249" s="4"/>
    </row>
    <row r="250" ht="15.75" customHeight="1">
      <c r="M250" s="4"/>
      <c r="N250" s="4"/>
      <c r="O250" s="4"/>
      <c r="P250" s="4"/>
      <c r="AD250" s="4"/>
      <c r="AE250" s="4"/>
      <c r="AF250" s="4"/>
    </row>
    <row r="251" ht="15.75" customHeight="1">
      <c r="M251" s="4"/>
      <c r="N251" s="4"/>
      <c r="O251" s="4"/>
      <c r="P251" s="4"/>
      <c r="AD251" s="4"/>
      <c r="AE251" s="4"/>
      <c r="AF251" s="4"/>
    </row>
    <row r="252" ht="15.75" customHeight="1">
      <c r="M252" s="4"/>
      <c r="N252" s="4"/>
      <c r="O252" s="4"/>
      <c r="P252" s="4"/>
      <c r="AD252" s="4"/>
      <c r="AE252" s="4"/>
      <c r="AF252" s="4"/>
    </row>
    <row r="253" ht="15.75" customHeight="1">
      <c r="M253" s="4"/>
      <c r="N253" s="4"/>
      <c r="O253" s="4"/>
      <c r="P253" s="4"/>
      <c r="AD253" s="4"/>
      <c r="AE253" s="4"/>
      <c r="AF253" s="4"/>
    </row>
    <row r="254" ht="15.75" customHeight="1">
      <c r="M254" s="4"/>
      <c r="N254" s="4"/>
      <c r="O254" s="4"/>
      <c r="P254" s="4"/>
      <c r="AD254" s="4"/>
      <c r="AE254" s="4"/>
      <c r="AF254" s="4"/>
    </row>
    <row r="255" ht="15.75" customHeight="1">
      <c r="M255" s="4"/>
      <c r="N255" s="4"/>
      <c r="O255" s="4"/>
      <c r="P255" s="4"/>
      <c r="AD255" s="4"/>
      <c r="AE255" s="4"/>
      <c r="AF255" s="4"/>
    </row>
    <row r="256" ht="15.75" customHeight="1">
      <c r="M256" s="4"/>
      <c r="N256" s="4"/>
      <c r="O256" s="4"/>
      <c r="P256" s="4"/>
      <c r="AD256" s="4"/>
      <c r="AE256" s="4"/>
      <c r="AF256" s="4"/>
    </row>
    <row r="257" ht="15.75" customHeight="1">
      <c r="M257" s="4"/>
      <c r="N257" s="4"/>
      <c r="O257" s="4"/>
      <c r="P257" s="4"/>
      <c r="AD257" s="4"/>
      <c r="AE257" s="4"/>
      <c r="AF257" s="4"/>
    </row>
    <row r="258" ht="15.75" customHeight="1">
      <c r="M258" s="4"/>
      <c r="N258" s="4"/>
      <c r="O258" s="4"/>
      <c r="P258" s="4"/>
      <c r="AD258" s="4"/>
      <c r="AE258" s="4"/>
      <c r="AF258" s="4"/>
    </row>
    <row r="259" ht="15.75" customHeight="1">
      <c r="M259" s="4"/>
      <c r="N259" s="4"/>
      <c r="O259" s="4"/>
      <c r="P259" s="4"/>
      <c r="AD259" s="4"/>
      <c r="AE259" s="4"/>
      <c r="AF259" s="4"/>
    </row>
    <row r="260" ht="15.75" customHeight="1">
      <c r="M260" s="4"/>
      <c r="N260" s="4"/>
      <c r="O260" s="4"/>
      <c r="P260" s="4"/>
      <c r="AD260" s="4"/>
      <c r="AE260" s="4"/>
      <c r="AF260" s="4"/>
    </row>
    <row r="261" ht="15.75" customHeight="1">
      <c r="M261" s="4"/>
      <c r="N261" s="4"/>
      <c r="O261" s="4"/>
      <c r="P261" s="4"/>
      <c r="AD261" s="4"/>
      <c r="AE261" s="4"/>
      <c r="AF261" s="4"/>
    </row>
    <row r="262" ht="15.75" customHeight="1">
      <c r="M262" s="4"/>
      <c r="N262" s="4"/>
      <c r="O262" s="4"/>
      <c r="P262" s="4"/>
      <c r="AD262" s="4"/>
      <c r="AE262" s="4"/>
      <c r="AF262" s="4"/>
    </row>
    <row r="263" ht="15.75" customHeight="1">
      <c r="M263" s="4"/>
      <c r="N263" s="4"/>
      <c r="O263" s="4"/>
      <c r="P263" s="4"/>
      <c r="AD263" s="4"/>
      <c r="AE263" s="4"/>
      <c r="AF263" s="4"/>
    </row>
    <row r="264" ht="15.75" customHeight="1">
      <c r="M264" s="4"/>
      <c r="N264" s="4"/>
      <c r="O264" s="4"/>
      <c r="P264" s="4"/>
      <c r="AD264" s="4"/>
      <c r="AE264" s="4"/>
      <c r="AF264" s="4"/>
    </row>
    <row r="265" ht="15.75" customHeight="1">
      <c r="M265" s="4"/>
      <c r="N265" s="4"/>
      <c r="O265" s="4"/>
      <c r="P265" s="4"/>
      <c r="AD265" s="4"/>
      <c r="AE265" s="4"/>
      <c r="AF265" s="4"/>
    </row>
    <row r="266" ht="15.75" customHeight="1">
      <c r="M266" s="4"/>
      <c r="N266" s="4"/>
      <c r="O266" s="4"/>
      <c r="P266" s="4"/>
      <c r="AD266" s="4"/>
      <c r="AE266" s="4"/>
      <c r="AF266" s="4"/>
    </row>
    <row r="267" ht="15.75" customHeight="1">
      <c r="M267" s="4"/>
      <c r="N267" s="4"/>
      <c r="O267" s="4"/>
      <c r="P267" s="4"/>
      <c r="AD267" s="4"/>
      <c r="AE267" s="4"/>
      <c r="AF267" s="4"/>
    </row>
    <row r="268" ht="15.75" customHeight="1">
      <c r="M268" s="4"/>
      <c r="N268" s="4"/>
      <c r="O268" s="4"/>
      <c r="P268" s="4"/>
      <c r="AD268" s="4"/>
      <c r="AE268" s="4"/>
      <c r="AF268" s="4"/>
    </row>
    <row r="269" ht="15.75" customHeight="1">
      <c r="M269" s="4"/>
      <c r="N269" s="4"/>
      <c r="O269" s="4"/>
      <c r="P269" s="4"/>
      <c r="AD269" s="4"/>
      <c r="AE269" s="4"/>
      <c r="AF269" s="4"/>
    </row>
    <row r="270" ht="15.75" customHeight="1">
      <c r="M270" s="4"/>
      <c r="N270" s="4"/>
      <c r="O270" s="4"/>
      <c r="P270" s="4"/>
      <c r="AD270" s="4"/>
      <c r="AE270" s="4"/>
      <c r="AF270" s="4"/>
    </row>
    <row r="271" ht="15.75" customHeight="1">
      <c r="M271" s="4"/>
      <c r="N271" s="4"/>
      <c r="O271" s="4"/>
      <c r="P271" s="4"/>
      <c r="AD271" s="4"/>
      <c r="AE271" s="4"/>
      <c r="AF271" s="4"/>
    </row>
    <row r="272" ht="15.75" customHeight="1">
      <c r="M272" s="4"/>
      <c r="N272" s="4"/>
      <c r="O272" s="4"/>
      <c r="P272" s="4"/>
      <c r="AD272" s="4"/>
      <c r="AE272" s="4"/>
      <c r="AF272" s="4"/>
    </row>
    <row r="273" ht="15.75" customHeight="1">
      <c r="M273" s="4"/>
      <c r="N273" s="4"/>
      <c r="O273" s="4"/>
      <c r="P273" s="4"/>
      <c r="AD273" s="4"/>
      <c r="AE273" s="4"/>
      <c r="AF273" s="4"/>
    </row>
    <row r="274" ht="15.75" customHeight="1">
      <c r="M274" s="4"/>
      <c r="N274" s="4"/>
      <c r="O274" s="4"/>
      <c r="P274" s="4"/>
      <c r="AD274" s="4"/>
      <c r="AE274" s="4"/>
      <c r="AF274" s="4"/>
    </row>
    <row r="275" ht="15.75" customHeight="1">
      <c r="M275" s="4"/>
      <c r="N275" s="4"/>
      <c r="O275" s="4"/>
      <c r="P275" s="4"/>
      <c r="AD275" s="4"/>
      <c r="AE275" s="4"/>
      <c r="AF275" s="4"/>
    </row>
    <row r="276" ht="15.75" customHeight="1">
      <c r="M276" s="4"/>
      <c r="N276" s="4"/>
      <c r="O276" s="4"/>
      <c r="P276" s="4"/>
      <c r="AD276" s="4"/>
      <c r="AE276" s="4"/>
      <c r="AF276" s="4"/>
    </row>
    <row r="277" ht="15.75" customHeight="1">
      <c r="M277" s="4"/>
      <c r="N277" s="4"/>
      <c r="O277" s="4"/>
      <c r="P277" s="4"/>
      <c r="AD277" s="4"/>
      <c r="AE277" s="4"/>
      <c r="AF277" s="4"/>
    </row>
    <row r="278" ht="15.75" customHeight="1">
      <c r="M278" s="4"/>
      <c r="N278" s="4"/>
      <c r="O278" s="4"/>
      <c r="P278" s="4"/>
      <c r="AD278" s="4"/>
      <c r="AE278" s="4"/>
      <c r="AF278" s="4"/>
    </row>
    <row r="279" ht="15.75" customHeight="1">
      <c r="M279" s="4"/>
      <c r="N279" s="4"/>
      <c r="O279" s="4"/>
      <c r="P279" s="4"/>
      <c r="AD279" s="4"/>
      <c r="AE279" s="4"/>
      <c r="AF279" s="4"/>
    </row>
    <row r="280" ht="15.75" customHeight="1">
      <c r="M280" s="4"/>
      <c r="N280" s="4"/>
      <c r="O280" s="4"/>
      <c r="P280" s="4"/>
      <c r="AD280" s="4"/>
      <c r="AE280" s="4"/>
      <c r="AF280" s="4"/>
    </row>
    <row r="281" ht="15.75" customHeight="1">
      <c r="M281" s="4"/>
      <c r="N281" s="4"/>
      <c r="O281" s="4"/>
      <c r="P281" s="4"/>
      <c r="AD281" s="4"/>
      <c r="AE281" s="4"/>
      <c r="AF281" s="4"/>
    </row>
    <row r="282" ht="15.75" customHeight="1">
      <c r="M282" s="4"/>
      <c r="N282" s="4"/>
      <c r="O282" s="4"/>
      <c r="P282" s="4"/>
      <c r="AD282" s="4"/>
      <c r="AE282" s="4"/>
      <c r="AF282" s="4"/>
    </row>
    <row r="283" ht="15.75" customHeight="1">
      <c r="M283" s="4"/>
      <c r="N283" s="4"/>
      <c r="O283" s="4"/>
      <c r="P283" s="4"/>
      <c r="AD283" s="4"/>
      <c r="AE283" s="4"/>
      <c r="AF283" s="4"/>
    </row>
    <row r="284" ht="15.75" customHeight="1">
      <c r="M284" s="4"/>
      <c r="N284" s="4"/>
      <c r="O284" s="4"/>
      <c r="P284" s="4"/>
      <c r="AD284" s="4"/>
      <c r="AE284" s="4"/>
      <c r="AF284" s="4"/>
    </row>
    <row r="285" ht="15.75" customHeight="1">
      <c r="M285" s="4"/>
      <c r="N285" s="4"/>
      <c r="O285" s="4"/>
      <c r="P285" s="4"/>
      <c r="AD285" s="4"/>
      <c r="AE285" s="4"/>
      <c r="AF285" s="4"/>
    </row>
    <row r="286" ht="15.75" customHeight="1">
      <c r="M286" s="4"/>
      <c r="N286" s="4"/>
      <c r="O286" s="4"/>
      <c r="P286" s="4"/>
      <c r="AD286" s="4"/>
      <c r="AE286" s="4"/>
      <c r="AF286" s="4"/>
    </row>
    <row r="287" ht="15.75" customHeight="1">
      <c r="M287" s="4"/>
      <c r="N287" s="4"/>
      <c r="O287" s="4"/>
      <c r="P287" s="4"/>
      <c r="AD287" s="4"/>
      <c r="AE287" s="4"/>
      <c r="AF287" s="4"/>
    </row>
    <row r="288" ht="15.75" customHeight="1">
      <c r="M288" s="4"/>
      <c r="N288" s="4"/>
      <c r="O288" s="4"/>
      <c r="P288" s="4"/>
      <c r="AD288" s="4"/>
      <c r="AE288" s="4"/>
      <c r="AF288" s="4"/>
    </row>
    <row r="289" ht="15.75" customHeight="1">
      <c r="M289" s="4"/>
      <c r="N289" s="4"/>
      <c r="O289" s="4"/>
      <c r="P289" s="4"/>
      <c r="AD289" s="4"/>
      <c r="AE289" s="4"/>
      <c r="AF289" s="4"/>
    </row>
    <row r="290" ht="15.75" customHeight="1">
      <c r="M290" s="4"/>
      <c r="N290" s="4"/>
      <c r="O290" s="4"/>
      <c r="P290" s="4"/>
      <c r="AD290" s="4"/>
      <c r="AE290" s="4"/>
      <c r="AF290" s="4"/>
    </row>
    <row r="291" ht="15.75" customHeight="1">
      <c r="M291" s="4"/>
      <c r="N291" s="4"/>
      <c r="O291" s="4"/>
      <c r="P291" s="4"/>
      <c r="AD291" s="4"/>
      <c r="AE291" s="4"/>
      <c r="AF291" s="4"/>
    </row>
    <row r="292" ht="15.75" customHeight="1">
      <c r="M292" s="4"/>
      <c r="N292" s="4"/>
      <c r="O292" s="4"/>
      <c r="P292" s="4"/>
      <c r="AD292" s="4"/>
      <c r="AE292" s="4"/>
      <c r="AF292" s="4"/>
    </row>
    <row r="293" ht="15.75" customHeight="1">
      <c r="M293" s="4"/>
      <c r="N293" s="4"/>
      <c r="O293" s="4"/>
      <c r="P293" s="4"/>
      <c r="AD293" s="4"/>
      <c r="AE293" s="4"/>
      <c r="AF293" s="4"/>
    </row>
    <row r="294" ht="15.75" customHeight="1">
      <c r="M294" s="4"/>
      <c r="N294" s="4"/>
      <c r="O294" s="4"/>
      <c r="P294" s="4"/>
      <c r="AD294" s="4"/>
      <c r="AE294" s="4"/>
      <c r="AF294" s="4"/>
    </row>
    <row r="295" ht="15.75" customHeight="1">
      <c r="M295" s="4"/>
      <c r="N295" s="4"/>
      <c r="O295" s="4"/>
      <c r="P295" s="4"/>
      <c r="AD295" s="4"/>
      <c r="AE295" s="4"/>
      <c r="AF295" s="4"/>
    </row>
    <row r="296" ht="15.75" customHeight="1">
      <c r="M296" s="4"/>
      <c r="N296" s="4"/>
      <c r="O296" s="4"/>
      <c r="P296" s="4"/>
      <c r="AD296" s="4"/>
      <c r="AE296" s="4"/>
      <c r="AF296" s="4"/>
    </row>
    <row r="297" ht="15.75" customHeight="1">
      <c r="M297" s="4"/>
      <c r="N297" s="4"/>
      <c r="O297" s="4"/>
      <c r="P297" s="4"/>
      <c r="AD297" s="4"/>
      <c r="AE297" s="4"/>
      <c r="AF297" s="4"/>
    </row>
    <row r="298" ht="15.75" customHeight="1">
      <c r="M298" s="4"/>
      <c r="N298" s="4"/>
      <c r="O298" s="4"/>
      <c r="P298" s="4"/>
      <c r="AD298" s="4"/>
      <c r="AE298" s="4"/>
      <c r="AF298" s="4"/>
    </row>
    <row r="299" ht="15.75" customHeight="1">
      <c r="M299" s="4"/>
      <c r="N299" s="4"/>
      <c r="O299" s="4"/>
      <c r="P299" s="4"/>
      <c r="AD299" s="4"/>
      <c r="AE299" s="4"/>
      <c r="AF299" s="4"/>
    </row>
    <row r="300" ht="15.75" customHeight="1">
      <c r="M300" s="4"/>
      <c r="N300" s="4"/>
      <c r="O300" s="4"/>
      <c r="P300" s="4"/>
      <c r="AD300" s="4"/>
      <c r="AE300" s="4"/>
      <c r="AF300" s="4"/>
    </row>
    <row r="301" ht="15.75" customHeight="1">
      <c r="M301" s="4"/>
      <c r="N301" s="4"/>
      <c r="O301" s="4"/>
      <c r="P301" s="4"/>
      <c r="AD301" s="4"/>
      <c r="AE301" s="4"/>
      <c r="AF301" s="4"/>
    </row>
    <row r="302" ht="15.75" customHeight="1">
      <c r="M302" s="4"/>
      <c r="N302" s="4"/>
      <c r="O302" s="4"/>
      <c r="P302" s="4"/>
      <c r="AD302" s="4"/>
      <c r="AE302" s="4"/>
      <c r="AF302" s="4"/>
    </row>
    <row r="303" ht="15.75" customHeight="1">
      <c r="M303" s="4"/>
      <c r="N303" s="4"/>
      <c r="O303" s="4"/>
      <c r="P303" s="4"/>
      <c r="AD303" s="4"/>
      <c r="AE303" s="4"/>
      <c r="AF303" s="4"/>
    </row>
    <row r="304" ht="15.75" customHeight="1">
      <c r="M304" s="4"/>
      <c r="N304" s="4"/>
      <c r="O304" s="4"/>
      <c r="P304" s="4"/>
      <c r="AD304" s="4"/>
      <c r="AE304" s="4"/>
      <c r="AF304" s="4"/>
    </row>
    <row r="305" ht="15.75" customHeight="1">
      <c r="M305" s="4"/>
      <c r="N305" s="4"/>
      <c r="O305" s="4"/>
      <c r="P305" s="4"/>
      <c r="AD305" s="4"/>
      <c r="AE305" s="4"/>
      <c r="AF305" s="4"/>
    </row>
    <row r="306" ht="15.75" customHeight="1">
      <c r="M306" s="4"/>
      <c r="N306" s="4"/>
      <c r="O306" s="4"/>
      <c r="P306" s="4"/>
      <c r="AD306" s="4"/>
      <c r="AE306" s="4"/>
      <c r="AF306" s="4"/>
    </row>
    <row r="307" ht="15.75" customHeight="1">
      <c r="M307" s="4"/>
      <c r="N307" s="4"/>
      <c r="O307" s="4"/>
      <c r="P307" s="4"/>
      <c r="AD307" s="4"/>
      <c r="AE307" s="4"/>
      <c r="AF307" s="4"/>
    </row>
    <row r="308" ht="15.75" customHeight="1">
      <c r="M308" s="4"/>
      <c r="N308" s="4"/>
      <c r="O308" s="4"/>
      <c r="P308" s="4"/>
      <c r="AD308" s="4"/>
      <c r="AE308" s="4"/>
      <c r="AF308" s="4"/>
    </row>
    <row r="309" ht="15.75" customHeight="1">
      <c r="M309" s="4"/>
      <c r="N309" s="4"/>
      <c r="O309" s="4"/>
      <c r="P309" s="4"/>
      <c r="AD309" s="4"/>
      <c r="AE309" s="4"/>
      <c r="AF309" s="4"/>
    </row>
    <row r="310" ht="15.75" customHeight="1">
      <c r="M310" s="4"/>
      <c r="N310" s="4"/>
      <c r="O310" s="4"/>
      <c r="P310" s="4"/>
      <c r="AD310" s="4"/>
      <c r="AE310" s="4"/>
      <c r="AF310" s="4"/>
    </row>
    <row r="311" ht="15.75" customHeight="1">
      <c r="M311" s="4"/>
      <c r="N311" s="4"/>
      <c r="O311" s="4"/>
      <c r="P311" s="4"/>
      <c r="AD311" s="4"/>
      <c r="AE311" s="4"/>
      <c r="AF311" s="4"/>
    </row>
    <row r="312" ht="15.75" customHeight="1">
      <c r="M312" s="4"/>
      <c r="N312" s="4"/>
      <c r="O312" s="4"/>
      <c r="P312" s="4"/>
      <c r="AD312" s="4"/>
      <c r="AE312" s="4"/>
      <c r="AF312" s="4"/>
    </row>
    <row r="313" ht="15.75" customHeight="1">
      <c r="M313" s="4"/>
      <c r="N313" s="4"/>
      <c r="O313" s="4"/>
      <c r="P313" s="4"/>
      <c r="AD313" s="4"/>
      <c r="AE313" s="4"/>
      <c r="AF313" s="4"/>
    </row>
    <row r="314" ht="15.75" customHeight="1">
      <c r="M314" s="4"/>
      <c r="N314" s="4"/>
      <c r="O314" s="4"/>
      <c r="P314" s="4"/>
      <c r="AD314" s="4"/>
      <c r="AE314" s="4"/>
      <c r="AF314" s="4"/>
    </row>
    <row r="315" ht="15.75" customHeight="1">
      <c r="M315" s="4"/>
      <c r="N315" s="4"/>
      <c r="O315" s="4"/>
      <c r="P315" s="4"/>
      <c r="AD315" s="4"/>
      <c r="AE315" s="4"/>
      <c r="AF315" s="4"/>
    </row>
    <row r="316" ht="15.75" customHeight="1">
      <c r="M316" s="4"/>
      <c r="N316" s="4"/>
      <c r="O316" s="4"/>
      <c r="P316" s="4"/>
      <c r="AD316" s="4"/>
      <c r="AE316" s="4"/>
      <c r="AF316" s="4"/>
    </row>
    <row r="317" ht="15.75" customHeight="1">
      <c r="M317" s="4"/>
      <c r="N317" s="4"/>
      <c r="O317" s="4"/>
      <c r="P317" s="4"/>
      <c r="AD317" s="4"/>
      <c r="AE317" s="4"/>
      <c r="AF317" s="4"/>
    </row>
    <row r="318" ht="15.75" customHeight="1">
      <c r="M318" s="4"/>
      <c r="N318" s="4"/>
      <c r="O318" s="4"/>
      <c r="P318" s="4"/>
      <c r="AD318" s="4"/>
      <c r="AE318" s="4"/>
      <c r="AF318" s="4"/>
    </row>
    <row r="319" ht="15.75" customHeight="1">
      <c r="M319" s="4"/>
      <c r="N319" s="4"/>
      <c r="O319" s="4"/>
      <c r="P319" s="4"/>
      <c r="AD319" s="4"/>
      <c r="AE319" s="4"/>
      <c r="AF319" s="4"/>
    </row>
    <row r="320" ht="15.75" customHeight="1">
      <c r="M320" s="4"/>
      <c r="N320" s="4"/>
      <c r="O320" s="4"/>
      <c r="P320" s="4"/>
      <c r="AD320" s="4"/>
      <c r="AE320" s="4"/>
      <c r="AF320" s="4"/>
    </row>
    <row r="321" ht="15.75" customHeight="1">
      <c r="M321" s="4"/>
      <c r="N321" s="4"/>
      <c r="O321" s="4"/>
      <c r="P321" s="4"/>
      <c r="AD321" s="4"/>
      <c r="AE321" s="4"/>
      <c r="AF321" s="4"/>
    </row>
    <row r="322" ht="15.75" customHeight="1">
      <c r="M322" s="4"/>
      <c r="N322" s="4"/>
      <c r="O322" s="4"/>
      <c r="P322" s="4"/>
      <c r="AD322" s="4"/>
      <c r="AE322" s="4"/>
      <c r="AF322" s="4"/>
    </row>
    <row r="323" ht="15.75" customHeight="1">
      <c r="M323" s="4"/>
      <c r="N323" s="4"/>
      <c r="O323" s="4"/>
      <c r="P323" s="4"/>
      <c r="AD323" s="4"/>
      <c r="AE323" s="4"/>
      <c r="AF323" s="4"/>
    </row>
    <row r="324" ht="15.75" customHeight="1">
      <c r="M324" s="4"/>
      <c r="N324" s="4"/>
      <c r="O324" s="4"/>
      <c r="P324" s="4"/>
      <c r="AD324" s="4"/>
      <c r="AE324" s="4"/>
      <c r="AF324" s="4"/>
    </row>
    <row r="325" ht="15.75" customHeight="1">
      <c r="M325" s="4"/>
      <c r="N325" s="4"/>
      <c r="O325" s="4"/>
      <c r="P325" s="4"/>
      <c r="AD325" s="4"/>
      <c r="AE325" s="4"/>
      <c r="AF325" s="4"/>
    </row>
    <row r="326" ht="15.75" customHeight="1">
      <c r="M326" s="4"/>
      <c r="N326" s="4"/>
      <c r="O326" s="4"/>
      <c r="P326" s="4"/>
      <c r="AD326" s="4"/>
      <c r="AE326" s="4"/>
      <c r="AF326" s="4"/>
    </row>
    <row r="327" ht="15.75" customHeight="1">
      <c r="M327" s="4"/>
      <c r="N327" s="4"/>
      <c r="O327" s="4"/>
      <c r="P327" s="4"/>
      <c r="AD327" s="4"/>
      <c r="AE327" s="4"/>
      <c r="AF327" s="4"/>
    </row>
    <row r="328" ht="15.75" customHeight="1">
      <c r="M328" s="4"/>
      <c r="N328" s="4"/>
      <c r="O328" s="4"/>
      <c r="P328" s="4"/>
      <c r="AD328" s="4"/>
      <c r="AE328" s="4"/>
      <c r="AF328" s="4"/>
    </row>
    <row r="329" ht="15.75" customHeight="1">
      <c r="M329" s="4"/>
      <c r="N329" s="4"/>
      <c r="O329" s="4"/>
      <c r="P329" s="4"/>
      <c r="AD329" s="4"/>
      <c r="AE329" s="4"/>
      <c r="AF329" s="4"/>
    </row>
    <row r="330" ht="15.75" customHeight="1">
      <c r="M330" s="4"/>
      <c r="N330" s="4"/>
      <c r="O330" s="4"/>
      <c r="P330" s="4"/>
      <c r="AD330" s="4"/>
      <c r="AE330" s="4"/>
      <c r="AF330" s="4"/>
    </row>
    <row r="331" ht="15.75" customHeight="1">
      <c r="M331" s="4"/>
      <c r="N331" s="4"/>
      <c r="O331" s="4"/>
      <c r="P331" s="4"/>
      <c r="AD331" s="4"/>
      <c r="AE331" s="4"/>
      <c r="AF331" s="4"/>
    </row>
    <row r="332" ht="15.75" customHeight="1">
      <c r="M332" s="4"/>
      <c r="N332" s="4"/>
      <c r="O332" s="4"/>
      <c r="P332" s="4"/>
      <c r="AD332" s="4"/>
      <c r="AE332" s="4"/>
      <c r="AF332" s="4"/>
    </row>
    <row r="333" ht="15.75" customHeight="1">
      <c r="M333" s="4"/>
      <c r="N333" s="4"/>
      <c r="O333" s="4"/>
      <c r="P333" s="4"/>
      <c r="AD333" s="4"/>
      <c r="AE333" s="4"/>
      <c r="AF333" s="4"/>
    </row>
    <row r="334" ht="15.75" customHeight="1">
      <c r="M334" s="4"/>
      <c r="N334" s="4"/>
      <c r="O334" s="4"/>
      <c r="P334" s="4"/>
      <c r="AD334" s="4"/>
      <c r="AE334" s="4"/>
      <c r="AF334" s="4"/>
    </row>
    <row r="335" ht="15.75" customHeight="1">
      <c r="M335" s="4"/>
      <c r="N335" s="4"/>
      <c r="O335" s="4"/>
      <c r="P335" s="4"/>
      <c r="AD335" s="4"/>
      <c r="AE335" s="4"/>
      <c r="AF335" s="4"/>
    </row>
    <row r="336" ht="15.75" customHeight="1">
      <c r="M336" s="4"/>
      <c r="N336" s="4"/>
      <c r="O336" s="4"/>
      <c r="P336" s="4"/>
      <c r="AD336" s="4"/>
      <c r="AE336" s="4"/>
      <c r="AF336" s="4"/>
    </row>
    <row r="337" ht="15.75" customHeight="1">
      <c r="M337" s="4"/>
      <c r="N337" s="4"/>
      <c r="O337" s="4"/>
      <c r="P337" s="4"/>
      <c r="AD337" s="4"/>
      <c r="AE337" s="4"/>
      <c r="AF337" s="4"/>
    </row>
    <row r="338" ht="15.75" customHeight="1">
      <c r="M338" s="4"/>
      <c r="N338" s="4"/>
      <c r="O338" s="4"/>
      <c r="P338" s="4"/>
      <c r="AD338" s="4"/>
      <c r="AE338" s="4"/>
      <c r="AF338" s="4"/>
    </row>
    <row r="339" ht="15.75" customHeight="1">
      <c r="M339" s="4"/>
      <c r="N339" s="4"/>
      <c r="O339" s="4"/>
      <c r="P339" s="4"/>
      <c r="AD339" s="4"/>
      <c r="AE339" s="4"/>
      <c r="AF339" s="4"/>
    </row>
    <row r="340" ht="15.75" customHeight="1">
      <c r="M340" s="4"/>
      <c r="N340" s="4"/>
      <c r="O340" s="4"/>
      <c r="P340" s="4"/>
      <c r="AD340" s="4"/>
      <c r="AE340" s="4"/>
      <c r="AF340" s="4"/>
    </row>
    <row r="341" ht="15.75" customHeight="1">
      <c r="M341" s="4"/>
      <c r="N341" s="4"/>
      <c r="O341" s="4"/>
      <c r="P341" s="4"/>
      <c r="AD341" s="4"/>
      <c r="AE341" s="4"/>
      <c r="AF341" s="4"/>
    </row>
    <row r="342" ht="15.75" customHeight="1">
      <c r="M342" s="4"/>
      <c r="N342" s="4"/>
      <c r="O342" s="4"/>
      <c r="P342" s="4"/>
      <c r="AD342" s="4"/>
      <c r="AE342" s="4"/>
      <c r="AF342" s="4"/>
    </row>
    <row r="343" ht="15.75" customHeight="1">
      <c r="M343" s="4"/>
      <c r="N343" s="4"/>
      <c r="O343" s="4"/>
      <c r="P343" s="4"/>
      <c r="AD343" s="4"/>
      <c r="AE343" s="4"/>
      <c r="AF343" s="4"/>
    </row>
    <row r="344" ht="15.75" customHeight="1">
      <c r="M344" s="4"/>
      <c r="N344" s="4"/>
      <c r="O344" s="4"/>
      <c r="P344" s="4"/>
      <c r="AD344" s="4"/>
      <c r="AE344" s="4"/>
      <c r="AF344" s="4"/>
    </row>
    <row r="345" ht="15.75" customHeight="1">
      <c r="M345" s="4"/>
      <c r="N345" s="4"/>
      <c r="O345" s="4"/>
      <c r="P345" s="4"/>
      <c r="AD345" s="4"/>
      <c r="AE345" s="4"/>
      <c r="AF345" s="4"/>
    </row>
    <row r="346" ht="15.75" customHeight="1">
      <c r="M346" s="4"/>
      <c r="N346" s="4"/>
      <c r="O346" s="4"/>
      <c r="P346" s="4"/>
      <c r="AD346" s="4"/>
      <c r="AE346" s="4"/>
      <c r="AF346" s="4"/>
    </row>
    <row r="347" ht="15.75" customHeight="1">
      <c r="M347" s="4"/>
      <c r="N347" s="4"/>
      <c r="O347" s="4"/>
      <c r="P347" s="4"/>
      <c r="AD347" s="4"/>
      <c r="AE347" s="4"/>
      <c r="AF347" s="4"/>
    </row>
    <row r="348" ht="15.75" customHeight="1">
      <c r="M348" s="4"/>
      <c r="N348" s="4"/>
      <c r="O348" s="4"/>
      <c r="P348" s="4"/>
      <c r="AD348" s="4"/>
      <c r="AE348" s="4"/>
      <c r="AF348" s="4"/>
    </row>
    <row r="349" ht="15.75" customHeight="1">
      <c r="M349" s="4"/>
      <c r="N349" s="4"/>
      <c r="O349" s="4"/>
      <c r="P349" s="4"/>
      <c r="AD349" s="4"/>
      <c r="AE349" s="4"/>
      <c r="AF349" s="4"/>
    </row>
    <row r="350" ht="15.75" customHeight="1">
      <c r="M350" s="4"/>
      <c r="N350" s="4"/>
      <c r="O350" s="4"/>
      <c r="P350" s="4"/>
      <c r="AD350" s="4"/>
      <c r="AE350" s="4"/>
      <c r="AF350" s="4"/>
    </row>
    <row r="351" ht="15.75" customHeight="1">
      <c r="M351" s="4"/>
      <c r="N351" s="4"/>
      <c r="O351" s="4"/>
      <c r="P351" s="4"/>
      <c r="AD351" s="4"/>
      <c r="AE351" s="4"/>
      <c r="AF351" s="4"/>
    </row>
    <row r="352" ht="15.75" customHeight="1">
      <c r="M352" s="4"/>
      <c r="N352" s="4"/>
      <c r="O352" s="4"/>
      <c r="P352" s="4"/>
      <c r="AD352" s="4"/>
      <c r="AE352" s="4"/>
      <c r="AF352" s="4"/>
    </row>
    <row r="353" ht="15.75" customHeight="1">
      <c r="M353" s="4"/>
      <c r="N353" s="4"/>
      <c r="O353" s="4"/>
      <c r="P353" s="4"/>
      <c r="AD353" s="4"/>
      <c r="AE353" s="4"/>
      <c r="AF353" s="4"/>
    </row>
    <row r="354" ht="15.75" customHeight="1">
      <c r="M354" s="4"/>
      <c r="N354" s="4"/>
      <c r="O354" s="4"/>
      <c r="P354" s="4"/>
      <c r="AD354" s="4"/>
      <c r="AE354" s="4"/>
      <c r="AF354" s="4"/>
    </row>
    <row r="355" ht="15.75" customHeight="1">
      <c r="M355" s="4"/>
      <c r="N355" s="4"/>
      <c r="O355" s="4"/>
      <c r="P355" s="4"/>
      <c r="AD355" s="4"/>
      <c r="AE355" s="4"/>
      <c r="AF355" s="4"/>
    </row>
    <row r="356" ht="15.75" customHeight="1">
      <c r="M356" s="4"/>
      <c r="N356" s="4"/>
      <c r="O356" s="4"/>
      <c r="P356" s="4"/>
      <c r="AD356" s="4"/>
      <c r="AE356" s="4"/>
      <c r="AF356" s="4"/>
    </row>
    <row r="357" ht="15.75" customHeight="1">
      <c r="M357" s="4"/>
      <c r="N357" s="4"/>
      <c r="O357" s="4"/>
      <c r="P357" s="4"/>
      <c r="AD357" s="4"/>
      <c r="AE357" s="4"/>
      <c r="AF357" s="4"/>
    </row>
    <row r="358" ht="15.75" customHeight="1">
      <c r="M358" s="4"/>
      <c r="N358" s="4"/>
      <c r="O358" s="4"/>
      <c r="P358" s="4"/>
      <c r="AD358" s="4"/>
      <c r="AE358" s="4"/>
      <c r="AF358" s="4"/>
    </row>
    <row r="359" ht="15.75" customHeight="1">
      <c r="M359" s="4"/>
      <c r="N359" s="4"/>
      <c r="O359" s="4"/>
      <c r="P359" s="4"/>
      <c r="AD359" s="4"/>
      <c r="AE359" s="4"/>
      <c r="AF359" s="4"/>
    </row>
    <row r="360" ht="15.75" customHeight="1">
      <c r="M360" s="4"/>
      <c r="N360" s="4"/>
      <c r="O360" s="4"/>
      <c r="P360" s="4"/>
      <c r="AD360" s="4"/>
      <c r="AE360" s="4"/>
      <c r="AF360" s="4"/>
    </row>
    <row r="361" ht="15.75" customHeight="1">
      <c r="M361" s="4"/>
      <c r="N361" s="4"/>
      <c r="O361" s="4"/>
      <c r="P361" s="4"/>
      <c r="AD361" s="4"/>
      <c r="AE361" s="4"/>
      <c r="AF361" s="4"/>
    </row>
    <row r="362" ht="15.75" customHeight="1">
      <c r="M362" s="4"/>
      <c r="N362" s="4"/>
      <c r="O362" s="4"/>
      <c r="P362" s="4"/>
      <c r="AD362" s="4"/>
      <c r="AE362" s="4"/>
      <c r="AF362" s="4"/>
    </row>
    <row r="363" ht="15.75" customHeight="1">
      <c r="M363" s="4"/>
      <c r="N363" s="4"/>
      <c r="O363" s="4"/>
      <c r="P363" s="4"/>
      <c r="AD363" s="4"/>
      <c r="AE363" s="4"/>
      <c r="AF363" s="4"/>
    </row>
    <row r="364" ht="15.75" customHeight="1">
      <c r="M364" s="4"/>
      <c r="N364" s="4"/>
      <c r="O364" s="4"/>
      <c r="P364" s="4"/>
      <c r="AD364" s="4"/>
      <c r="AE364" s="4"/>
      <c r="AF364" s="4"/>
    </row>
    <row r="365" ht="15.75" customHeight="1">
      <c r="M365" s="4"/>
      <c r="N365" s="4"/>
      <c r="O365" s="4"/>
      <c r="P365" s="4"/>
      <c r="AD365" s="4"/>
      <c r="AE365" s="4"/>
      <c r="AF365" s="4"/>
    </row>
    <row r="366" ht="15.75" customHeight="1">
      <c r="M366" s="4"/>
      <c r="N366" s="4"/>
      <c r="O366" s="4"/>
      <c r="P366" s="4"/>
      <c r="AD366" s="4"/>
      <c r="AE366" s="4"/>
      <c r="AF366" s="4"/>
    </row>
    <row r="367" ht="15.75" customHeight="1">
      <c r="M367" s="4"/>
      <c r="N367" s="4"/>
      <c r="O367" s="4"/>
      <c r="P367" s="4"/>
      <c r="AD367" s="4"/>
      <c r="AE367" s="4"/>
      <c r="AF367" s="4"/>
    </row>
    <row r="368" ht="15.75" customHeight="1">
      <c r="M368" s="4"/>
      <c r="N368" s="4"/>
      <c r="O368" s="4"/>
      <c r="P368" s="4"/>
      <c r="AD368" s="4"/>
      <c r="AE368" s="4"/>
      <c r="AF368" s="4"/>
    </row>
    <row r="369" ht="15.75" customHeight="1">
      <c r="M369" s="4"/>
      <c r="N369" s="4"/>
      <c r="O369" s="4"/>
      <c r="P369" s="4"/>
      <c r="AD369" s="4"/>
      <c r="AE369" s="4"/>
      <c r="AF369" s="4"/>
    </row>
    <row r="370" ht="15.75" customHeight="1">
      <c r="M370" s="4"/>
      <c r="N370" s="4"/>
      <c r="O370" s="4"/>
      <c r="P370" s="4"/>
      <c r="AD370" s="4"/>
      <c r="AE370" s="4"/>
      <c r="AF370" s="4"/>
    </row>
    <row r="371" ht="15.75" customHeight="1">
      <c r="M371" s="4"/>
      <c r="N371" s="4"/>
      <c r="O371" s="4"/>
      <c r="P371" s="4"/>
      <c r="AD371" s="4"/>
      <c r="AE371" s="4"/>
      <c r="AF371" s="4"/>
    </row>
    <row r="372" ht="15.75" customHeight="1">
      <c r="M372" s="4"/>
      <c r="N372" s="4"/>
      <c r="O372" s="4"/>
      <c r="P372" s="4"/>
      <c r="AD372" s="4"/>
      <c r="AE372" s="4"/>
      <c r="AF372" s="4"/>
    </row>
    <row r="373" ht="15.75" customHeight="1">
      <c r="M373" s="4"/>
      <c r="N373" s="4"/>
      <c r="O373" s="4"/>
      <c r="P373" s="4"/>
      <c r="AD373" s="4"/>
      <c r="AE373" s="4"/>
      <c r="AF373" s="4"/>
    </row>
    <row r="374" ht="15.75" customHeight="1">
      <c r="M374" s="4"/>
      <c r="N374" s="4"/>
      <c r="O374" s="4"/>
      <c r="P374" s="4"/>
      <c r="AD374" s="4"/>
      <c r="AE374" s="4"/>
      <c r="AF374" s="4"/>
    </row>
    <row r="375" ht="15.75" customHeight="1">
      <c r="M375" s="4"/>
      <c r="N375" s="4"/>
      <c r="O375" s="4"/>
      <c r="P375" s="4"/>
      <c r="AD375" s="4"/>
      <c r="AE375" s="4"/>
      <c r="AF375" s="4"/>
    </row>
    <row r="376" ht="15.75" customHeight="1">
      <c r="M376" s="4"/>
      <c r="N376" s="4"/>
      <c r="O376" s="4"/>
      <c r="P376" s="4"/>
      <c r="AD376" s="4"/>
      <c r="AE376" s="4"/>
      <c r="AF376" s="4"/>
    </row>
    <row r="377" ht="15.75" customHeight="1">
      <c r="M377" s="4"/>
      <c r="N377" s="4"/>
      <c r="O377" s="4"/>
      <c r="P377" s="4"/>
      <c r="AD377" s="4"/>
      <c r="AE377" s="4"/>
      <c r="AF377" s="4"/>
    </row>
    <row r="378" ht="15.75" customHeight="1">
      <c r="M378" s="4"/>
      <c r="N378" s="4"/>
      <c r="O378" s="4"/>
      <c r="P378" s="4"/>
      <c r="AD378" s="4"/>
      <c r="AE378" s="4"/>
      <c r="AF378" s="4"/>
    </row>
    <row r="379" ht="15.75" customHeight="1">
      <c r="M379" s="4"/>
      <c r="N379" s="4"/>
      <c r="O379" s="4"/>
      <c r="P379" s="4"/>
      <c r="AD379" s="4"/>
      <c r="AE379" s="4"/>
      <c r="AF379" s="4"/>
    </row>
    <row r="380" ht="15.75" customHeight="1">
      <c r="M380" s="4"/>
      <c r="N380" s="4"/>
      <c r="O380" s="4"/>
      <c r="P380" s="4"/>
      <c r="AD380" s="4"/>
      <c r="AE380" s="4"/>
      <c r="AF380" s="4"/>
    </row>
    <row r="381" ht="15.75" customHeight="1">
      <c r="M381" s="4"/>
      <c r="N381" s="4"/>
      <c r="O381" s="4"/>
      <c r="P381" s="4"/>
      <c r="AD381" s="4"/>
      <c r="AE381" s="4"/>
      <c r="AF381" s="4"/>
    </row>
    <row r="382" ht="15.75" customHeight="1">
      <c r="M382" s="4"/>
      <c r="N382" s="4"/>
      <c r="O382" s="4"/>
      <c r="P382" s="4"/>
      <c r="AD382" s="4"/>
      <c r="AE382" s="4"/>
      <c r="AF382" s="4"/>
    </row>
    <row r="383" ht="15.75" customHeight="1">
      <c r="M383" s="4"/>
      <c r="N383" s="4"/>
      <c r="O383" s="4"/>
      <c r="P383" s="4"/>
      <c r="AD383" s="4"/>
      <c r="AE383" s="4"/>
      <c r="AF383" s="4"/>
    </row>
    <row r="384" ht="15.75" customHeight="1">
      <c r="M384" s="4"/>
      <c r="N384" s="4"/>
      <c r="O384" s="4"/>
      <c r="P384" s="4"/>
      <c r="AD384" s="4"/>
      <c r="AE384" s="4"/>
      <c r="AF384" s="4"/>
    </row>
    <row r="385" ht="15.75" customHeight="1">
      <c r="M385" s="4"/>
      <c r="N385" s="4"/>
      <c r="O385" s="4"/>
      <c r="P385" s="4"/>
      <c r="AD385" s="4"/>
      <c r="AE385" s="4"/>
      <c r="AF385" s="4"/>
    </row>
    <row r="386" ht="15.75" customHeight="1">
      <c r="M386" s="4"/>
      <c r="N386" s="4"/>
      <c r="O386" s="4"/>
      <c r="P386" s="4"/>
      <c r="AD386" s="4"/>
      <c r="AE386" s="4"/>
      <c r="AF386" s="4"/>
    </row>
    <row r="387" ht="15.75" customHeight="1">
      <c r="M387" s="4"/>
      <c r="N387" s="4"/>
      <c r="O387" s="4"/>
      <c r="P387" s="4"/>
      <c r="AD387" s="4"/>
      <c r="AE387" s="4"/>
      <c r="AF387" s="4"/>
    </row>
    <row r="388" ht="15.75" customHeight="1">
      <c r="M388" s="4"/>
      <c r="N388" s="4"/>
      <c r="O388" s="4"/>
      <c r="P388" s="4"/>
      <c r="AD388" s="4"/>
      <c r="AE388" s="4"/>
      <c r="AF388" s="4"/>
    </row>
    <row r="389" ht="15.75" customHeight="1">
      <c r="M389" s="4"/>
      <c r="N389" s="4"/>
      <c r="O389" s="4"/>
      <c r="P389" s="4"/>
      <c r="AD389" s="4"/>
      <c r="AE389" s="4"/>
      <c r="AF389" s="4"/>
    </row>
    <row r="390" ht="15.75" customHeight="1">
      <c r="M390" s="4"/>
      <c r="N390" s="4"/>
      <c r="O390" s="4"/>
      <c r="P390" s="4"/>
      <c r="AD390" s="4"/>
      <c r="AE390" s="4"/>
      <c r="AF390" s="4"/>
    </row>
    <row r="391" ht="15.75" customHeight="1">
      <c r="M391" s="4"/>
      <c r="N391" s="4"/>
      <c r="O391" s="4"/>
      <c r="P391" s="4"/>
      <c r="AD391" s="4"/>
      <c r="AE391" s="4"/>
      <c r="AF391" s="4"/>
    </row>
    <row r="392" ht="15.75" customHeight="1">
      <c r="M392" s="4"/>
      <c r="N392" s="4"/>
      <c r="O392" s="4"/>
      <c r="P392" s="4"/>
      <c r="AD392" s="4"/>
      <c r="AE392" s="4"/>
      <c r="AF392" s="4"/>
    </row>
    <row r="393" ht="15.75" customHeight="1">
      <c r="M393" s="4"/>
      <c r="N393" s="4"/>
      <c r="O393" s="4"/>
      <c r="P393" s="4"/>
      <c r="AD393" s="4"/>
      <c r="AE393" s="4"/>
      <c r="AF393" s="4"/>
    </row>
    <row r="394" ht="15.75" customHeight="1">
      <c r="M394" s="4"/>
      <c r="N394" s="4"/>
      <c r="O394" s="4"/>
      <c r="P394" s="4"/>
      <c r="AD394" s="4"/>
      <c r="AE394" s="4"/>
      <c r="AF394" s="4"/>
    </row>
    <row r="395" ht="15.75" customHeight="1">
      <c r="M395" s="4"/>
      <c r="N395" s="4"/>
      <c r="O395" s="4"/>
      <c r="P395" s="4"/>
      <c r="AD395" s="4"/>
      <c r="AE395" s="4"/>
      <c r="AF395" s="4"/>
    </row>
    <row r="396" ht="15.75" customHeight="1">
      <c r="M396" s="4"/>
      <c r="N396" s="4"/>
      <c r="O396" s="4"/>
      <c r="P396" s="4"/>
      <c r="AD396" s="4"/>
      <c r="AE396" s="4"/>
      <c r="AF396" s="4"/>
    </row>
    <row r="397" ht="15.75" customHeight="1">
      <c r="M397" s="4"/>
      <c r="N397" s="4"/>
      <c r="O397" s="4"/>
      <c r="P397" s="4"/>
      <c r="AD397" s="4"/>
      <c r="AE397" s="4"/>
      <c r="AF397" s="4"/>
    </row>
    <row r="398" ht="15.75" customHeight="1">
      <c r="M398" s="4"/>
      <c r="N398" s="4"/>
      <c r="O398" s="4"/>
      <c r="P398" s="4"/>
      <c r="AD398" s="4"/>
      <c r="AE398" s="4"/>
      <c r="AF398" s="4"/>
    </row>
    <row r="399" ht="15.75" customHeight="1">
      <c r="M399" s="4"/>
      <c r="N399" s="4"/>
      <c r="O399" s="4"/>
      <c r="P399" s="4"/>
      <c r="AD399" s="4"/>
      <c r="AE399" s="4"/>
      <c r="AF399" s="4"/>
    </row>
    <row r="400" ht="15.75" customHeight="1">
      <c r="M400" s="4"/>
      <c r="N400" s="4"/>
      <c r="O400" s="4"/>
      <c r="P400" s="4"/>
      <c r="AD400" s="4"/>
      <c r="AE400" s="4"/>
      <c r="AF400" s="4"/>
    </row>
    <row r="401" ht="15.75" customHeight="1">
      <c r="M401" s="4"/>
      <c r="N401" s="4"/>
      <c r="O401" s="4"/>
      <c r="P401" s="4"/>
      <c r="AD401" s="4"/>
      <c r="AE401" s="4"/>
      <c r="AF401" s="4"/>
    </row>
    <row r="402" ht="15.75" customHeight="1">
      <c r="M402" s="4"/>
      <c r="N402" s="4"/>
      <c r="O402" s="4"/>
      <c r="P402" s="4"/>
      <c r="AD402" s="4"/>
      <c r="AE402" s="4"/>
      <c r="AF402" s="4"/>
    </row>
    <row r="403" ht="15.75" customHeight="1">
      <c r="M403" s="4"/>
      <c r="N403" s="4"/>
      <c r="O403" s="4"/>
      <c r="P403" s="4"/>
      <c r="AD403" s="4"/>
      <c r="AE403" s="4"/>
      <c r="AF403" s="4"/>
    </row>
    <row r="404" ht="15.75" customHeight="1">
      <c r="M404" s="4"/>
      <c r="N404" s="4"/>
      <c r="O404" s="4"/>
      <c r="P404" s="4"/>
      <c r="AD404" s="4"/>
      <c r="AE404" s="4"/>
      <c r="AF404" s="4"/>
    </row>
    <row r="405" ht="15.75" customHeight="1">
      <c r="M405" s="4"/>
      <c r="N405" s="4"/>
      <c r="O405" s="4"/>
      <c r="P405" s="4"/>
      <c r="AD405" s="4"/>
      <c r="AE405" s="4"/>
      <c r="AF405" s="4"/>
    </row>
    <row r="406" ht="15.75" customHeight="1">
      <c r="M406" s="4"/>
      <c r="N406" s="4"/>
      <c r="O406" s="4"/>
      <c r="P406" s="4"/>
      <c r="AD406" s="4"/>
      <c r="AE406" s="4"/>
      <c r="AF406" s="4"/>
    </row>
    <row r="407" ht="15.75" customHeight="1">
      <c r="M407" s="4"/>
      <c r="N407" s="4"/>
      <c r="O407" s="4"/>
      <c r="P407" s="4"/>
      <c r="AD407" s="4"/>
      <c r="AE407" s="4"/>
      <c r="AF407" s="4"/>
    </row>
    <row r="408" ht="15.75" customHeight="1">
      <c r="M408" s="4"/>
      <c r="N408" s="4"/>
      <c r="O408" s="4"/>
      <c r="P408" s="4"/>
      <c r="AD408" s="4"/>
      <c r="AE408" s="4"/>
      <c r="AF408" s="4"/>
    </row>
    <row r="409" ht="15.75" customHeight="1">
      <c r="M409" s="4"/>
      <c r="N409" s="4"/>
      <c r="O409" s="4"/>
      <c r="P409" s="4"/>
      <c r="AD409" s="4"/>
      <c r="AE409" s="4"/>
      <c r="AF409" s="4"/>
    </row>
    <row r="410" ht="15.75" customHeight="1">
      <c r="M410" s="4"/>
      <c r="N410" s="4"/>
      <c r="O410" s="4"/>
      <c r="P410" s="4"/>
      <c r="AD410" s="4"/>
      <c r="AE410" s="4"/>
      <c r="AF410" s="4"/>
    </row>
    <row r="411" ht="15.75" customHeight="1">
      <c r="M411" s="4"/>
      <c r="N411" s="4"/>
      <c r="O411" s="4"/>
      <c r="P411" s="4"/>
      <c r="AD411" s="4"/>
      <c r="AE411" s="4"/>
      <c r="AF411" s="4"/>
    </row>
    <row r="412" ht="15.75" customHeight="1">
      <c r="M412" s="4"/>
      <c r="N412" s="4"/>
      <c r="O412" s="4"/>
      <c r="P412" s="4"/>
      <c r="AD412" s="4"/>
      <c r="AE412" s="4"/>
      <c r="AF412" s="4"/>
    </row>
    <row r="413" ht="15.75" customHeight="1">
      <c r="M413" s="4"/>
      <c r="N413" s="4"/>
      <c r="O413" s="4"/>
      <c r="P413" s="4"/>
      <c r="AD413" s="4"/>
      <c r="AE413" s="4"/>
      <c r="AF413" s="4"/>
    </row>
    <row r="414" ht="15.75" customHeight="1">
      <c r="M414" s="4"/>
      <c r="N414" s="4"/>
      <c r="O414" s="4"/>
      <c r="P414" s="4"/>
      <c r="AD414" s="4"/>
      <c r="AE414" s="4"/>
      <c r="AF414" s="4"/>
    </row>
    <row r="415" ht="15.75" customHeight="1">
      <c r="M415" s="4"/>
      <c r="N415" s="4"/>
      <c r="O415" s="4"/>
      <c r="P415" s="4"/>
      <c r="AD415" s="4"/>
      <c r="AE415" s="4"/>
      <c r="AF415" s="4"/>
    </row>
    <row r="416" ht="15.75" customHeight="1">
      <c r="M416" s="4"/>
      <c r="N416" s="4"/>
      <c r="O416" s="4"/>
      <c r="P416" s="4"/>
      <c r="AD416" s="4"/>
      <c r="AE416" s="4"/>
      <c r="AF416" s="4"/>
    </row>
    <row r="417" ht="15.75" customHeight="1">
      <c r="M417" s="4"/>
      <c r="N417" s="4"/>
      <c r="O417" s="4"/>
      <c r="P417" s="4"/>
      <c r="AD417" s="4"/>
      <c r="AE417" s="4"/>
      <c r="AF417" s="4"/>
    </row>
    <row r="418" ht="15.75" customHeight="1">
      <c r="M418" s="4"/>
      <c r="N418" s="4"/>
      <c r="O418" s="4"/>
      <c r="P418" s="4"/>
      <c r="AD418" s="4"/>
      <c r="AE418" s="4"/>
      <c r="AF418" s="4"/>
    </row>
    <row r="419" ht="15.75" customHeight="1">
      <c r="M419" s="4"/>
      <c r="N419" s="4"/>
      <c r="O419" s="4"/>
      <c r="P419" s="4"/>
      <c r="AD419" s="4"/>
      <c r="AE419" s="4"/>
      <c r="AF419" s="4"/>
    </row>
    <row r="420" ht="15.75" customHeight="1">
      <c r="M420" s="4"/>
      <c r="N420" s="4"/>
      <c r="O420" s="4"/>
      <c r="P420" s="4"/>
      <c r="AD420" s="4"/>
      <c r="AE420" s="4"/>
      <c r="AF420" s="4"/>
    </row>
    <row r="421" ht="15.75" customHeight="1">
      <c r="M421" s="4"/>
      <c r="N421" s="4"/>
      <c r="O421" s="4"/>
      <c r="P421" s="4"/>
      <c r="AD421" s="4"/>
      <c r="AE421" s="4"/>
      <c r="AF421" s="4"/>
    </row>
    <row r="422" ht="15.75" customHeight="1">
      <c r="M422" s="4"/>
      <c r="N422" s="4"/>
      <c r="O422" s="4"/>
      <c r="P422" s="4"/>
      <c r="AD422" s="4"/>
      <c r="AE422" s="4"/>
      <c r="AF422" s="4"/>
    </row>
    <row r="423" ht="15.75" customHeight="1">
      <c r="M423" s="4"/>
      <c r="N423" s="4"/>
      <c r="O423" s="4"/>
      <c r="P423" s="4"/>
      <c r="AD423" s="4"/>
      <c r="AE423" s="4"/>
      <c r="AF423" s="4"/>
    </row>
    <row r="424" ht="15.75" customHeight="1">
      <c r="M424" s="4"/>
      <c r="N424" s="4"/>
      <c r="O424" s="4"/>
      <c r="P424" s="4"/>
      <c r="AD424" s="4"/>
      <c r="AE424" s="4"/>
      <c r="AF424" s="4"/>
    </row>
    <row r="425" ht="15.75" customHeight="1">
      <c r="M425" s="4"/>
      <c r="N425" s="4"/>
      <c r="O425" s="4"/>
      <c r="P425" s="4"/>
      <c r="AD425" s="4"/>
      <c r="AE425" s="4"/>
      <c r="AF425" s="4"/>
    </row>
    <row r="426" ht="15.75" customHeight="1">
      <c r="M426" s="4"/>
      <c r="N426" s="4"/>
      <c r="O426" s="4"/>
      <c r="P426" s="4"/>
      <c r="AD426" s="4"/>
      <c r="AE426" s="4"/>
      <c r="AF426" s="4"/>
    </row>
    <row r="427" ht="15.75" customHeight="1">
      <c r="M427" s="4"/>
      <c r="N427" s="4"/>
      <c r="O427" s="4"/>
      <c r="P427" s="4"/>
      <c r="AD427" s="4"/>
      <c r="AE427" s="4"/>
      <c r="AF427" s="4"/>
    </row>
    <row r="428" ht="15.75" customHeight="1">
      <c r="M428" s="4"/>
      <c r="N428" s="4"/>
      <c r="O428" s="4"/>
      <c r="P428" s="4"/>
      <c r="AD428" s="4"/>
      <c r="AE428" s="4"/>
      <c r="AF428" s="4"/>
    </row>
    <row r="429" ht="15.75" customHeight="1">
      <c r="M429" s="4"/>
      <c r="N429" s="4"/>
      <c r="O429" s="4"/>
      <c r="P429" s="4"/>
      <c r="AD429" s="4"/>
      <c r="AE429" s="4"/>
      <c r="AF429" s="4"/>
    </row>
    <row r="430" ht="15.75" customHeight="1">
      <c r="M430" s="4"/>
      <c r="N430" s="4"/>
      <c r="O430" s="4"/>
      <c r="P430" s="4"/>
      <c r="AD430" s="4"/>
      <c r="AE430" s="4"/>
      <c r="AF430" s="4"/>
    </row>
    <row r="431" ht="15.75" customHeight="1">
      <c r="M431" s="4"/>
      <c r="N431" s="4"/>
      <c r="O431" s="4"/>
      <c r="P431" s="4"/>
      <c r="AD431" s="4"/>
      <c r="AE431" s="4"/>
      <c r="AF431" s="4"/>
    </row>
    <row r="432" ht="15.75" customHeight="1">
      <c r="M432" s="4"/>
      <c r="N432" s="4"/>
      <c r="O432" s="4"/>
      <c r="P432" s="4"/>
      <c r="AD432" s="4"/>
      <c r="AE432" s="4"/>
      <c r="AF432" s="4"/>
    </row>
    <row r="433" ht="15.75" customHeight="1">
      <c r="M433" s="4"/>
      <c r="N433" s="4"/>
      <c r="O433" s="4"/>
      <c r="P433" s="4"/>
      <c r="AD433" s="4"/>
      <c r="AE433" s="4"/>
      <c r="AF433" s="4"/>
    </row>
    <row r="434" ht="15.75" customHeight="1">
      <c r="M434" s="4"/>
      <c r="N434" s="4"/>
      <c r="O434" s="4"/>
      <c r="P434" s="4"/>
      <c r="AD434" s="4"/>
      <c r="AE434" s="4"/>
      <c r="AF434" s="4"/>
    </row>
    <row r="435" ht="15.75" customHeight="1">
      <c r="M435" s="4"/>
      <c r="N435" s="4"/>
      <c r="O435" s="4"/>
      <c r="P435" s="4"/>
      <c r="AD435" s="4"/>
      <c r="AE435" s="4"/>
      <c r="AF435" s="4"/>
    </row>
    <row r="436" ht="15.75" customHeight="1">
      <c r="M436" s="4"/>
      <c r="N436" s="4"/>
      <c r="O436" s="4"/>
      <c r="P436" s="4"/>
      <c r="AD436" s="4"/>
      <c r="AE436" s="4"/>
      <c r="AF436" s="4"/>
    </row>
    <row r="437" ht="15.75" customHeight="1">
      <c r="M437" s="4"/>
      <c r="N437" s="4"/>
      <c r="O437" s="4"/>
      <c r="P437" s="4"/>
      <c r="AD437" s="4"/>
      <c r="AE437" s="4"/>
      <c r="AF437" s="4"/>
    </row>
    <row r="438" ht="15.75" customHeight="1">
      <c r="M438" s="4"/>
      <c r="N438" s="4"/>
      <c r="O438" s="4"/>
      <c r="P438" s="4"/>
      <c r="AD438" s="4"/>
      <c r="AE438" s="4"/>
      <c r="AF438" s="4"/>
    </row>
    <row r="439" ht="15.75" customHeight="1">
      <c r="M439" s="4"/>
      <c r="N439" s="4"/>
      <c r="O439" s="4"/>
      <c r="P439" s="4"/>
      <c r="AD439" s="4"/>
      <c r="AE439" s="4"/>
      <c r="AF439" s="4"/>
    </row>
    <row r="440" ht="15.75" customHeight="1">
      <c r="M440" s="4"/>
      <c r="N440" s="4"/>
      <c r="O440" s="4"/>
      <c r="P440" s="4"/>
      <c r="AD440" s="4"/>
      <c r="AE440" s="4"/>
      <c r="AF440" s="4"/>
    </row>
    <row r="441" ht="15.75" customHeight="1">
      <c r="M441" s="4"/>
      <c r="N441" s="4"/>
      <c r="O441" s="4"/>
      <c r="P441" s="4"/>
      <c r="AD441" s="4"/>
      <c r="AE441" s="4"/>
      <c r="AF441" s="4"/>
    </row>
    <row r="442" ht="15.75" customHeight="1">
      <c r="M442" s="4"/>
      <c r="N442" s="4"/>
      <c r="O442" s="4"/>
      <c r="P442" s="4"/>
      <c r="AD442" s="4"/>
      <c r="AE442" s="4"/>
      <c r="AF442" s="4"/>
    </row>
    <row r="443" ht="15.75" customHeight="1">
      <c r="M443" s="4"/>
      <c r="N443" s="4"/>
      <c r="O443" s="4"/>
      <c r="P443" s="4"/>
      <c r="AD443" s="4"/>
      <c r="AE443" s="4"/>
      <c r="AF443" s="4"/>
    </row>
    <row r="444" ht="15.75" customHeight="1">
      <c r="M444" s="4"/>
      <c r="N444" s="4"/>
      <c r="O444" s="4"/>
      <c r="P444" s="4"/>
      <c r="AD444" s="4"/>
      <c r="AE444" s="4"/>
      <c r="AF444" s="4"/>
    </row>
    <row r="445" ht="15.75" customHeight="1">
      <c r="M445" s="4"/>
      <c r="N445" s="4"/>
      <c r="O445" s="4"/>
      <c r="P445" s="4"/>
      <c r="AD445" s="4"/>
      <c r="AE445" s="4"/>
      <c r="AF445" s="4"/>
    </row>
    <row r="446" ht="15.75" customHeight="1">
      <c r="M446" s="4"/>
      <c r="N446" s="4"/>
      <c r="O446" s="4"/>
      <c r="P446" s="4"/>
      <c r="AD446" s="4"/>
      <c r="AE446" s="4"/>
      <c r="AF446" s="4"/>
    </row>
    <row r="447" ht="15.75" customHeight="1">
      <c r="M447" s="4"/>
      <c r="N447" s="4"/>
      <c r="O447" s="4"/>
      <c r="P447" s="4"/>
      <c r="AD447" s="4"/>
      <c r="AE447" s="4"/>
      <c r="AF447" s="4"/>
    </row>
    <row r="448" ht="15.75" customHeight="1">
      <c r="M448" s="4"/>
      <c r="N448" s="4"/>
      <c r="O448" s="4"/>
      <c r="P448" s="4"/>
      <c r="AD448" s="4"/>
      <c r="AE448" s="4"/>
      <c r="AF448" s="4"/>
    </row>
    <row r="449" ht="15.75" customHeight="1">
      <c r="M449" s="4"/>
      <c r="N449" s="4"/>
      <c r="O449" s="4"/>
      <c r="P449" s="4"/>
      <c r="AD449" s="4"/>
      <c r="AE449" s="4"/>
      <c r="AF449" s="4"/>
    </row>
    <row r="450" ht="15.75" customHeight="1">
      <c r="M450" s="4"/>
      <c r="N450" s="4"/>
      <c r="O450" s="4"/>
      <c r="P450" s="4"/>
      <c r="AD450" s="4"/>
      <c r="AE450" s="4"/>
      <c r="AF450" s="4"/>
    </row>
    <row r="451" ht="15.75" customHeight="1">
      <c r="M451" s="4"/>
      <c r="N451" s="4"/>
      <c r="O451" s="4"/>
      <c r="P451" s="4"/>
      <c r="AD451" s="4"/>
      <c r="AE451" s="4"/>
      <c r="AF451" s="4"/>
    </row>
    <row r="452" ht="15.75" customHeight="1">
      <c r="M452" s="4"/>
      <c r="N452" s="4"/>
      <c r="O452" s="4"/>
      <c r="P452" s="4"/>
      <c r="AD452" s="4"/>
      <c r="AE452" s="4"/>
      <c r="AF452" s="4"/>
    </row>
    <row r="453" ht="15.75" customHeight="1">
      <c r="M453" s="4"/>
      <c r="N453" s="4"/>
      <c r="O453" s="4"/>
      <c r="P453" s="4"/>
      <c r="AD453" s="4"/>
      <c r="AE453" s="4"/>
      <c r="AF453" s="4"/>
    </row>
    <row r="454" ht="15.75" customHeight="1">
      <c r="M454" s="4"/>
      <c r="N454" s="4"/>
      <c r="O454" s="4"/>
      <c r="P454" s="4"/>
      <c r="AD454" s="4"/>
      <c r="AE454" s="4"/>
      <c r="AF454" s="4"/>
    </row>
    <row r="455" ht="15.75" customHeight="1">
      <c r="M455" s="4"/>
      <c r="N455" s="4"/>
      <c r="O455" s="4"/>
      <c r="P455" s="4"/>
      <c r="AD455" s="4"/>
      <c r="AE455" s="4"/>
      <c r="AF455" s="4"/>
    </row>
    <row r="456" ht="15.75" customHeight="1">
      <c r="M456" s="4"/>
      <c r="N456" s="4"/>
      <c r="O456" s="4"/>
      <c r="P456" s="4"/>
      <c r="AD456" s="4"/>
      <c r="AE456" s="4"/>
      <c r="AF456" s="4"/>
    </row>
    <row r="457" ht="15.75" customHeight="1">
      <c r="M457" s="4"/>
      <c r="N457" s="4"/>
      <c r="O457" s="4"/>
      <c r="P457" s="4"/>
      <c r="AD457" s="4"/>
      <c r="AE457" s="4"/>
      <c r="AF457" s="4"/>
    </row>
    <row r="458" ht="15.75" customHeight="1">
      <c r="M458" s="4"/>
      <c r="N458" s="4"/>
      <c r="O458" s="4"/>
      <c r="P458" s="4"/>
      <c r="AD458" s="4"/>
      <c r="AE458" s="4"/>
      <c r="AF458" s="4"/>
    </row>
    <row r="459" ht="15.75" customHeight="1">
      <c r="M459" s="4"/>
      <c r="N459" s="4"/>
      <c r="O459" s="4"/>
      <c r="P459" s="4"/>
      <c r="AD459" s="4"/>
      <c r="AE459" s="4"/>
      <c r="AF459" s="4"/>
    </row>
    <row r="460" ht="15.75" customHeight="1">
      <c r="M460" s="4"/>
      <c r="N460" s="4"/>
      <c r="O460" s="4"/>
      <c r="P460" s="4"/>
      <c r="AD460" s="4"/>
      <c r="AE460" s="4"/>
      <c r="AF460" s="4"/>
    </row>
    <row r="461" ht="15.75" customHeight="1">
      <c r="M461" s="4"/>
      <c r="N461" s="4"/>
      <c r="O461" s="4"/>
      <c r="P461" s="4"/>
      <c r="AD461" s="4"/>
      <c r="AE461" s="4"/>
      <c r="AF461" s="4"/>
    </row>
    <row r="462" ht="15.75" customHeight="1">
      <c r="M462" s="4"/>
      <c r="N462" s="4"/>
      <c r="O462" s="4"/>
      <c r="P462" s="4"/>
      <c r="AD462" s="4"/>
      <c r="AE462" s="4"/>
      <c r="AF462" s="4"/>
    </row>
    <row r="463" ht="15.75" customHeight="1">
      <c r="M463" s="4"/>
      <c r="N463" s="4"/>
      <c r="O463" s="4"/>
      <c r="P463" s="4"/>
      <c r="AD463" s="4"/>
      <c r="AE463" s="4"/>
      <c r="AF463" s="4"/>
    </row>
    <row r="464" ht="15.75" customHeight="1">
      <c r="M464" s="4"/>
      <c r="N464" s="4"/>
      <c r="O464" s="4"/>
      <c r="P464" s="4"/>
      <c r="AD464" s="4"/>
      <c r="AE464" s="4"/>
      <c r="AF464" s="4"/>
    </row>
    <row r="465" ht="15.75" customHeight="1">
      <c r="M465" s="4"/>
      <c r="N465" s="4"/>
      <c r="O465" s="4"/>
      <c r="P465" s="4"/>
      <c r="AD465" s="4"/>
      <c r="AE465" s="4"/>
      <c r="AF465" s="4"/>
    </row>
    <row r="466" ht="15.75" customHeight="1">
      <c r="M466" s="4"/>
      <c r="N466" s="4"/>
      <c r="O466" s="4"/>
      <c r="P466" s="4"/>
      <c r="AD466" s="4"/>
      <c r="AE466" s="4"/>
      <c r="AF466" s="4"/>
    </row>
    <row r="467" ht="15.75" customHeight="1">
      <c r="M467" s="4"/>
      <c r="N467" s="4"/>
      <c r="O467" s="4"/>
      <c r="P467" s="4"/>
      <c r="AD467" s="4"/>
      <c r="AE467" s="4"/>
      <c r="AF467" s="4"/>
    </row>
    <row r="468" ht="15.75" customHeight="1">
      <c r="M468" s="4"/>
      <c r="N468" s="4"/>
      <c r="O468" s="4"/>
      <c r="P468" s="4"/>
      <c r="AD468" s="4"/>
      <c r="AE468" s="4"/>
      <c r="AF468" s="4"/>
    </row>
    <row r="469" ht="15.75" customHeight="1">
      <c r="M469" s="4"/>
      <c r="N469" s="4"/>
      <c r="O469" s="4"/>
      <c r="P469" s="4"/>
      <c r="AD469" s="4"/>
      <c r="AE469" s="4"/>
      <c r="AF469" s="4"/>
    </row>
    <row r="470" ht="15.75" customHeight="1">
      <c r="M470" s="4"/>
      <c r="N470" s="4"/>
      <c r="O470" s="4"/>
      <c r="P470" s="4"/>
      <c r="AD470" s="4"/>
      <c r="AE470" s="4"/>
      <c r="AF470" s="4"/>
    </row>
    <row r="471" ht="15.75" customHeight="1">
      <c r="M471" s="4"/>
      <c r="N471" s="4"/>
      <c r="O471" s="4"/>
      <c r="P471" s="4"/>
      <c r="AD471" s="4"/>
      <c r="AE471" s="4"/>
      <c r="AF471" s="4"/>
    </row>
    <row r="472" ht="15.75" customHeight="1">
      <c r="M472" s="4"/>
      <c r="N472" s="4"/>
      <c r="O472" s="4"/>
      <c r="P472" s="4"/>
      <c r="AD472" s="4"/>
      <c r="AE472" s="4"/>
      <c r="AF472" s="4"/>
    </row>
    <row r="473" ht="15.75" customHeight="1">
      <c r="M473" s="4"/>
      <c r="N473" s="4"/>
      <c r="O473" s="4"/>
      <c r="P473" s="4"/>
      <c r="AD473" s="4"/>
      <c r="AE473" s="4"/>
      <c r="AF473" s="4"/>
    </row>
    <row r="474" ht="15.75" customHeight="1">
      <c r="M474" s="4"/>
      <c r="N474" s="4"/>
      <c r="O474" s="4"/>
      <c r="P474" s="4"/>
      <c r="AD474" s="4"/>
      <c r="AE474" s="4"/>
      <c r="AF474" s="4"/>
    </row>
    <row r="475" ht="15.75" customHeight="1">
      <c r="M475" s="4"/>
      <c r="N475" s="4"/>
      <c r="O475" s="4"/>
      <c r="P475" s="4"/>
      <c r="AD475" s="4"/>
      <c r="AE475" s="4"/>
      <c r="AF475" s="4"/>
    </row>
    <row r="476" ht="15.75" customHeight="1">
      <c r="M476" s="4"/>
      <c r="N476" s="4"/>
      <c r="O476" s="4"/>
      <c r="P476" s="4"/>
      <c r="AD476" s="4"/>
      <c r="AE476" s="4"/>
      <c r="AF476" s="4"/>
    </row>
    <row r="477" ht="15.75" customHeight="1">
      <c r="M477" s="4"/>
      <c r="N477" s="4"/>
      <c r="O477" s="4"/>
      <c r="P477" s="4"/>
      <c r="AD477" s="4"/>
      <c r="AE477" s="4"/>
      <c r="AF477" s="4"/>
    </row>
    <row r="478" ht="15.75" customHeight="1">
      <c r="M478" s="4"/>
      <c r="N478" s="4"/>
      <c r="O478" s="4"/>
      <c r="P478" s="4"/>
      <c r="AD478" s="4"/>
      <c r="AE478" s="4"/>
      <c r="AF478" s="4"/>
    </row>
    <row r="479" ht="15.75" customHeight="1">
      <c r="M479" s="4"/>
      <c r="N479" s="4"/>
      <c r="O479" s="4"/>
      <c r="P479" s="4"/>
      <c r="AD479" s="4"/>
      <c r="AE479" s="4"/>
      <c r="AF479" s="4"/>
    </row>
    <row r="480" ht="15.75" customHeight="1">
      <c r="M480" s="4"/>
      <c r="N480" s="4"/>
      <c r="O480" s="4"/>
      <c r="P480" s="4"/>
      <c r="AD480" s="4"/>
      <c r="AE480" s="4"/>
      <c r="AF480" s="4"/>
    </row>
    <row r="481" ht="15.75" customHeight="1">
      <c r="M481" s="4"/>
      <c r="N481" s="4"/>
      <c r="O481" s="4"/>
      <c r="P481" s="4"/>
      <c r="AD481" s="4"/>
      <c r="AE481" s="4"/>
      <c r="AF481" s="4"/>
    </row>
    <row r="482" ht="15.75" customHeight="1">
      <c r="M482" s="4"/>
      <c r="N482" s="4"/>
      <c r="O482" s="4"/>
      <c r="P482" s="4"/>
      <c r="AD482" s="4"/>
      <c r="AE482" s="4"/>
      <c r="AF482" s="4"/>
    </row>
    <row r="483" ht="15.75" customHeight="1">
      <c r="M483" s="4"/>
      <c r="N483" s="4"/>
      <c r="O483" s="4"/>
      <c r="P483" s="4"/>
      <c r="AD483" s="4"/>
      <c r="AE483" s="4"/>
      <c r="AF483" s="4"/>
    </row>
    <row r="484" ht="15.75" customHeight="1">
      <c r="M484" s="4"/>
      <c r="N484" s="4"/>
      <c r="O484" s="4"/>
      <c r="P484" s="4"/>
      <c r="AD484" s="4"/>
      <c r="AE484" s="4"/>
      <c r="AF484" s="4"/>
    </row>
    <row r="485" ht="15.75" customHeight="1">
      <c r="M485" s="4"/>
      <c r="N485" s="4"/>
      <c r="O485" s="4"/>
      <c r="P485" s="4"/>
      <c r="AD485" s="4"/>
      <c r="AE485" s="4"/>
      <c r="AF485" s="4"/>
    </row>
    <row r="486" ht="15.75" customHeight="1">
      <c r="M486" s="4"/>
      <c r="N486" s="4"/>
      <c r="O486" s="4"/>
      <c r="P486" s="4"/>
      <c r="AD486" s="4"/>
      <c r="AE486" s="4"/>
      <c r="AF486" s="4"/>
    </row>
    <row r="487" ht="15.75" customHeight="1">
      <c r="M487" s="4"/>
      <c r="N487" s="4"/>
      <c r="O487" s="4"/>
      <c r="P487" s="4"/>
      <c r="AD487" s="4"/>
      <c r="AE487" s="4"/>
      <c r="AF487" s="4"/>
    </row>
    <row r="488" ht="15.75" customHeight="1">
      <c r="M488" s="4"/>
      <c r="N488" s="4"/>
      <c r="O488" s="4"/>
      <c r="P488" s="4"/>
      <c r="AD488" s="4"/>
      <c r="AE488" s="4"/>
      <c r="AF488" s="4"/>
    </row>
    <row r="489" ht="15.75" customHeight="1">
      <c r="M489" s="4"/>
      <c r="N489" s="4"/>
      <c r="O489" s="4"/>
      <c r="P489" s="4"/>
      <c r="AD489" s="4"/>
      <c r="AE489" s="4"/>
      <c r="AF489" s="4"/>
    </row>
    <row r="490" ht="15.75" customHeight="1">
      <c r="M490" s="4"/>
      <c r="N490" s="4"/>
      <c r="O490" s="4"/>
      <c r="P490" s="4"/>
      <c r="AD490" s="4"/>
      <c r="AE490" s="4"/>
      <c r="AF490" s="4"/>
    </row>
    <row r="491" ht="15.75" customHeight="1">
      <c r="M491" s="4"/>
      <c r="N491" s="4"/>
      <c r="O491" s="4"/>
      <c r="P491" s="4"/>
      <c r="AD491" s="4"/>
      <c r="AE491" s="4"/>
      <c r="AF491" s="4"/>
    </row>
    <row r="492" ht="15.75" customHeight="1">
      <c r="M492" s="4"/>
      <c r="N492" s="4"/>
      <c r="O492" s="4"/>
      <c r="P492" s="4"/>
      <c r="AD492" s="4"/>
      <c r="AE492" s="4"/>
      <c r="AF492" s="4"/>
    </row>
    <row r="493" ht="15.75" customHeight="1">
      <c r="M493" s="4"/>
      <c r="N493" s="4"/>
      <c r="O493" s="4"/>
      <c r="P493" s="4"/>
      <c r="AD493" s="4"/>
      <c r="AE493" s="4"/>
      <c r="AF493" s="4"/>
    </row>
    <row r="494" ht="15.75" customHeight="1">
      <c r="M494" s="4"/>
      <c r="N494" s="4"/>
      <c r="O494" s="4"/>
      <c r="P494" s="4"/>
      <c r="AD494" s="4"/>
      <c r="AE494" s="4"/>
      <c r="AF494" s="4"/>
    </row>
    <row r="495" ht="15.75" customHeight="1">
      <c r="M495" s="4"/>
      <c r="N495" s="4"/>
      <c r="O495" s="4"/>
      <c r="P495" s="4"/>
      <c r="AD495" s="4"/>
      <c r="AE495" s="4"/>
      <c r="AF495" s="4"/>
    </row>
    <row r="496" ht="15.75" customHeight="1">
      <c r="M496" s="4"/>
      <c r="N496" s="4"/>
      <c r="O496" s="4"/>
      <c r="P496" s="4"/>
      <c r="AD496" s="4"/>
      <c r="AE496" s="4"/>
      <c r="AF496" s="4"/>
    </row>
    <row r="497" ht="15.75" customHeight="1">
      <c r="M497" s="4"/>
      <c r="N497" s="4"/>
      <c r="O497" s="4"/>
      <c r="P497" s="4"/>
      <c r="AD497" s="4"/>
      <c r="AE497" s="4"/>
      <c r="AF497" s="4"/>
    </row>
    <row r="498" ht="15.75" customHeight="1">
      <c r="M498" s="4"/>
      <c r="N498" s="4"/>
      <c r="O498" s="4"/>
      <c r="P498" s="4"/>
      <c r="AD498" s="4"/>
      <c r="AE498" s="4"/>
      <c r="AF498" s="4"/>
    </row>
    <row r="499" ht="15.75" customHeight="1">
      <c r="M499" s="4"/>
      <c r="N499" s="4"/>
      <c r="O499" s="4"/>
      <c r="P499" s="4"/>
      <c r="AD499" s="4"/>
      <c r="AE499" s="4"/>
      <c r="AF499" s="4"/>
    </row>
    <row r="500" ht="15.75" customHeight="1">
      <c r="M500" s="4"/>
      <c r="N500" s="4"/>
      <c r="O500" s="4"/>
      <c r="P500" s="4"/>
      <c r="AD500" s="4"/>
      <c r="AE500" s="4"/>
      <c r="AF500" s="4"/>
    </row>
    <row r="501" ht="15.75" customHeight="1">
      <c r="M501" s="4"/>
      <c r="N501" s="4"/>
      <c r="O501" s="4"/>
      <c r="P501" s="4"/>
      <c r="AD501" s="4"/>
      <c r="AE501" s="4"/>
      <c r="AF501" s="4"/>
    </row>
    <row r="502" ht="15.75" customHeight="1">
      <c r="M502" s="4"/>
      <c r="N502" s="4"/>
      <c r="O502" s="4"/>
      <c r="P502" s="4"/>
      <c r="AD502" s="4"/>
      <c r="AE502" s="4"/>
      <c r="AF502" s="4"/>
    </row>
    <row r="503" ht="15.75" customHeight="1">
      <c r="M503" s="4"/>
      <c r="N503" s="4"/>
      <c r="O503" s="4"/>
      <c r="P503" s="4"/>
      <c r="AD503" s="4"/>
      <c r="AE503" s="4"/>
      <c r="AF503" s="4"/>
    </row>
    <row r="504" ht="15.75" customHeight="1">
      <c r="M504" s="4"/>
      <c r="N504" s="4"/>
      <c r="O504" s="4"/>
      <c r="P504" s="4"/>
      <c r="AD504" s="4"/>
      <c r="AE504" s="4"/>
      <c r="AF504" s="4"/>
    </row>
    <row r="505" ht="15.75" customHeight="1">
      <c r="M505" s="4"/>
      <c r="N505" s="4"/>
      <c r="O505" s="4"/>
      <c r="P505" s="4"/>
      <c r="AD505" s="4"/>
      <c r="AE505" s="4"/>
      <c r="AF505" s="4"/>
    </row>
    <row r="506" ht="15.75" customHeight="1">
      <c r="M506" s="4"/>
      <c r="N506" s="4"/>
      <c r="O506" s="4"/>
      <c r="P506" s="4"/>
      <c r="AD506" s="4"/>
      <c r="AE506" s="4"/>
      <c r="AF506" s="4"/>
    </row>
    <row r="507" ht="15.75" customHeight="1">
      <c r="M507" s="4"/>
      <c r="N507" s="4"/>
      <c r="O507" s="4"/>
      <c r="P507" s="4"/>
      <c r="AD507" s="4"/>
      <c r="AE507" s="4"/>
      <c r="AF507" s="4"/>
    </row>
    <row r="508" ht="15.75" customHeight="1">
      <c r="M508" s="4"/>
      <c r="N508" s="4"/>
      <c r="O508" s="4"/>
      <c r="P508" s="4"/>
      <c r="AD508" s="4"/>
      <c r="AE508" s="4"/>
      <c r="AF508" s="4"/>
    </row>
    <row r="509" ht="15.75" customHeight="1">
      <c r="M509" s="4"/>
      <c r="N509" s="4"/>
      <c r="O509" s="4"/>
      <c r="P509" s="4"/>
      <c r="AD509" s="4"/>
      <c r="AE509" s="4"/>
      <c r="AF509" s="4"/>
    </row>
    <row r="510" ht="15.75" customHeight="1">
      <c r="M510" s="4"/>
      <c r="N510" s="4"/>
      <c r="O510" s="4"/>
      <c r="P510" s="4"/>
      <c r="AD510" s="4"/>
      <c r="AE510" s="4"/>
      <c r="AF510" s="4"/>
    </row>
    <row r="511" ht="15.75" customHeight="1">
      <c r="M511" s="4"/>
      <c r="N511" s="4"/>
      <c r="O511" s="4"/>
      <c r="P511" s="4"/>
      <c r="AD511" s="4"/>
      <c r="AE511" s="4"/>
      <c r="AF511" s="4"/>
    </row>
    <row r="512" ht="15.75" customHeight="1">
      <c r="M512" s="4"/>
      <c r="N512" s="4"/>
      <c r="O512" s="4"/>
      <c r="P512" s="4"/>
      <c r="AD512" s="4"/>
      <c r="AE512" s="4"/>
      <c r="AF512" s="4"/>
    </row>
    <row r="513" ht="15.75" customHeight="1">
      <c r="M513" s="4"/>
      <c r="N513" s="4"/>
      <c r="O513" s="4"/>
      <c r="P513" s="4"/>
      <c r="AD513" s="4"/>
      <c r="AE513" s="4"/>
      <c r="AF513" s="4"/>
    </row>
    <row r="514" ht="15.75" customHeight="1">
      <c r="M514" s="4"/>
      <c r="N514" s="4"/>
      <c r="O514" s="4"/>
      <c r="P514" s="4"/>
      <c r="AD514" s="4"/>
      <c r="AE514" s="4"/>
      <c r="AF514" s="4"/>
    </row>
    <row r="515" ht="15.75" customHeight="1">
      <c r="M515" s="4"/>
      <c r="N515" s="4"/>
      <c r="O515" s="4"/>
      <c r="P515" s="4"/>
      <c r="AD515" s="4"/>
      <c r="AE515" s="4"/>
      <c r="AF515" s="4"/>
    </row>
    <row r="516" ht="15.75" customHeight="1">
      <c r="M516" s="4"/>
      <c r="N516" s="4"/>
      <c r="O516" s="4"/>
      <c r="P516" s="4"/>
      <c r="AD516" s="4"/>
      <c r="AE516" s="4"/>
      <c r="AF516" s="4"/>
    </row>
    <row r="517" ht="15.75" customHeight="1">
      <c r="M517" s="4"/>
      <c r="N517" s="4"/>
      <c r="O517" s="4"/>
      <c r="P517" s="4"/>
      <c r="AD517" s="4"/>
      <c r="AE517" s="4"/>
      <c r="AF517" s="4"/>
    </row>
    <row r="518" ht="15.75" customHeight="1">
      <c r="M518" s="4"/>
      <c r="N518" s="4"/>
      <c r="O518" s="4"/>
      <c r="P518" s="4"/>
      <c r="AD518" s="4"/>
      <c r="AE518" s="4"/>
      <c r="AF518" s="4"/>
    </row>
    <row r="519" ht="15.75" customHeight="1">
      <c r="M519" s="4"/>
      <c r="N519" s="4"/>
      <c r="O519" s="4"/>
      <c r="P519" s="4"/>
      <c r="AD519" s="4"/>
      <c r="AE519" s="4"/>
      <c r="AF519" s="4"/>
    </row>
    <row r="520" ht="15.75" customHeight="1">
      <c r="M520" s="4"/>
      <c r="N520" s="4"/>
      <c r="O520" s="4"/>
      <c r="P520" s="4"/>
      <c r="AD520" s="4"/>
      <c r="AE520" s="4"/>
      <c r="AF520" s="4"/>
    </row>
    <row r="521" ht="15.75" customHeight="1">
      <c r="M521" s="4"/>
      <c r="N521" s="4"/>
      <c r="O521" s="4"/>
      <c r="P521" s="4"/>
      <c r="AD521" s="4"/>
      <c r="AE521" s="4"/>
      <c r="AF521" s="4"/>
    </row>
    <row r="522" ht="15.75" customHeight="1">
      <c r="M522" s="4"/>
      <c r="N522" s="4"/>
      <c r="O522" s="4"/>
      <c r="P522" s="4"/>
      <c r="AD522" s="4"/>
      <c r="AE522" s="4"/>
      <c r="AF522" s="4"/>
    </row>
    <row r="523" ht="15.75" customHeight="1">
      <c r="M523" s="4"/>
      <c r="N523" s="4"/>
      <c r="O523" s="4"/>
      <c r="P523" s="4"/>
      <c r="AD523" s="4"/>
      <c r="AE523" s="4"/>
      <c r="AF523" s="4"/>
    </row>
    <row r="524" ht="15.75" customHeight="1">
      <c r="M524" s="4"/>
      <c r="N524" s="4"/>
      <c r="O524" s="4"/>
      <c r="P524" s="4"/>
      <c r="AD524" s="4"/>
      <c r="AE524" s="4"/>
      <c r="AF524" s="4"/>
    </row>
    <row r="525" ht="15.75" customHeight="1">
      <c r="M525" s="4"/>
      <c r="N525" s="4"/>
      <c r="O525" s="4"/>
      <c r="P525" s="4"/>
      <c r="AD525" s="4"/>
      <c r="AE525" s="4"/>
      <c r="AF525" s="4"/>
    </row>
    <row r="526" ht="15.75" customHeight="1">
      <c r="M526" s="4"/>
      <c r="N526" s="4"/>
      <c r="O526" s="4"/>
      <c r="P526" s="4"/>
      <c r="AD526" s="4"/>
      <c r="AE526" s="4"/>
      <c r="AF526" s="4"/>
    </row>
    <row r="527" ht="15.75" customHeight="1">
      <c r="M527" s="4"/>
      <c r="N527" s="4"/>
      <c r="O527" s="4"/>
      <c r="P527" s="4"/>
      <c r="AD527" s="4"/>
      <c r="AE527" s="4"/>
      <c r="AF527" s="4"/>
    </row>
    <row r="528" ht="15.75" customHeight="1">
      <c r="M528" s="4"/>
      <c r="N528" s="4"/>
      <c r="O528" s="4"/>
      <c r="P528" s="4"/>
      <c r="AD528" s="4"/>
      <c r="AE528" s="4"/>
      <c r="AF528" s="4"/>
    </row>
    <row r="529" ht="15.75" customHeight="1">
      <c r="M529" s="4"/>
      <c r="N529" s="4"/>
      <c r="O529" s="4"/>
      <c r="P529" s="4"/>
      <c r="AD529" s="4"/>
      <c r="AE529" s="4"/>
      <c r="AF529" s="4"/>
    </row>
    <row r="530" ht="15.75" customHeight="1">
      <c r="M530" s="4"/>
      <c r="N530" s="4"/>
      <c r="O530" s="4"/>
      <c r="P530" s="4"/>
      <c r="AD530" s="4"/>
      <c r="AE530" s="4"/>
      <c r="AF530" s="4"/>
    </row>
    <row r="531" ht="15.75" customHeight="1">
      <c r="M531" s="4"/>
      <c r="N531" s="4"/>
      <c r="O531" s="4"/>
      <c r="P531" s="4"/>
      <c r="AD531" s="4"/>
      <c r="AE531" s="4"/>
      <c r="AF531" s="4"/>
    </row>
    <row r="532" ht="15.75" customHeight="1">
      <c r="M532" s="4"/>
      <c r="N532" s="4"/>
      <c r="O532" s="4"/>
      <c r="P532" s="4"/>
      <c r="AD532" s="4"/>
      <c r="AE532" s="4"/>
      <c r="AF532" s="4"/>
    </row>
    <row r="533" ht="15.75" customHeight="1">
      <c r="M533" s="4"/>
      <c r="N533" s="4"/>
      <c r="O533" s="4"/>
      <c r="P533" s="4"/>
      <c r="AD533" s="4"/>
      <c r="AE533" s="4"/>
      <c r="AF533" s="4"/>
    </row>
    <row r="534" ht="15.75" customHeight="1">
      <c r="M534" s="4"/>
      <c r="N534" s="4"/>
      <c r="O534" s="4"/>
      <c r="P534" s="4"/>
      <c r="AD534" s="4"/>
      <c r="AE534" s="4"/>
      <c r="AF534" s="4"/>
    </row>
    <row r="535" ht="15.75" customHeight="1">
      <c r="M535" s="4"/>
      <c r="N535" s="4"/>
      <c r="O535" s="4"/>
      <c r="P535" s="4"/>
      <c r="AD535" s="4"/>
      <c r="AE535" s="4"/>
      <c r="AF535" s="4"/>
    </row>
    <row r="536" ht="15.75" customHeight="1">
      <c r="M536" s="4"/>
      <c r="N536" s="4"/>
      <c r="O536" s="4"/>
      <c r="P536" s="4"/>
      <c r="AD536" s="4"/>
      <c r="AE536" s="4"/>
      <c r="AF536" s="4"/>
    </row>
    <row r="537" ht="15.75" customHeight="1">
      <c r="M537" s="4"/>
      <c r="N537" s="4"/>
      <c r="O537" s="4"/>
      <c r="P537" s="4"/>
      <c r="AD537" s="4"/>
      <c r="AE537" s="4"/>
      <c r="AF537" s="4"/>
    </row>
    <row r="538" ht="15.75" customHeight="1">
      <c r="M538" s="4"/>
      <c r="N538" s="4"/>
      <c r="O538" s="4"/>
      <c r="P538" s="4"/>
      <c r="AD538" s="4"/>
      <c r="AE538" s="4"/>
      <c r="AF538" s="4"/>
    </row>
    <row r="539" ht="15.75" customHeight="1">
      <c r="M539" s="4"/>
      <c r="N539" s="4"/>
      <c r="O539" s="4"/>
      <c r="P539" s="4"/>
      <c r="AD539" s="4"/>
      <c r="AE539" s="4"/>
      <c r="AF539" s="4"/>
    </row>
    <row r="540" ht="15.75" customHeight="1">
      <c r="M540" s="4"/>
      <c r="N540" s="4"/>
      <c r="O540" s="4"/>
      <c r="P540" s="4"/>
      <c r="AD540" s="4"/>
      <c r="AE540" s="4"/>
      <c r="AF540" s="4"/>
    </row>
    <row r="541" ht="15.75" customHeight="1">
      <c r="M541" s="4"/>
      <c r="N541" s="4"/>
      <c r="O541" s="4"/>
      <c r="P541" s="4"/>
      <c r="AD541" s="4"/>
      <c r="AE541" s="4"/>
      <c r="AF541" s="4"/>
    </row>
    <row r="542" ht="15.75" customHeight="1">
      <c r="M542" s="4"/>
      <c r="N542" s="4"/>
      <c r="O542" s="4"/>
      <c r="P542" s="4"/>
      <c r="AD542" s="4"/>
      <c r="AE542" s="4"/>
      <c r="AF542" s="4"/>
    </row>
    <row r="543" ht="15.75" customHeight="1">
      <c r="M543" s="4"/>
      <c r="N543" s="4"/>
      <c r="O543" s="4"/>
      <c r="P543" s="4"/>
      <c r="AD543" s="4"/>
      <c r="AE543" s="4"/>
      <c r="AF543" s="4"/>
    </row>
    <row r="544" ht="15.75" customHeight="1">
      <c r="M544" s="4"/>
      <c r="N544" s="4"/>
      <c r="O544" s="4"/>
      <c r="P544" s="4"/>
      <c r="AD544" s="4"/>
      <c r="AE544" s="4"/>
      <c r="AF544" s="4"/>
    </row>
    <row r="545" ht="15.75" customHeight="1">
      <c r="M545" s="4"/>
      <c r="N545" s="4"/>
      <c r="O545" s="4"/>
      <c r="P545" s="4"/>
      <c r="AD545" s="4"/>
      <c r="AE545" s="4"/>
      <c r="AF545" s="4"/>
    </row>
    <row r="546" ht="15.75" customHeight="1">
      <c r="M546" s="4"/>
      <c r="N546" s="4"/>
      <c r="O546" s="4"/>
      <c r="P546" s="4"/>
      <c r="AD546" s="4"/>
      <c r="AE546" s="4"/>
      <c r="AF546" s="4"/>
    </row>
    <row r="547" ht="15.75" customHeight="1">
      <c r="M547" s="4"/>
      <c r="N547" s="4"/>
      <c r="O547" s="4"/>
      <c r="P547" s="4"/>
      <c r="AD547" s="4"/>
      <c r="AE547" s="4"/>
      <c r="AF547" s="4"/>
    </row>
    <row r="548" ht="15.75" customHeight="1">
      <c r="M548" s="4"/>
      <c r="N548" s="4"/>
      <c r="O548" s="4"/>
      <c r="P548" s="4"/>
      <c r="AD548" s="4"/>
      <c r="AE548" s="4"/>
      <c r="AF548" s="4"/>
    </row>
    <row r="549" ht="15.75" customHeight="1">
      <c r="M549" s="4"/>
      <c r="N549" s="4"/>
      <c r="O549" s="4"/>
      <c r="P549" s="4"/>
      <c r="AD549" s="4"/>
      <c r="AE549" s="4"/>
      <c r="AF549" s="4"/>
    </row>
    <row r="550" ht="15.75" customHeight="1">
      <c r="M550" s="4"/>
      <c r="N550" s="4"/>
      <c r="O550" s="4"/>
      <c r="P550" s="4"/>
      <c r="AD550" s="4"/>
      <c r="AE550" s="4"/>
      <c r="AF550" s="4"/>
    </row>
    <row r="551" ht="15.75" customHeight="1">
      <c r="M551" s="4"/>
      <c r="N551" s="4"/>
      <c r="O551" s="4"/>
      <c r="P551" s="4"/>
      <c r="AD551" s="4"/>
      <c r="AE551" s="4"/>
      <c r="AF551" s="4"/>
    </row>
    <row r="552" ht="15.75" customHeight="1">
      <c r="M552" s="4"/>
      <c r="N552" s="4"/>
      <c r="O552" s="4"/>
      <c r="P552" s="4"/>
      <c r="AD552" s="4"/>
      <c r="AE552" s="4"/>
      <c r="AF552" s="4"/>
    </row>
    <row r="553" ht="15.75" customHeight="1">
      <c r="M553" s="4"/>
      <c r="N553" s="4"/>
      <c r="O553" s="4"/>
      <c r="P553" s="4"/>
      <c r="AD553" s="4"/>
      <c r="AE553" s="4"/>
      <c r="AF553" s="4"/>
    </row>
    <row r="554" ht="15.75" customHeight="1">
      <c r="M554" s="4"/>
      <c r="N554" s="4"/>
      <c r="O554" s="4"/>
      <c r="P554" s="4"/>
      <c r="AD554" s="4"/>
      <c r="AE554" s="4"/>
      <c r="AF554" s="4"/>
    </row>
    <row r="555" ht="15.75" customHeight="1">
      <c r="M555" s="4"/>
      <c r="N555" s="4"/>
      <c r="O555" s="4"/>
      <c r="P555" s="4"/>
      <c r="AD555" s="4"/>
      <c r="AE555" s="4"/>
      <c r="AF555" s="4"/>
    </row>
    <row r="556" ht="15.75" customHeight="1">
      <c r="M556" s="4"/>
      <c r="N556" s="4"/>
      <c r="O556" s="4"/>
      <c r="P556" s="4"/>
      <c r="AD556" s="4"/>
      <c r="AE556" s="4"/>
      <c r="AF556" s="4"/>
    </row>
    <row r="557" ht="15.75" customHeight="1">
      <c r="M557" s="4"/>
      <c r="N557" s="4"/>
      <c r="O557" s="4"/>
      <c r="P557" s="4"/>
      <c r="AD557" s="4"/>
      <c r="AE557" s="4"/>
      <c r="AF557" s="4"/>
    </row>
    <row r="558" ht="15.75" customHeight="1">
      <c r="M558" s="4"/>
      <c r="N558" s="4"/>
      <c r="O558" s="4"/>
      <c r="P558" s="4"/>
      <c r="AD558" s="4"/>
      <c r="AE558" s="4"/>
      <c r="AF558" s="4"/>
    </row>
    <row r="559" ht="15.75" customHeight="1">
      <c r="M559" s="4"/>
      <c r="N559" s="4"/>
      <c r="O559" s="4"/>
      <c r="P559" s="4"/>
      <c r="AD559" s="4"/>
      <c r="AE559" s="4"/>
      <c r="AF559" s="4"/>
    </row>
    <row r="560" ht="15.75" customHeight="1">
      <c r="M560" s="4"/>
      <c r="N560" s="4"/>
      <c r="O560" s="4"/>
      <c r="P560" s="4"/>
      <c r="AD560" s="4"/>
      <c r="AE560" s="4"/>
      <c r="AF560" s="4"/>
    </row>
    <row r="561" ht="15.75" customHeight="1">
      <c r="M561" s="4"/>
      <c r="N561" s="4"/>
      <c r="O561" s="4"/>
      <c r="P561" s="4"/>
      <c r="AD561" s="4"/>
      <c r="AE561" s="4"/>
      <c r="AF561" s="4"/>
    </row>
    <row r="562" ht="15.75" customHeight="1">
      <c r="M562" s="4"/>
      <c r="N562" s="4"/>
      <c r="O562" s="4"/>
      <c r="P562" s="4"/>
      <c r="AD562" s="4"/>
      <c r="AE562" s="4"/>
      <c r="AF562" s="4"/>
    </row>
    <row r="563" ht="15.75" customHeight="1">
      <c r="M563" s="4"/>
      <c r="N563" s="4"/>
      <c r="O563" s="4"/>
      <c r="P563" s="4"/>
      <c r="AD563" s="4"/>
      <c r="AE563" s="4"/>
      <c r="AF563" s="4"/>
    </row>
    <row r="564" ht="15.75" customHeight="1">
      <c r="M564" s="4"/>
      <c r="N564" s="4"/>
      <c r="O564" s="4"/>
      <c r="P564" s="4"/>
      <c r="AD564" s="4"/>
      <c r="AE564" s="4"/>
      <c r="AF564" s="4"/>
    </row>
    <row r="565" ht="15.75" customHeight="1">
      <c r="M565" s="4"/>
      <c r="N565" s="4"/>
      <c r="O565" s="4"/>
      <c r="P565" s="4"/>
      <c r="AD565" s="4"/>
      <c r="AE565" s="4"/>
      <c r="AF565" s="4"/>
    </row>
    <row r="566" ht="15.75" customHeight="1">
      <c r="M566" s="4"/>
      <c r="N566" s="4"/>
      <c r="O566" s="4"/>
      <c r="P566" s="4"/>
      <c r="AD566" s="4"/>
      <c r="AE566" s="4"/>
      <c r="AF566" s="4"/>
    </row>
    <row r="567" ht="15.75" customHeight="1">
      <c r="M567" s="4"/>
      <c r="N567" s="4"/>
      <c r="O567" s="4"/>
      <c r="P567" s="4"/>
      <c r="AD567" s="4"/>
      <c r="AE567" s="4"/>
      <c r="AF567" s="4"/>
    </row>
    <row r="568" ht="15.75" customHeight="1">
      <c r="M568" s="4"/>
      <c r="N568" s="4"/>
      <c r="O568" s="4"/>
      <c r="P568" s="4"/>
      <c r="AD568" s="4"/>
      <c r="AE568" s="4"/>
      <c r="AF568" s="4"/>
    </row>
    <row r="569" ht="15.75" customHeight="1">
      <c r="M569" s="4"/>
      <c r="N569" s="4"/>
      <c r="O569" s="4"/>
      <c r="P569" s="4"/>
      <c r="AD569" s="4"/>
      <c r="AE569" s="4"/>
      <c r="AF569" s="4"/>
    </row>
    <row r="570" ht="15.75" customHeight="1">
      <c r="M570" s="4"/>
      <c r="N570" s="4"/>
      <c r="O570" s="4"/>
      <c r="P570" s="4"/>
      <c r="AD570" s="4"/>
      <c r="AE570" s="4"/>
      <c r="AF570" s="4"/>
    </row>
    <row r="571" ht="15.75" customHeight="1">
      <c r="M571" s="4"/>
      <c r="N571" s="4"/>
      <c r="O571" s="4"/>
      <c r="P571" s="4"/>
      <c r="AD571" s="4"/>
      <c r="AE571" s="4"/>
      <c r="AF571" s="4"/>
    </row>
    <row r="572" ht="15.75" customHeight="1">
      <c r="M572" s="4"/>
      <c r="N572" s="4"/>
      <c r="O572" s="4"/>
      <c r="P572" s="4"/>
      <c r="AD572" s="4"/>
      <c r="AE572" s="4"/>
      <c r="AF572" s="4"/>
    </row>
    <row r="573" ht="15.75" customHeight="1">
      <c r="M573" s="4"/>
      <c r="N573" s="4"/>
      <c r="O573" s="4"/>
      <c r="P573" s="4"/>
      <c r="AD573" s="4"/>
      <c r="AE573" s="4"/>
      <c r="AF573" s="4"/>
    </row>
    <row r="574" ht="15.75" customHeight="1">
      <c r="M574" s="4"/>
      <c r="N574" s="4"/>
      <c r="O574" s="4"/>
      <c r="P574" s="4"/>
      <c r="AD574" s="4"/>
      <c r="AE574" s="4"/>
      <c r="AF574" s="4"/>
    </row>
    <row r="575" ht="15.75" customHeight="1">
      <c r="M575" s="4"/>
      <c r="N575" s="4"/>
      <c r="O575" s="4"/>
      <c r="P575" s="4"/>
      <c r="AD575" s="4"/>
      <c r="AE575" s="4"/>
      <c r="AF575" s="4"/>
    </row>
    <row r="576" ht="15.75" customHeight="1">
      <c r="M576" s="4"/>
      <c r="N576" s="4"/>
      <c r="O576" s="4"/>
      <c r="P576" s="4"/>
      <c r="AD576" s="4"/>
      <c r="AE576" s="4"/>
      <c r="AF576" s="4"/>
    </row>
    <row r="577" ht="15.75" customHeight="1">
      <c r="M577" s="4"/>
      <c r="N577" s="4"/>
      <c r="O577" s="4"/>
      <c r="P577" s="4"/>
      <c r="AD577" s="4"/>
      <c r="AE577" s="4"/>
      <c r="AF577" s="4"/>
    </row>
    <row r="578" ht="15.75" customHeight="1">
      <c r="M578" s="4"/>
      <c r="N578" s="4"/>
      <c r="O578" s="4"/>
      <c r="P578" s="4"/>
      <c r="AD578" s="4"/>
      <c r="AE578" s="4"/>
      <c r="AF578" s="4"/>
    </row>
    <row r="579" ht="15.75" customHeight="1">
      <c r="M579" s="4"/>
      <c r="N579" s="4"/>
      <c r="O579" s="4"/>
      <c r="P579" s="4"/>
      <c r="AD579" s="4"/>
      <c r="AE579" s="4"/>
      <c r="AF579" s="4"/>
    </row>
    <row r="580" ht="15.75" customHeight="1">
      <c r="M580" s="4"/>
      <c r="N580" s="4"/>
      <c r="O580" s="4"/>
      <c r="P580" s="4"/>
      <c r="AD580" s="4"/>
      <c r="AE580" s="4"/>
      <c r="AF580" s="4"/>
    </row>
    <row r="581" ht="15.75" customHeight="1">
      <c r="M581" s="4"/>
      <c r="N581" s="4"/>
      <c r="O581" s="4"/>
      <c r="P581" s="4"/>
      <c r="AD581" s="4"/>
      <c r="AE581" s="4"/>
      <c r="AF581" s="4"/>
    </row>
    <row r="582" ht="15.75" customHeight="1">
      <c r="M582" s="4"/>
      <c r="N582" s="4"/>
      <c r="O582" s="4"/>
      <c r="P582" s="4"/>
      <c r="AD582" s="4"/>
      <c r="AE582" s="4"/>
      <c r="AF582" s="4"/>
    </row>
    <row r="583" ht="15.75" customHeight="1">
      <c r="M583" s="4"/>
      <c r="N583" s="4"/>
      <c r="O583" s="4"/>
      <c r="P583" s="4"/>
      <c r="AD583" s="4"/>
      <c r="AE583" s="4"/>
      <c r="AF583" s="4"/>
    </row>
    <row r="584" ht="15.75" customHeight="1">
      <c r="M584" s="4"/>
      <c r="N584" s="4"/>
      <c r="O584" s="4"/>
      <c r="P584" s="4"/>
      <c r="AD584" s="4"/>
      <c r="AE584" s="4"/>
      <c r="AF584" s="4"/>
    </row>
    <row r="585" ht="15.75" customHeight="1">
      <c r="M585" s="4"/>
      <c r="N585" s="4"/>
      <c r="O585" s="4"/>
      <c r="P585" s="4"/>
      <c r="AD585" s="4"/>
      <c r="AE585" s="4"/>
      <c r="AF585" s="4"/>
    </row>
    <row r="586" ht="15.75" customHeight="1">
      <c r="M586" s="4"/>
      <c r="N586" s="4"/>
      <c r="O586" s="4"/>
      <c r="P586" s="4"/>
      <c r="AD586" s="4"/>
      <c r="AE586" s="4"/>
      <c r="AF586" s="4"/>
    </row>
    <row r="587" ht="15.75" customHeight="1">
      <c r="M587" s="4"/>
      <c r="N587" s="4"/>
      <c r="O587" s="4"/>
      <c r="P587" s="4"/>
      <c r="AD587" s="4"/>
      <c r="AE587" s="4"/>
      <c r="AF587" s="4"/>
    </row>
    <row r="588" ht="15.75" customHeight="1">
      <c r="M588" s="4"/>
      <c r="N588" s="4"/>
      <c r="O588" s="4"/>
      <c r="P588" s="4"/>
      <c r="AD588" s="4"/>
      <c r="AE588" s="4"/>
      <c r="AF588" s="4"/>
    </row>
    <row r="589" ht="15.75" customHeight="1">
      <c r="M589" s="4"/>
      <c r="N589" s="4"/>
      <c r="O589" s="4"/>
      <c r="P589" s="4"/>
      <c r="AD589" s="4"/>
      <c r="AE589" s="4"/>
      <c r="AF589" s="4"/>
    </row>
    <row r="590" ht="15.75" customHeight="1">
      <c r="M590" s="4"/>
      <c r="N590" s="4"/>
      <c r="O590" s="4"/>
      <c r="P590" s="4"/>
      <c r="AD590" s="4"/>
      <c r="AE590" s="4"/>
      <c r="AF590" s="4"/>
    </row>
    <row r="591" ht="15.75" customHeight="1">
      <c r="M591" s="4"/>
      <c r="N591" s="4"/>
      <c r="O591" s="4"/>
      <c r="P591" s="4"/>
      <c r="AD591" s="4"/>
      <c r="AE591" s="4"/>
      <c r="AF591" s="4"/>
    </row>
    <row r="592" ht="15.75" customHeight="1">
      <c r="M592" s="4"/>
      <c r="N592" s="4"/>
      <c r="O592" s="4"/>
      <c r="P592" s="4"/>
      <c r="AD592" s="4"/>
      <c r="AE592" s="4"/>
      <c r="AF592" s="4"/>
    </row>
    <row r="593" ht="15.75" customHeight="1">
      <c r="M593" s="4"/>
      <c r="N593" s="4"/>
      <c r="O593" s="4"/>
      <c r="P593" s="4"/>
      <c r="AD593" s="4"/>
      <c r="AE593" s="4"/>
      <c r="AF593" s="4"/>
    </row>
    <row r="594" ht="15.75" customHeight="1">
      <c r="M594" s="4"/>
      <c r="N594" s="4"/>
      <c r="O594" s="4"/>
      <c r="P594" s="4"/>
      <c r="AD594" s="4"/>
      <c r="AE594" s="4"/>
      <c r="AF594" s="4"/>
    </row>
    <row r="595" ht="15.75" customHeight="1">
      <c r="M595" s="4"/>
      <c r="N595" s="4"/>
      <c r="O595" s="4"/>
      <c r="P595" s="4"/>
      <c r="AD595" s="4"/>
      <c r="AE595" s="4"/>
      <c r="AF595" s="4"/>
    </row>
    <row r="596" ht="15.75" customHeight="1">
      <c r="M596" s="4"/>
      <c r="N596" s="4"/>
      <c r="O596" s="4"/>
      <c r="P596" s="4"/>
      <c r="AD596" s="4"/>
      <c r="AE596" s="4"/>
      <c r="AF596" s="4"/>
    </row>
    <row r="597" ht="15.75" customHeight="1">
      <c r="M597" s="4"/>
      <c r="N597" s="4"/>
      <c r="O597" s="4"/>
      <c r="P597" s="4"/>
      <c r="AD597" s="4"/>
      <c r="AE597" s="4"/>
      <c r="AF597" s="4"/>
    </row>
    <row r="598" ht="15.75" customHeight="1">
      <c r="M598" s="4"/>
      <c r="N598" s="4"/>
      <c r="O598" s="4"/>
      <c r="P598" s="4"/>
      <c r="AD598" s="4"/>
      <c r="AE598" s="4"/>
      <c r="AF598" s="4"/>
    </row>
    <row r="599" ht="15.75" customHeight="1">
      <c r="M599" s="4"/>
      <c r="N599" s="4"/>
      <c r="O599" s="4"/>
      <c r="P599" s="4"/>
      <c r="AD599" s="4"/>
      <c r="AE599" s="4"/>
      <c r="AF599" s="4"/>
    </row>
    <row r="600" ht="15.75" customHeight="1">
      <c r="M600" s="4"/>
      <c r="N600" s="4"/>
      <c r="O600" s="4"/>
      <c r="P600" s="4"/>
      <c r="AD600" s="4"/>
      <c r="AE600" s="4"/>
      <c r="AF600" s="4"/>
    </row>
    <row r="601" ht="15.75" customHeight="1">
      <c r="M601" s="4"/>
      <c r="N601" s="4"/>
      <c r="O601" s="4"/>
      <c r="P601" s="4"/>
      <c r="AD601" s="4"/>
      <c r="AE601" s="4"/>
      <c r="AF601" s="4"/>
    </row>
    <row r="602" ht="15.75" customHeight="1">
      <c r="M602" s="4"/>
      <c r="N602" s="4"/>
      <c r="O602" s="4"/>
      <c r="P602" s="4"/>
      <c r="AD602" s="4"/>
      <c r="AE602" s="4"/>
      <c r="AF602" s="4"/>
    </row>
    <row r="603" ht="15.75" customHeight="1">
      <c r="M603" s="4"/>
      <c r="N603" s="4"/>
      <c r="O603" s="4"/>
      <c r="P603" s="4"/>
      <c r="AD603" s="4"/>
      <c r="AE603" s="4"/>
      <c r="AF603" s="4"/>
    </row>
    <row r="604" ht="15.75" customHeight="1">
      <c r="M604" s="4"/>
      <c r="N604" s="4"/>
      <c r="O604" s="4"/>
      <c r="P604" s="4"/>
      <c r="AD604" s="4"/>
      <c r="AE604" s="4"/>
      <c r="AF604" s="4"/>
    </row>
    <row r="605" ht="15.75" customHeight="1">
      <c r="M605" s="4"/>
      <c r="N605" s="4"/>
      <c r="O605" s="4"/>
      <c r="P605" s="4"/>
      <c r="AD605" s="4"/>
      <c r="AE605" s="4"/>
      <c r="AF605" s="4"/>
    </row>
    <row r="606" ht="15.75" customHeight="1">
      <c r="M606" s="4"/>
      <c r="N606" s="4"/>
      <c r="O606" s="4"/>
      <c r="P606" s="4"/>
      <c r="AD606" s="4"/>
      <c r="AE606" s="4"/>
      <c r="AF606" s="4"/>
    </row>
    <row r="607" ht="15.75" customHeight="1">
      <c r="M607" s="4"/>
      <c r="N607" s="4"/>
      <c r="O607" s="4"/>
      <c r="P607" s="4"/>
      <c r="AD607" s="4"/>
      <c r="AE607" s="4"/>
      <c r="AF607" s="4"/>
    </row>
    <row r="608" ht="15.75" customHeight="1">
      <c r="M608" s="4"/>
      <c r="N608" s="4"/>
      <c r="O608" s="4"/>
      <c r="P608" s="4"/>
      <c r="AD608" s="4"/>
      <c r="AE608" s="4"/>
      <c r="AF608" s="4"/>
    </row>
    <row r="609" ht="15.75" customHeight="1">
      <c r="M609" s="4"/>
      <c r="N609" s="4"/>
      <c r="O609" s="4"/>
      <c r="P609" s="4"/>
      <c r="AD609" s="4"/>
      <c r="AE609" s="4"/>
      <c r="AF609" s="4"/>
    </row>
    <row r="610" ht="15.75" customHeight="1">
      <c r="M610" s="4"/>
      <c r="N610" s="4"/>
      <c r="O610" s="4"/>
      <c r="P610" s="4"/>
      <c r="AD610" s="4"/>
      <c r="AE610" s="4"/>
      <c r="AF610" s="4"/>
    </row>
    <row r="611" ht="15.75" customHeight="1">
      <c r="M611" s="4"/>
      <c r="N611" s="4"/>
      <c r="O611" s="4"/>
      <c r="P611" s="4"/>
      <c r="AD611" s="4"/>
      <c r="AE611" s="4"/>
      <c r="AF611" s="4"/>
    </row>
    <row r="612" ht="15.75" customHeight="1">
      <c r="M612" s="4"/>
      <c r="N612" s="4"/>
      <c r="O612" s="4"/>
      <c r="P612" s="4"/>
      <c r="AD612" s="4"/>
      <c r="AE612" s="4"/>
      <c r="AF612" s="4"/>
    </row>
    <row r="613" ht="15.75" customHeight="1">
      <c r="M613" s="4"/>
      <c r="N613" s="4"/>
      <c r="O613" s="4"/>
      <c r="P613" s="4"/>
      <c r="AD613" s="4"/>
      <c r="AE613" s="4"/>
      <c r="AF613" s="4"/>
    </row>
    <row r="614" ht="15.75" customHeight="1">
      <c r="M614" s="4"/>
      <c r="N614" s="4"/>
      <c r="O614" s="4"/>
      <c r="P614" s="4"/>
      <c r="AD614" s="4"/>
      <c r="AE614" s="4"/>
      <c r="AF614" s="4"/>
    </row>
    <row r="615" ht="15.75" customHeight="1">
      <c r="M615" s="4"/>
      <c r="N615" s="4"/>
      <c r="O615" s="4"/>
      <c r="P615" s="4"/>
      <c r="AD615" s="4"/>
      <c r="AE615" s="4"/>
      <c r="AF615" s="4"/>
    </row>
    <row r="616" ht="15.75" customHeight="1">
      <c r="M616" s="4"/>
      <c r="N616" s="4"/>
      <c r="O616" s="4"/>
      <c r="P616" s="4"/>
      <c r="AD616" s="4"/>
      <c r="AE616" s="4"/>
      <c r="AF616" s="4"/>
    </row>
    <row r="617" ht="15.75" customHeight="1">
      <c r="M617" s="4"/>
      <c r="N617" s="4"/>
      <c r="O617" s="4"/>
      <c r="P617" s="4"/>
      <c r="AD617" s="4"/>
      <c r="AE617" s="4"/>
      <c r="AF617" s="4"/>
    </row>
    <row r="618" ht="15.75" customHeight="1">
      <c r="M618" s="4"/>
      <c r="N618" s="4"/>
      <c r="O618" s="4"/>
      <c r="P618" s="4"/>
      <c r="AD618" s="4"/>
      <c r="AE618" s="4"/>
      <c r="AF618" s="4"/>
    </row>
    <row r="619" ht="15.75" customHeight="1">
      <c r="M619" s="4"/>
      <c r="N619" s="4"/>
      <c r="O619" s="4"/>
      <c r="P619" s="4"/>
      <c r="AD619" s="4"/>
      <c r="AE619" s="4"/>
      <c r="AF619" s="4"/>
    </row>
    <row r="620" ht="15.75" customHeight="1">
      <c r="M620" s="4"/>
      <c r="N620" s="4"/>
      <c r="O620" s="4"/>
      <c r="P620" s="4"/>
      <c r="AD620" s="4"/>
      <c r="AE620" s="4"/>
      <c r="AF620" s="4"/>
    </row>
    <row r="621" ht="15.75" customHeight="1">
      <c r="M621" s="4"/>
      <c r="N621" s="4"/>
      <c r="O621" s="4"/>
      <c r="P621" s="4"/>
      <c r="AD621" s="4"/>
      <c r="AE621" s="4"/>
      <c r="AF621" s="4"/>
    </row>
    <row r="622" ht="15.75" customHeight="1">
      <c r="M622" s="4"/>
      <c r="N622" s="4"/>
      <c r="O622" s="4"/>
      <c r="P622" s="4"/>
      <c r="AD622" s="4"/>
      <c r="AE622" s="4"/>
      <c r="AF622" s="4"/>
    </row>
    <row r="623" ht="15.75" customHeight="1">
      <c r="M623" s="4"/>
      <c r="N623" s="4"/>
      <c r="O623" s="4"/>
      <c r="P623" s="4"/>
      <c r="AD623" s="4"/>
      <c r="AE623" s="4"/>
      <c r="AF623" s="4"/>
    </row>
    <row r="624" ht="15.75" customHeight="1">
      <c r="M624" s="4"/>
      <c r="N624" s="4"/>
      <c r="O624" s="4"/>
      <c r="P624" s="4"/>
      <c r="AD624" s="4"/>
      <c r="AE624" s="4"/>
      <c r="AF624" s="4"/>
    </row>
    <row r="625" ht="15.75" customHeight="1">
      <c r="M625" s="4"/>
      <c r="N625" s="4"/>
      <c r="O625" s="4"/>
      <c r="P625" s="4"/>
      <c r="AD625" s="4"/>
      <c r="AE625" s="4"/>
      <c r="AF625" s="4"/>
    </row>
    <row r="626" ht="15.75" customHeight="1">
      <c r="M626" s="4"/>
      <c r="N626" s="4"/>
      <c r="O626" s="4"/>
      <c r="P626" s="4"/>
      <c r="AD626" s="4"/>
      <c r="AE626" s="4"/>
      <c r="AF626" s="4"/>
    </row>
    <row r="627" ht="15.75" customHeight="1">
      <c r="M627" s="4"/>
      <c r="N627" s="4"/>
      <c r="O627" s="4"/>
      <c r="P627" s="4"/>
      <c r="AD627" s="4"/>
      <c r="AE627" s="4"/>
      <c r="AF627" s="4"/>
    </row>
    <row r="628" ht="15.75" customHeight="1">
      <c r="M628" s="4"/>
      <c r="N628" s="4"/>
      <c r="O628" s="4"/>
      <c r="P628" s="4"/>
      <c r="AD628" s="4"/>
      <c r="AE628" s="4"/>
      <c r="AF628" s="4"/>
    </row>
    <row r="629" ht="15.75" customHeight="1">
      <c r="M629" s="4"/>
      <c r="N629" s="4"/>
      <c r="O629" s="4"/>
      <c r="P629" s="4"/>
      <c r="AD629" s="4"/>
      <c r="AE629" s="4"/>
      <c r="AF629" s="4"/>
    </row>
    <row r="630" ht="15.75" customHeight="1">
      <c r="M630" s="4"/>
      <c r="N630" s="4"/>
      <c r="O630" s="4"/>
      <c r="P630" s="4"/>
      <c r="AD630" s="4"/>
      <c r="AE630" s="4"/>
      <c r="AF630" s="4"/>
    </row>
    <row r="631" ht="15.75" customHeight="1">
      <c r="M631" s="4"/>
      <c r="N631" s="4"/>
      <c r="O631" s="4"/>
      <c r="P631" s="4"/>
      <c r="AD631" s="4"/>
      <c r="AE631" s="4"/>
      <c r="AF631" s="4"/>
    </row>
    <row r="632" ht="15.75" customHeight="1">
      <c r="M632" s="4"/>
      <c r="N632" s="4"/>
      <c r="O632" s="4"/>
      <c r="P632" s="4"/>
      <c r="AD632" s="4"/>
      <c r="AE632" s="4"/>
      <c r="AF632" s="4"/>
    </row>
    <row r="633" ht="15.75" customHeight="1">
      <c r="M633" s="4"/>
      <c r="N633" s="4"/>
      <c r="O633" s="4"/>
      <c r="P633" s="4"/>
      <c r="AD633" s="4"/>
      <c r="AE633" s="4"/>
      <c r="AF633" s="4"/>
    </row>
    <row r="634" ht="15.75" customHeight="1">
      <c r="M634" s="4"/>
      <c r="N634" s="4"/>
      <c r="O634" s="4"/>
      <c r="P634" s="4"/>
      <c r="AD634" s="4"/>
      <c r="AE634" s="4"/>
      <c r="AF634" s="4"/>
    </row>
    <row r="635" ht="15.75" customHeight="1">
      <c r="M635" s="4"/>
      <c r="N635" s="4"/>
      <c r="O635" s="4"/>
      <c r="P635" s="4"/>
      <c r="AD635" s="4"/>
      <c r="AE635" s="4"/>
      <c r="AF635" s="4"/>
    </row>
    <row r="636" ht="15.75" customHeight="1">
      <c r="M636" s="4"/>
      <c r="N636" s="4"/>
      <c r="O636" s="4"/>
      <c r="P636" s="4"/>
      <c r="AD636" s="4"/>
      <c r="AE636" s="4"/>
      <c r="AF636" s="4"/>
    </row>
    <row r="637" ht="15.75" customHeight="1">
      <c r="M637" s="4"/>
      <c r="N637" s="4"/>
      <c r="O637" s="4"/>
      <c r="P637" s="4"/>
      <c r="AD637" s="4"/>
      <c r="AE637" s="4"/>
      <c r="AF637" s="4"/>
    </row>
    <row r="638" ht="15.75" customHeight="1">
      <c r="M638" s="4"/>
      <c r="N638" s="4"/>
      <c r="O638" s="4"/>
      <c r="P638" s="4"/>
      <c r="AD638" s="4"/>
      <c r="AE638" s="4"/>
      <c r="AF638" s="4"/>
    </row>
    <row r="639" ht="15.75" customHeight="1">
      <c r="M639" s="4"/>
      <c r="N639" s="4"/>
      <c r="O639" s="4"/>
      <c r="P639" s="4"/>
      <c r="AD639" s="4"/>
      <c r="AE639" s="4"/>
      <c r="AF639" s="4"/>
    </row>
    <row r="640" ht="15.75" customHeight="1">
      <c r="M640" s="4"/>
      <c r="N640" s="4"/>
      <c r="O640" s="4"/>
      <c r="P640" s="4"/>
      <c r="AD640" s="4"/>
      <c r="AE640" s="4"/>
      <c r="AF640" s="4"/>
    </row>
    <row r="641" ht="15.75" customHeight="1">
      <c r="M641" s="4"/>
      <c r="N641" s="4"/>
      <c r="O641" s="4"/>
      <c r="P641" s="4"/>
      <c r="AD641" s="4"/>
      <c r="AE641" s="4"/>
      <c r="AF641" s="4"/>
    </row>
    <row r="642" ht="15.75" customHeight="1">
      <c r="M642" s="4"/>
      <c r="N642" s="4"/>
      <c r="O642" s="4"/>
      <c r="P642" s="4"/>
      <c r="AD642" s="4"/>
      <c r="AE642" s="4"/>
      <c r="AF642" s="4"/>
    </row>
    <row r="643" ht="15.75" customHeight="1">
      <c r="M643" s="4"/>
      <c r="N643" s="4"/>
      <c r="O643" s="4"/>
      <c r="P643" s="4"/>
      <c r="AD643" s="4"/>
      <c r="AE643" s="4"/>
      <c r="AF643" s="4"/>
    </row>
    <row r="644" ht="15.75" customHeight="1">
      <c r="M644" s="4"/>
      <c r="N644" s="4"/>
      <c r="O644" s="4"/>
      <c r="P644" s="4"/>
      <c r="AD644" s="4"/>
      <c r="AE644" s="4"/>
      <c r="AF644" s="4"/>
    </row>
    <row r="645" ht="15.75" customHeight="1">
      <c r="M645" s="4"/>
      <c r="N645" s="4"/>
      <c r="O645" s="4"/>
      <c r="P645" s="4"/>
      <c r="AD645" s="4"/>
      <c r="AE645" s="4"/>
      <c r="AF645" s="4"/>
    </row>
    <row r="646" ht="15.75" customHeight="1">
      <c r="M646" s="4"/>
      <c r="N646" s="4"/>
      <c r="O646" s="4"/>
      <c r="P646" s="4"/>
      <c r="AD646" s="4"/>
      <c r="AE646" s="4"/>
      <c r="AF646" s="4"/>
    </row>
    <row r="647" ht="15.75" customHeight="1">
      <c r="M647" s="4"/>
      <c r="N647" s="4"/>
      <c r="O647" s="4"/>
      <c r="P647" s="4"/>
      <c r="AD647" s="4"/>
      <c r="AE647" s="4"/>
      <c r="AF647" s="4"/>
    </row>
    <row r="648" ht="15.75" customHeight="1">
      <c r="M648" s="4"/>
      <c r="N648" s="4"/>
      <c r="O648" s="4"/>
      <c r="P648" s="4"/>
      <c r="AD648" s="4"/>
      <c r="AE648" s="4"/>
      <c r="AF648" s="4"/>
    </row>
    <row r="649" ht="15.75" customHeight="1">
      <c r="M649" s="4"/>
      <c r="N649" s="4"/>
      <c r="O649" s="4"/>
      <c r="P649" s="4"/>
      <c r="AD649" s="4"/>
      <c r="AE649" s="4"/>
      <c r="AF649" s="4"/>
    </row>
    <row r="650" ht="15.75" customHeight="1">
      <c r="M650" s="4"/>
      <c r="N650" s="4"/>
      <c r="O650" s="4"/>
      <c r="P650" s="4"/>
      <c r="AD650" s="4"/>
      <c r="AE650" s="4"/>
      <c r="AF650" s="4"/>
    </row>
    <row r="651" ht="15.75" customHeight="1">
      <c r="M651" s="4"/>
      <c r="N651" s="4"/>
      <c r="O651" s="4"/>
      <c r="P651" s="4"/>
      <c r="AD651" s="4"/>
      <c r="AE651" s="4"/>
      <c r="AF651" s="4"/>
    </row>
    <row r="652" ht="15.75" customHeight="1">
      <c r="M652" s="4"/>
      <c r="N652" s="4"/>
      <c r="O652" s="4"/>
      <c r="P652" s="4"/>
      <c r="AD652" s="4"/>
      <c r="AE652" s="4"/>
      <c r="AF652" s="4"/>
    </row>
    <row r="653" ht="15.75" customHeight="1">
      <c r="M653" s="4"/>
      <c r="N653" s="4"/>
      <c r="O653" s="4"/>
      <c r="P653" s="4"/>
      <c r="AD653" s="4"/>
      <c r="AE653" s="4"/>
      <c r="AF653" s="4"/>
    </row>
    <row r="654" ht="15.75" customHeight="1">
      <c r="M654" s="4"/>
      <c r="N654" s="4"/>
      <c r="O654" s="4"/>
      <c r="P654" s="4"/>
      <c r="AD654" s="4"/>
      <c r="AE654" s="4"/>
      <c r="AF654" s="4"/>
    </row>
    <row r="655" ht="15.75" customHeight="1">
      <c r="M655" s="4"/>
      <c r="N655" s="4"/>
      <c r="O655" s="4"/>
      <c r="P655" s="4"/>
      <c r="AD655" s="4"/>
      <c r="AE655" s="4"/>
      <c r="AF655" s="4"/>
    </row>
    <row r="656" ht="15.75" customHeight="1">
      <c r="M656" s="4"/>
      <c r="N656" s="4"/>
      <c r="O656" s="4"/>
      <c r="P656" s="4"/>
      <c r="AD656" s="4"/>
      <c r="AE656" s="4"/>
      <c r="AF656" s="4"/>
    </row>
    <row r="657" ht="15.75" customHeight="1">
      <c r="M657" s="4"/>
      <c r="N657" s="4"/>
      <c r="O657" s="4"/>
      <c r="P657" s="4"/>
      <c r="AD657" s="4"/>
      <c r="AE657" s="4"/>
      <c r="AF657" s="4"/>
    </row>
    <row r="658" ht="15.75" customHeight="1">
      <c r="M658" s="4"/>
      <c r="N658" s="4"/>
      <c r="O658" s="4"/>
      <c r="P658" s="4"/>
      <c r="AD658" s="4"/>
      <c r="AE658" s="4"/>
      <c r="AF658" s="4"/>
    </row>
    <row r="659" ht="15.75" customHeight="1">
      <c r="M659" s="4"/>
      <c r="N659" s="4"/>
      <c r="O659" s="4"/>
      <c r="P659" s="4"/>
      <c r="AD659" s="4"/>
      <c r="AE659" s="4"/>
      <c r="AF659" s="4"/>
    </row>
    <row r="660" ht="15.75" customHeight="1">
      <c r="M660" s="4"/>
      <c r="N660" s="4"/>
      <c r="O660" s="4"/>
      <c r="P660" s="4"/>
      <c r="AD660" s="4"/>
      <c r="AE660" s="4"/>
      <c r="AF660" s="4"/>
    </row>
    <row r="661" ht="15.75" customHeight="1">
      <c r="M661" s="4"/>
      <c r="N661" s="4"/>
      <c r="O661" s="4"/>
      <c r="P661" s="4"/>
      <c r="AD661" s="4"/>
      <c r="AE661" s="4"/>
      <c r="AF661" s="4"/>
    </row>
    <row r="662" ht="15.75" customHeight="1">
      <c r="M662" s="4"/>
      <c r="N662" s="4"/>
      <c r="O662" s="4"/>
      <c r="P662" s="4"/>
      <c r="AD662" s="4"/>
      <c r="AE662" s="4"/>
      <c r="AF662" s="4"/>
    </row>
    <row r="663" ht="15.75" customHeight="1">
      <c r="M663" s="4"/>
      <c r="N663" s="4"/>
      <c r="O663" s="4"/>
      <c r="P663" s="4"/>
      <c r="AD663" s="4"/>
      <c r="AE663" s="4"/>
      <c r="AF663" s="4"/>
    </row>
    <row r="664" ht="15.75" customHeight="1">
      <c r="M664" s="4"/>
      <c r="N664" s="4"/>
      <c r="O664" s="4"/>
      <c r="P664" s="4"/>
      <c r="AD664" s="4"/>
      <c r="AE664" s="4"/>
      <c r="AF664" s="4"/>
    </row>
    <row r="665" ht="15.75" customHeight="1">
      <c r="M665" s="4"/>
      <c r="N665" s="4"/>
      <c r="O665" s="4"/>
      <c r="P665" s="4"/>
      <c r="AD665" s="4"/>
      <c r="AE665" s="4"/>
      <c r="AF665" s="4"/>
    </row>
    <row r="666" ht="15.75" customHeight="1">
      <c r="M666" s="4"/>
      <c r="N666" s="4"/>
      <c r="O666" s="4"/>
      <c r="P666" s="4"/>
      <c r="AD666" s="4"/>
      <c r="AE666" s="4"/>
      <c r="AF666" s="4"/>
    </row>
    <row r="667" ht="15.75" customHeight="1">
      <c r="M667" s="4"/>
      <c r="N667" s="4"/>
      <c r="O667" s="4"/>
      <c r="P667" s="4"/>
      <c r="AD667" s="4"/>
      <c r="AE667" s="4"/>
      <c r="AF667" s="4"/>
    </row>
    <row r="668" ht="15.75" customHeight="1">
      <c r="M668" s="4"/>
      <c r="N668" s="4"/>
      <c r="O668" s="4"/>
      <c r="P668" s="4"/>
      <c r="AD668" s="4"/>
      <c r="AE668" s="4"/>
      <c r="AF668" s="4"/>
    </row>
    <row r="669" ht="15.75" customHeight="1">
      <c r="M669" s="4"/>
      <c r="N669" s="4"/>
      <c r="O669" s="4"/>
      <c r="P669" s="4"/>
      <c r="AD669" s="4"/>
      <c r="AE669" s="4"/>
      <c r="AF669" s="4"/>
    </row>
    <row r="670" ht="15.75" customHeight="1">
      <c r="M670" s="4"/>
      <c r="N670" s="4"/>
      <c r="O670" s="4"/>
      <c r="P670" s="4"/>
      <c r="AD670" s="4"/>
      <c r="AE670" s="4"/>
      <c r="AF670" s="4"/>
    </row>
    <row r="671" ht="15.75" customHeight="1">
      <c r="M671" s="4"/>
      <c r="N671" s="4"/>
      <c r="O671" s="4"/>
      <c r="P671" s="4"/>
      <c r="AD671" s="4"/>
      <c r="AE671" s="4"/>
      <c r="AF671" s="4"/>
    </row>
    <row r="672" ht="15.75" customHeight="1">
      <c r="M672" s="4"/>
      <c r="N672" s="4"/>
      <c r="O672" s="4"/>
      <c r="P672" s="4"/>
      <c r="AD672" s="4"/>
      <c r="AE672" s="4"/>
      <c r="AF672" s="4"/>
    </row>
    <row r="673" ht="15.75" customHeight="1">
      <c r="M673" s="4"/>
      <c r="N673" s="4"/>
      <c r="O673" s="4"/>
      <c r="P673" s="4"/>
      <c r="AD673" s="4"/>
      <c r="AE673" s="4"/>
      <c r="AF673" s="4"/>
    </row>
    <row r="674" ht="15.75" customHeight="1">
      <c r="M674" s="4"/>
      <c r="N674" s="4"/>
      <c r="O674" s="4"/>
      <c r="P674" s="4"/>
      <c r="AD674" s="4"/>
      <c r="AE674" s="4"/>
      <c r="AF674" s="4"/>
    </row>
    <row r="675" ht="15.75" customHeight="1">
      <c r="M675" s="4"/>
      <c r="N675" s="4"/>
      <c r="O675" s="4"/>
      <c r="P675" s="4"/>
      <c r="AD675" s="4"/>
      <c r="AE675" s="4"/>
      <c r="AF675" s="4"/>
    </row>
    <row r="676" ht="15.75" customHeight="1">
      <c r="M676" s="4"/>
      <c r="N676" s="4"/>
      <c r="O676" s="4"/>
      <c r="P676" s="4"/>
      <c r="AD676" s="4"/>
      <c r="AE676" s="4"/>
      <c r="AF676" s="4"/>
    </row>
    <row r="677" ht="15.75" customHeight="1">
      <c r="M677" s="4"/>
      <c r="N677" s="4"/>
      <c r="O677" s="4"/>
      <c r="P677" s="4"/>
      <c r="AD677" s="4"/>
      <c r="AE677" s="4"/>
      <c r="AF677" s="4"/>
    </row>
    <row r="678" ht="15.75" customHeight="1">
      <c r="M678" s="4"/>
      <c r="N678" s="4"/>
      <c r="O678" s="4"/>
      <c r="P678" s="4"/>
      <c r="AD678" s="4"/>
      <c r="AE678" s="4"/>
      <c r="AF678" s="4"/>
    </row>
    <row r="679" ht="15.75" customHeight="1">
      <c r="M679" s="4"/>
      <c r="N679" s="4"/>
      <c r="O679" s="4"/>
      <c r="P679" s="4"/>
      <c r="AD679" s="4"/>
      <c r="AE679" s="4"/>
      <c r="AF679" s="4"/>
    </row>
    <row r="680" ht="15.75" customHeight="1">
      <c r="M680" s="4"/>
      <c r="N680" s="4"/>
      <c r="O680" s="4"/>
      <c r="P680" s="4"/>
      <c r="AD680" s="4"/>
      <c r="AE680" s="4"/>
      <c r="AF680" s="4"/>
    </row>
    <row r="681" ht="15.75" customHeight="1">
      <c r="M681" s="4"/>
      <c r="N681" s="4"/>
      <c r="O681" s="4"/>
      <c r="P681" s="4"/>
      <c r="AD681" s="4"/>
      <c r="AE681" s="4"/>
      <c r="AF681" s="4"/>
    </row>
    <row r="682" ht="15.75" customHeight="1">
      <c r="M682" s="4"/>
      <c r="N682" s="4"/>
      <c r="O682" s="4"/>
      <c r="P682" s="4"/>
      <c r="AD682" s="4"/>
      <c r="AE682" s="4"/>
      <c r="AF682" s="4"/>
    </row>
    <row r="683" ht="15.75" customHeight="1">
      <c r="M683" s="4"/>
      <c r="N683" s="4"/>
      <c r="O683" s="4"/>
      <c r="P683" s="4"/>
      <c r="AD683" s="4"/>
      <c r="AE683" s="4"/>
      <c r="AF683" s="4"/>
    </row>
    <row r="684" ht="15.75" customHeight="1">
      <c r="M684" s="4"/>
      <c r="N684" s="4"/>
      <c r="O684" s="4"/>
      <c r="P684" s="4"/>
      <c r="AD684" s="4"/>
      <c r="AE684" s="4"/>
      <c r="AF684" s="4"/>
    </row>
    <row r="685" ht="15.75" customHeight="1">
      <c r="M685" s="4"/>
      <c r="N685" s="4"/>
      <c r="O685" s="4"/>
      <c r="P685" s="4"/>
      <c r="AD685" s="4"/>
      <c r="AE685" s="4"/>
      <c r="AF685" s="4"/>
    </row>
    <row r="686" ht="15.75" customHeight="1">
      <c r="M686" s="4"/>
      <c r="N686" s="4"/>
      <c r="O686" s="4"/>
      <c r="P686" s="4"/>
      <c r="AD686" s="4"/>
      <c r="AE686" s="4"/>
      <c r="AF686" s="4"/>
    </row>
    <row r="687" ht="15.75" customHeight="1">
      <c r="M687" s="4"/>
      <c r="N687" s="4"/>
      <c r="O687" s="4"/>
      <c r="P687" s="4"/>
      <c r="AD687" s="4"/>
      <c r="AE687" s="4"/>
      <c r="AF687" s="4"/>
    </row>
    <row r="688" ht="15.75" customHeight="1">
      <c r="M688" s="4"/>
      <c r="N688" s="4"/>
      <c r="O688" s="4"/>
      <c r="P688" s="4"/>
      <c r="AD688" s="4"/>
      <c r="AE688" s="4"/>
      <c r="AF688" s="4"/>
    </row>
    <row r="689" ht="15.75" customHeight="1">
      <c r="M689" s="4"/>
      <c r="N689" s="4"/>
      <c r="O689" s="4"/>
      <c r="P689" s="4"/>
      <c r="AD689" s="4"/>
      <c r="AE689" s="4"/>
      <c r="AF689" s="4"/>
    </row>
    <row r="690" ht="15.75" customHeight="1">
      <c r="M690" s="4"/>
      <c r="N690" s="4"/>
      <c r="O690" s="4"/>
      <c r="P690" s="4"/>
      <c r="AD690" s="4"/>
      <c r="AE690" s="4"/>
      <c r="AF690" s="4"/>
    </row>
    <row r="691" ht="15.75" customHeight="1">
      <c r="M691" s="4"/>
      <c r="N691" s="4"/>
      <c r="O691" s="4"/>
      <c r="P691" s="4"/>
      <c r="AD691" s="4"/>
      <c r="AE691" s="4"/>
      <c r="AF691" s="4"/>
    </row>
    <row r="692" ht="15.75" customHeight="1">
      <c r="M692" s="4"/>
      <c r="N692" s="4"/>
      <c r="O692" s="4"/>
      <c r="P692" s="4"/>
      <c r="AD692" s="4"/>
      <c r="AE692" s="4"/>
      <c r="AF692" s="4"/>
    </row>
    <row r="693" ht="15.75" customHeight="1">
      <c r="M693" s="4"/>
      <c r="N693" s="4"/>
      <c r="O693" s="4"/>
      <c r="P693" s="4"/>
      <c r="AD693" s="4"/>
      <c r="AE693" s="4"/>
      <c r="AF693" s="4"/>
    </row>
    <row r="694" ht="15.75" customHeight="1">
      <c r="M694" s="4"/>
      <c r="N694" s="4"/>
      <c r="O694" s="4"/>
      <c r="P694" s="4"/>
      <c r="AD694" s="4"/>
      <c r="AE694" s="4"/>
      <c r="AF694" s="4"/>
    </row>
    <row r="695" ht="15.75" customHeight="1">
      <c r="M695" s="4"/>
      <c r="N695" s="4"/>
      <c r="O695" s="4"/>
      <c r="P695" s="4"/>
      <c r="AD695" s="4"/>
      <c r="AE695" s="4"/>
      <c r="AF695" s="4"/>
    </row>
    <row r="696" ht="15.75" customHeight="1">
      <c r="M696" s="4"/>
      <c r="N696" s="4"/>
      <c r="O696" s="4"/>
      <c r="P696" s="4"/>
      <c r="AD696" s="4"/>
      <c r="AE696" s="4"/>
      <c r="AF696" s="4"/>
    </row>
    <row r="697" ht="15.75" customHeight="1">
      <c r="M697" s="4"/>
      <c r="N697" s="4"/>
      <c r="O697" s="4"/>
      <c r="P697" s="4"/>
      <c r="AD697" s="4"/>
      <c r="AE697" s="4"/>
      <c r="AF697" s="4"/>
    </row>
    <row r="698" ht="15.75" customHeight="1">
      <c r="M698" s="4"/>
      <c r="N698" s="4"/>
      <c r="O698" s="4"/>
      <c r="P698" s="4"/>
      <c r="AD698" s="4"/>
      <c r="AE698" s="4"/>
      <c r="AF698" s="4"/>
    </row>
    <row r="699" ht="15.75" customHeight="1">
      <c r="M699" s="4"/>
      <c r="N699" s="4"/>
      <c r="O699" s="4"/>
      <c r="P699" s="4"/>
      <c r="AD699" s="4"/>
      <c r="AE699" s="4"/>
      <c r="AF699" s="4"/>
    </row>
    <row r="700" ht="15.75" customHeight="1">
      <c r="M700" s="4"/>
      <c r="N700" s="4"/>
      <c r="O700" s="4"/>
      <c r="P700" s="4"/>
      <c r="AD700" s="4"/>
      <c r="AE700" s="4"/>
      <c r="AF700" s="4"/>
    </row>
    <row r="701" ht="15.75" customHeight="1">
      <c r="M701" s="4"/>
      <c r="N701" s="4"/>
      <c r="O701" s="4"/>
      <c r="P701" s="4"/>
      <c r="AD701" s="4"/>
      <c r="AE701" s="4"/>
      <c r="AF701" s="4"/>
    </row>
    <row r="702" ht="15.75" customHeight="1">
      <c r="M702" s="4"/>
      <c r="N702" s="4"/>
      <c r="O702" s="4"/>
      <c r="P702" s="4"/>
      <c r="AD702" s="4"/>
      <c r="AE702" s="4"/>
      <c r="AF702" s="4"/>
    </row>
    <row r="703" ht="15.75" customHeight="1">
      <c r="M703" s="4"/>
      <c r="N703" s="4"/>
      <c r="O703" s="4"/>
      <c r="P703" s="4"/>
      <c r="AD703" s="4"/>
      <c r="AE703" s="4"/>
      <c r="AF703" s="4"/>
    </row>
    <row r="704" ht="15.75" customHeight="1">
      <c r="M704" s="4"/>
      <c r="N704" s="4"/>
      <c r="O704" s="4"/>
      <c r="P704" s="4"/>
      <c r="AD704" s="4"/>
      <c r="AE704" s="4"/>
      <c r="AF704" s="4"/>
    </row>
    <row r="705" ht="15.75" customHeight="1">
      <c r="M705" s="4"/>
      <c r="N705" s="4"/>
      <c r="O705" s="4"/>
      <c r="P705" s="4"/>
      <c r="AD705" s="4"/>
      <c r="AE705" s="4"/>
      <c r="AF705" s="4"/>
    </row>
    <row r="706" ht="15.75" customHeight="1">
      <c r="M706" s="4"/>
      <c r="N706" s="4"/>
      <c r="O706" s="4"/>
      <c r="P706" s="4"/>
      <c r="AD706" s="4"/>
      <c r="AE706" s="4"/>
      <c r="AF706" s="4"/>
    </row>
    <row r="707" ht="15.75" customHeight="1">
      <c r="M707" s="4"/>
      <c r="N707" s="4"/>
      <c r="O707" s="4"/>
      <c r="P707" s="4"/>
      <c r="AD707" s="4"/>
      <c r="AE707" s="4"/>
      <c r="AF707" s="4"/>
    </row>
    <row r="708" ht="15.75" customHeight="1">
      <c r="M708" s="4"/>
      <c r="N708" s="4"/>
      <c r="O708" s="4"/>
      <c r="P708" s="4"/>
      <c r="AD708" s="4"/>
      <c r="AE708" s="4"/>
      <c r="AF708" s="4"/>
    </row>
    <row r="709" ht="15.75" customHeight="1">
      <c r="M709" s="4"/>
      <c r="N709" s="4"/>
      <c r="O709" s="4"/>
      <c r="P709" s="4"/>
      <c r="AD709" s="4"/>
      <c r="AE709" s="4"/>
      <c r="AF709" s="4"/>
    </row>
    <row r="710" ht="15.75" customHeight="1">
      <c r="M710" s="4"/>
      <c r="N710" s="4"/>
      <c r="O710" s="4"/>
      <c r="P710" s="4"/>
      <c r="AD710" s="4"/>
      <c r="AE710" s="4"/>
      <c r="AF710" s="4"/>
    </row>
    <row r="711" ht="15.75" customHeight="1">
      <c r="M711" s="4"/>
      <c r="N711" s="4"/>
      <c r="O711" s="4"/>
      <c r="P711" s="4"/>
      <c r="AD711" s="4"/>
      <c r="AE711" s="4"/>
      <c r="AF711" s="4"/>
    </row>
    <row r="712" ht="15.75" customHeight="1">
      <c r="M712" s="4"/>
      <c r="N712" s="4"/>
      <c r="O712" s="4"/>
      <c r="P712" s="4"/>
      <c r="AD712" s="4"/>
      <c r="AE712" s="4"/>
      <c r="AF712" s="4"/>
    </row>
    <row r="713" ht="15.75" customHeight="1">
      <c r="M713" s="4"/>
      <c r="N713" s="4"/>
      <c r="O713" s="4"/>
      <c r="P713" s="4"/>
      <c r="AD713" s="4"/>
      <c r="AE713" s="4"/>
      <c r="AF713" s="4"/>
    </row>
    <row r="714" ht="15.75" customHeight="1">
      <c r="M714" s="4"/>
      <c r="N714" s="4"/>
      <c r="O714" s="4"/>
      <c r="P714" s="4"/>
      <c r="AD714" s="4"/>
      <c r="AE714" s="4"/>
      <c r="AF714" s="4"/>
    </row>
    <row r="715" ht="15.75" customHeight="1">
      <c r="M715" s="4"/>
      <c r="N715" s="4"/>
      <c r="O715" s="4"/>
      <c r="P715" s="4"/>
      <c r="AD715" s="4"/>
      <c r="AE715" s="4"/>
      <c r="AF715" s="4"/>
    </row>
    <row r="716" ht="15.75" customHeight="1">
      <c r="M716" s="4"/>
      <c r="N716" s="4"/>
      <c r="O716" s="4"/>
      <c r="P716" s="4"/>
      <c r="AD716" s="4"/>
      <c r="AE716" s="4"/>
      <c r="AF716" s="4"/>
    </row>
    <row r="717" ht="15.75" customHeight="1">
      <c r="M717" s="4"/>
      <c r="N717" s="4"/>
      <c r="O717" s="4"/>
      <c r="P717" s="4"/>
      <c r="AD717" s="4"/>
      <c r="AE717" s="4"/>
      <c r="AF717" s="4"/>
    </row>
    <row r="718" ht="15.75" customHeight="1">
      <c r="M718" s="4"/>
      <c r="N718" s="4"/>
      <c r="O718" s="4"/>
      <c r="P718" s="4"/>
      <c r="AD718" s="4"/>
      <c r="AE718" s="4"/>
      <c r="AF718" s="4"/>
    </row>
    <row r="719" ht="15.75" customHeight="1">
      <c r="M719" s="4"/>
      <c r="N719" s="4"/>
      <c r="O719" s="4"/>
      <c r="P719" s="4"/>
      <c r="AD719" s="4"/>
      <c r="AE719" s="4"/>
      <c r="AF719" s="4"/>
    </row>
    <row r="720" ht="15.75" customHeight="1">
      <c r="M720" s="4"/>
      <c r="N720" s="4"/>
      <c r="O720" s="4"/>
      <c r="P720" s="4"/>
      <c r="AD720" s="4"/>
      <c r="AE720" s="4"/>
      <c r="AF720" s="4"/>
    </row>
    <row r="721" ht="15.75" customHeight="1">
      <c r="M721" s="4"/>
      <c r="N721" s="4"/>
      <c r="O721" s="4"/>
      <c r="P721" s="4"/>
      <c r="AD721" s="4"/>
      <c r="AE721" s="4"/>
      <c r="AF721" s="4"/>
    </row>
    <row r="722" ht="15.75" customHeight="1">
      <c r="M722" s="4"/>
      <c r="N722" s="4"/>
      <c r="O722" s="4"/>
      <c r="P722" s="4"/>
      <c r="AD722" s="4"/>
      <c r="AE722" s="4"/>
      <c r="AF722" s="4"/>
    </row>
    <row r="723" ht="15.75" customHeight="1">
      <c r="M723" s="4"/>
      <c r="N723" s="4"/>
      <c r="O723" s="4"/>
      <c r="P723" s="4"/>
      <c r="AD723" s="4"/>
      <c r="AE723" s="4"/>
      <c r="AF723" s="4"/>
    </row>
    <row r="724" ht="15.75" customHeight="1">
      <c r="M724" s="4"/>
      <c r="N724" s="4"/>
      <c r="O724" s="4"/>
      <c r="P724" s="4"/>
      <c r="AD724" s="4"/>
      <c r="AE724" s="4"/>
      <c r="AF724" s="4"/>
    </row>
    <row r="725" ht="15.75" customHeight="1">
      <c r="M725" s="4"/>
      <c r="N725" s="4"/>
      <c r="O725" s="4"/>
      <c r="P725" s="4"/>
      <c r="AD725" s="4"/>
      <c r="AE725" s="4"/>
      <c r="AF725" s="4"/>
    </row>
    <row r="726" ht="15.75" customHeight="1">
      <c r="M726" s="4"/>
      <c r="N726" s="4"/>
      <c r="O726" s="4"/>
      <c r="P726" s="4"/>
      <c r="AD726" s="4"/>
      <c r="AE726" s="4"/>
      <c r="AF726" s="4"/>
    </row>
    <row r="727" ht="15.75" customHeight="1">
      <c r="M727" s="4"/>
      <c r="N727" s="4"/>
      <c r="O727" s="4"/>
      <c r="P727" s="4"/>
      <c r="AD727" s="4"/>
      <c r="AE727" s="4"/>
      <c r="AF727" s="4"/>
    </row>
    <row r="728" ht="15.75" customHeight="1">
      <c r="M728" s="4"/>
      <c r="N728" s="4"/>
      <c r="O728" s="4"/>
      <c r="P728" s="4"/>
      <c r="AD728" s="4"/>
      <c r="AE728" s="4"/>
      <c r="AF728" s="4"/>
    </row>
    <row r="729" ht="15.75" customHeight="1">
      <c r="M729" s="4"/>
      <c r="N729" s="4"/>
      <c r="O729" s="4"/>
      <c r="P729" s="4"/>
      <c r="AD729" s="4"/>
      <c r="AE729" s="4"/>
      <c r="AF729" s="4"/>
    </row>
    <row r="730" ht="15.75" customHeight="1">
      <c r="M730" s="4"/>
      <c r="N730" s="4"/>
      <c r="O730" s="4"/>
      <c r="P730" s="4"/>
      <c r="AD730" s="4"/>
      <c r="AE730" s="4"/>
      <c r="AF730" s="4"/>
    </row>
    <row r="731" ht="15.75" customHeight="1">
      <c r="M731" s="4"/>
      <c r="N731" s="4"/>
      <c r="O731" s="4"/>
      <c r="P731" s="4"/>
      <c r="AD731" s="4"/>
      <c r="AE731" s="4"/>
      <c r="AF731" s="4"/>
    </row>
    <row r="732" ht="15.75" customHeight="1">
      <c r="M732" s="4"/>
      <c r="N732" s="4"/>
      <c r="O732" s="4"/>
      <c r="P732" s="4"/>
      <c r="AD732" s="4"/>
      <c r="AE732" s="4"/>
      <c r="AF732" s="4"/>
    </row>
    <row r="733" ht="15.75" customHeight="1">
      <c r="M733" s="4"/>
      <c r="N733" s="4"/>
      <c r="O733" s="4"/>
      <c r="P733" s="4"/>
      <c r="AD733" s="4"/>
      <c r="AE733" s="4"/>
      <c r="AF733" s="4"/>
    </row>
    <row r="734" ht="15.75" customHeight="1">
      <c r="M734" s="4"/>
      <c r="N734" s="4"/>
      <c r="O734" s="4"/>
      <c r="P734" s="4"/>
      <c r="AD734" s="4"/>
      <c r="AE734" s="4"/>
      <c r="AF734" s="4"/>
    </row>
    <row r="735" ht="15.75" customHeight="1">
      <c r="M735" s="4"/>
      <c r="N735" s="4"/>
      <c r="O735" s="4"/>
      <c r="P735" s="4"/>
      <c r="AD735" s="4"/>
      <c r="AE735" s="4"/>
      <c r="AF735" s="4"/>
    </row>
    <row r="736" ht="15.75" customHeight="1">
      <c r="M736" s="4"/>
      <c r="N736" s="4"/>
      <c r="O736" s="4"/>
      <c r="P736" s="4"/>
      <c r="AD736" s="4"/>
      <c r="AE736" s="4"/>
      <c r="AF736" s="4"/>
    </row>
    <row r="737" ht="15.75" customHeight="1">
      <c r="M737" s="4"/>
      <c r="N737" s="4"/>
      <c r="O737" s="4"/>
      <c r="P737" s="4"/>
      <c r="AD737" s="4"/>
      <c r="AE737" s="4"/>
      <c r="AF737" s="4"/>
    </row>
    <row r="738" ht="15.75" customHeight="1">
      <c r="M738" s="4"/>
      <c r="N738" s="4"/>
      <c r="O738" s="4"/>
      <c r="P738" s="4"/>
      <c r="AD738" s="4"/>
      <c r="AE738" s="4"/>
      <c r="AF738" s="4"/>
    </row>
    <row r="739" ht="15.75" customHeight="1">
      <c r="M739" s="4"/>
      <c r="N739" s="4"/>
      <c r="O739" s="4"/>
      <c r="P739" s="4"/>
      <c r="AD739" s="4"/>
      <c r="AE739" s="4"/>
      <c r="AF739" s="4"/>
    </row>
    <row r="740" ht="15.75" customHeight="1">
      <c r="M740" s="4"/>
      <c r="N740" s="4"/>
      <c r="O740" s="4"/>
      <c r="P740" s="4"/>
      <c r="AD740" s="4"/>
      <c r="AE740" s="4"/>
      <c r="AF740" s="4"/>
    </row>
    <row r="741" ht="15.75" customHeight="1">
      <c r="M741" s="4"/>
      <c r="N741" s="4"/>
      <c r="O741" s="4"/>
      <c r="P741" s="4"/>
      <c r="AD741" s="4"/>
      <c r="AE741" s="4"/>
      <c r="AF741" s="4"/>
    </row>
    <row r="742" ht="15.75" customHeight="1">
      <c r="M742" s="4"/>
      <c r="N742" s="4"/>
      <c r="O742" s="4"/>
      <c r="P742" s="4"/>
      <c r="AD742" s="4"/>
      <c r="AE742" s="4"/>
      <c r="AF742" s="4"/>
    </row>
    <row r="743" ht="15.75" customHeight="1">
      <c r="M743" s="4"/>
      <c r="N743" s="4"/>
      <c r="O743" s="4"/>
      <c r="P743" s="4"/>
      <c r="AD743" s="4"/>
      <c r="AE743" s="4"/>
      <c r="AF743" s="4"/>
    </row>
    <row r="744" ht="15.75" customHeight="1">
      <c r="M744" s="4"/>
      <c r="N744" s="4"/>
      <c r="O744" s="4"/>
      <c r="P744" s="4"/>
      <c r="AD744" s="4"/>
      <c r="AE744" s="4"/>
      <c r="AF744" s="4"/>
    </row>
    <row r="745" ht="15.75" customHeight="1">
      <c r="M745" s="4"/>
      <c r="N745" s="4"/>
      <c r="O745" s="4"/>
      <c r="P745" s="4"/>
      <c r="AD745" s="4"/>
      <c r="AE745" s="4"/>
      <c r="AF745" s="4"/>
    </row>
    <row r="746" ht="15.75" customHeight="1">
      <c r="M746" s="4"/>
      <c r="N746" s="4"/>
      <c r="O746" s="4"/>
      <c r="P746" s="4"/>
      <c r="AD746" s="4"/>
      <c r="AE746" s="4"/>
      <c r="AF746" s="4"/>
    </row>
    <row r="747" ht="15.75" customHeight="1">
      <c r="M747" s="4"/>
      <c r="N747" s="4"/>
      <c r="O747" s="4"/>
      <c r="P747" s="4"/>
      <c r="AD747" s="4"/>
      <c r="AE747" s="4"/>
      <c r="AF747" s="4"/>
    </row>
    <row r="748" ht="15.75" customHeight="1">
      <c r="M748" s="4"/>
      <c r="N748" s="4"/>
      <c r="O748" s="4"/>
      <c r="P748" s="4"/>
      <c r="AD748" s="4"/>
      <c r="AE748" s="4"/>
      <c r="AF748" s="4"/>
    </row>
    <row r="749" ht="15.75" customHeight="1">
      <c r="M749" s="4"/>
      <c r="N749" s="4"/>
      <c r="O749" s="4"/>
      <c r="P749" s="4"/>
      <c r="AD749" s="4"/>
      <c r="AE749" s="4"/>
      <c r="AF749" s="4"/>
    </row>
    <row r="750" ht="15.75" customHeight="1">
      <c r="M750" s="4"/>
      <c r="N750" s="4"/>
      <c r="O750" s="4"/>
      <c r="P750" s="4"/>
      <c r="AD750" s="4"/>
      <c r="AE750" s="4"/>
      <c r="AF750" s="4"/>
    </row>
    <row r="751" ht="15.75" customHeight="1">
      <c r="M751" s="4"/>
      <c r="N751" s="4"/>
      <c r="O751" s="4"/>
      <c r="P751" s="4"/>
      <c r="AD751" s="4"/>
      <c r="AE751" s="4"/>
      <c r="AF751" s="4"/>
    </row>
    <row r="752" ht="15.75" customHeight="1">
      <c r="M752" s="4"/>
      <c r="N752" s="4"/>
      <c r="O752" s="4"/>
      <c r="P752" s="4"/>
      <c r="AD752" s="4"/>
      <c r="AE752" s="4"/>
      <c r="AF752" s="4"/>
    </row>
    <row r="753" ht="15.75" customHeight="1">
      <c r="M753" s="4"/>
      <c r="N753" s="4"/>
      <c r="O753" s="4"/>
      <c r="P753" s="4"/>
      <c r="AD753" s="4"/>
      <c r="AE753" s="4"/>
      <c r="AF753" s="4"/>
    </row>
    <row r="754" ht="15.75" customHeight="1">
      <c r="M754" s="4"/>
      <c r="N754" s="4"/>
      <c r="O754" s="4"/>
      <c r="P754" s="4"/>
      <c r="AD754" s="4"/>
      <c r="AE754" s="4"/>
      <c r="AF754" s="4"/>
    </row>
    <row r="755" ht="15.75" customHeight="1">
      <c r="M755" s="4"/>
      <c r="N755" s="4"/>
      <c r="O755" s="4"/>
      <c r="P755" s="4"/>
      <c r="AD755" s="4"/>
      <c r="AE755" s="4"/>
      <c r="AF755" s="4"/>
    </row>
    <row r="756" ht="15.75" customHeight="1">
      <c r="M756" s="4"/>
      <c r="N756" s="4"/>
      <c r="O756" s="4"/>
      <c r="P756" s="4"/>
      <c r="AD756" s="4"/>
      <c r="AE756" s="4"/>
      <c r="AF756" s="4"/>
    </row>
    <row r="757" ht="15.75" customHeight="1">
      <c r="M757" s="4"/>
      <c r="N757" s="4"/>
      <c r="O757" s="4"/>
      <c r="P757" s="4"/>
      <c r="AD757" s="4"/>
      <c r="AE757" s="4"/>
      <c r="AF757" s="4"/>
    </row>
    <row r="758" ht="15.75" customHeight="1">
      <c r="M758" s="4"/>
      <c r="N758" s="4"/>
      <c r="O758" s="4"/>
      <c r="P758" s="4"/>
      <c r="AD758" s="4"/>
      <c r="AE758" s="4"/>
      <c r="AF758" s="4"/>
    </row>
    <row r="759" ht="15.75" customHeight="1">
      <c r="M759" s="4"/>
      <c r="N759" s="4"/>
      <c r="O759" s="4"/>
      <c r="P759" s="4"/>
      <c r="AD759" s="4"/>
      <c r="AE759" s="4"/>
      <c r="AF759" s="4"/>
    </row>
    <row r="760" ht="15.75" customHeight="1">
      <c r="M760" s="4"/>
      <c r="N760" s="4"/>
      <c r="O760" s="4"/>
      <c r="P760" s="4"/>
      <c r="AD760" s="4"/>
      <c r="AE760" s="4"/>
      <c r="AF760" s="4"/>
    </row>
    <row r="761" ht="15.75" customHeight="1">
      <c r="M761" s="4"/>
      <c r="N761" s="4"/>
      <c r="O761" s="4"/>
      <c r="P761" s="4"/>
      <c r="AD761" s="4"/>
      <c r="AE761" s="4"/>
      <c r="AF761" s="4"/>
    </row>
    <row r="762" ht="15.75" customHeight="1">
      <c r="M762" s="4"/>
      <c r="N762" s="4"/>
      <c r="O762" s="4"/>
      <c r="P762" s="4"/>
      <c r="AD762" s="4"/>
      <c r="AE762" s="4"/>
      <c r="AF762" s="4"/>
    </row>
    <row r="763" ht="15.75" customHeight="1">
      <c r="M763" s="4"/>
      <c r="N763" s="4"/>
      <c r="O763" s="4"/>
      <c r="P763" s="4"/>
      <c r="AD763" s="4"/>
      <c r="AE763" s="4"/>
      <c r="AF763" s="4"/>
    </row>
    <row r="764" ht="15.75" customHeight="1">
      <c r="M764" s="4"/>
      <c r="N764" s="4"/>
      <c r="O764" s="4"/>
      <c r="P764" s="4"/>
      <c r="AD764" s="4"/>
      <c r="AE764" s="4"/>
      <c r="AF764" s="4"/>
    </row>
    <row r="765" ht="15.75" customHeight="1">
      <c r="M765" s="4"/>
      <c r="N765" s="4"/>
      <c r="O765" s="4"/>
      <c r="P765" s="4"/>
      <c r="AD765" s="4"/>
      <c r="AE765" s="4"/>
      <c r="AF765" s="4"/>
    </row>
    <row r="766" ht="15.75" customHeight="1">
      <c r="M766" s="4"/>
      <c r="N766" s="4"/>
      <c r="O766" s="4"/>
      <c r="P766" s="4"/>
      <c r="AD766" s="4"/>
      <c r="AE766" s="4"/>
      <c r="AF766" s="4"/>
    </row>
    <row r="767" ht="15.75" customHeight="1">
      <c r="M767" s="4"/>
      <c r="N767" s="4"/>
      <c r="O767" s="4"/>
      <c r="P767" s="4"/>
      <c r="AD767" s="4"/>
      <c r="AE767" s="4"/>
      <c r="AF767" s="4"/>
    </row>
    <row r="768" ht="15.75" customHeight="1">
      <c r="M768" s="4"/>
      <c r="N768" s="4"/>
      <c r="O768" s="4"/>
      <c r="P768" s="4"/>
      <c r="AD768" s="4"/>
      <c r="AE768" s="4"/>
      <c r="AF768" s="4"/>
    </row>
    <row r="769" ht="15.75" customHeight="1">
      <c r="M769" s="4"/>
      <c r="N769" s="4"/>
      <c r="O769" s="4"/>
      <c r="P769" s="4"/>
      <c r="AD769" s="4"/>
      <c r="AE769" s="4"/>
      <c r="AF769" s="4"/>
    </row>
    <row r="770" ht="15.75" customHeight="1">
      <c r="M770" s="4"/>
      <c r="N770" s="4"/>
      <c r="O770" s="4"/>
      <c r="P770" s="4"/>
      <c r="AD770" s="4"/>
      <c r="AE770" s="4"/>
      <c r="AF770" s="4"/>
    </row>
    <row r="771" ht="15.75" customHeight="1">
      <c r="M771" s="4"/>
      <c r="N771" s="4"/>
      <c r="O771" s="4"/>
      <c r="P771" s="4"/>
      <c r="AD771" s="4"/>
      <c r="AE771" s="4"/>
      <c r="AF771" s="4"/>
    </row>
    <row r="772" ht="15.75" customHeight="1">
      <c r="M772" s="4"/>
      <c r="N772" s="4"/>
      <c r="O772" s="4"/>
      <c r="P772" s="4"/>
      <c r="AD772" s="4"/>
      <c r="AE772" s="4"/>
      <c r="AF772" s="4"/>
    </row>
    <row r="773" ht="15.75" customHeight="1">
      <c r="M773" s="4"/>
      <c r="N773" s="4"/>
      <c r="O773" s="4"/>
      <c r="P773" s="4"/>
      <c r="AD773" s="4"/>
      <c r="AE773" s="4"/>
      <c r="AF773" s="4"/>
    </row>
    <row r="774" ht="15.75" customHeight="1">
      <c r="M774" s="4"/>
      <c r="N774" s="4"/>
      <c r="O774" s="4"/>
      <c r="P774" s="4"/>
      <c r="AD774" s="4"/>
      <c r="AE774" s="4"/>
      <c r="AF774" s="4"/>
    </row>
    <row r="775" ht="15.75" customHeight="1">
      <c r="M775" s="4"/>
      <c r="N775" s="4"/>
      <c r="O775" s="4"/>
      <c r="P775" s="4"/>
      <c r="AD775" s="4"/>
      <c r="AE775" s="4"/>
      <c r="AF775" s="4"/>
    </row>
    <row r="776" ht="15.75" customHeight="1">
      <c r="M776" s="4"/>
      <c r="N776" s="4"/>
      <c r="O776" s="4"/>
      <c r="P776" s="4"/>
      <c r="AD776" s="4"/>
      <c r="AE776" s="4"/>
      <c r="AF776" s="4"/>
    </row>
    <row r="777" ht="15.75" customHeight="1">
      <c r="M777" s="4"/>
      <c r="N777" s="4"/>
      <c r="O777" s="4"/>
      <c r="P777" s="4"/>
      <c r="AD777" s="4"/>
      <c r="AE777" s="4"/>
      <c r="AF777" s="4"/>
    </row>
    <row r="778" ht="15.75" customHeight="1">
      <c r="M778" s="4"/>
      <c r="N778" s="4"/>
      <c r="O778" s="4"/>
      <c r="P778" s="4"/>
      <c r="AD778" s="4"/>
      <c r="AE778" s="4"/>
      <c r="AF778" s="4"/>
    </row>
    <row r="779" ht="15.75" customHeight="1">
      <c r="M779" s="4"/>
      <c r="N779" s="4"/>
      <c r="O779" s="4"/>
      <c r="P779" s="4"/>
      <c r="AD779" s="4"/>
      <c r="AE779" s="4"/>
      <c r="AF779" s="4"/>
    </row>
    <row r="780" ht="15.75" customHeight="1">
      <c r="M780" s="4"/>
      <c r="N780" s="4"/>
      <c r="O780" s="4"/>
      <c r="P780" s="4"/>
      <c r="AD780" s="4"/>
      <c r="AE780" s="4"/>
      <c r="AF780" s="4"/>
    </row>
    <row r="781" ht="15.75" customHeight="1">
      <c r="M781" s="4"/>
      <c r="N781" s="4"/>
      <c r="O781" s="4"/>
      <c r="P781" s="4"/>
      <c r="AD781" s="4"/>
      <c r="AE781" s="4"/>
      <c r="AF781" s="4"/>
    </row>
    <row r="782" ht="15.75" customHeight="1">
      <c r="M782" s="4"/>
      <c r="N782" s="4"/>
      <c r="O782" s="4"/>
      <c r="P782" s="4"/>
      <c r="AD782" s="4"/>
      <c r="AE782" s="4"/>
      <c r="AF782" s="4"/>
    </row>
    <row r="783" ht="15.75" customHeight="1">
      <c r="M783" s="4"/>
      <c r="N783" s="4"/>
      <c r="O783" s="4"/>
      <c r="P783" s="4"/>
      <c r="AD783" s="4"/>
      <c r="AE783" s="4"/>
      <c r="AF783" s="4"/>
    </row>
    <row r="784" ht="15.75" customHeight="1">
      <c r="M784" s="4"/>
      <c r="N784" s="4"/>
      <c r="O784" s="4"/>
      <c r="P784" s="4"/>
      <c r="AD784" s="4"/>
      <c r="AE784" s="4"/>
      <c r="AF784" s="4"/>
    </row>
    <row r="785" ht="15.75" customHeight="1">
      <c r="M785" s="4"/>
      <c r="N785" s="4"/>
      <c r="O785" s="4"/>
      <c r="P785" s="4"/>
      <c r="AD785" s="4"/>
      <c r="AE785" s="4"/>
      <c r="AF785" s="4"/>
    </row>
    <row r="786" ht="15.75" customHeight="1">
      <c r="M786" s="4"/>
      <c r="N786" s="4"/>
      <c r="O786" s="4"/>
      <c r="P786" s="4"/>
      <c r="AD786" s="4"/>
      <c r="AE786" s="4"/>
      <c r="AF786" s="4"/>
    </row>
    <row r="787" ht="15.75" customHeight="1">
      <c r="M787" s="4"/>
      <c r="N787" s="4"/>
      <c r="O787" s="4"/>
      <c r="P787" s="4"/>
      <c r="AD787" s="4"/>
      <c r="AE787" s="4"/>
      <c r="AF787" s="4"/>
    </row>
    <row r="788" ht="15.75" customHeight="1">
      <c r="M788" s="4"/>
      <c r="N788" s="4"/>
      <c r="O788" s="4"/>
      <c r="P788" s="4"/>
      <c r="AD788" s="4"/>
      <c r="AE788" s="4"/>
      <c r="AF788" s="4"/>
    </row>
    <row r="789" ht="15.75" customHeight="1">
      <c r="M789" s="4"/>
      <c r="N789" s="4"/>
      <c r="O789" s="4"/>
      <c r="P789" s="4"/>
      <c r="AD789" s="4"/>
      <c r="AE789" s="4"/>
      <c r="AF789" s="4"/>
    </row>
    <row r="790" ht="15.75" customHeight="1">
      <c r="M790" s="4"/>
      <c r="N790" s="4"/>
      <c r="O790" s="4"/>
      <c r="P790" s="4"/>
      <c r="AD790" s="4"/>
      <c r="AE790" s="4"/>
      <c r="AF790" s="4"/>
    </row>
    <row r="791" ht="15.75" customHeight="1">
      <c r="M791" s="4"/>
      <c r="N791" s="4"/>
      <c r="O791" s="4"/>
      <c r="P791" s="4"/>
      <c r="AD791" s="4"/>
      <c r="AE791" s="4"/>
      <c r="AF791" s="4"/>
    </row>
    <row r="792" ht="15.75" customHeight="1">
      <c r="M792" s="4"/>
      <c r="N792" s="4"/>
      <c r="O792" s="4"/>
      <c r="P792" s="4"/>
      <c r="AD792" s="4"/>
      <c r="AE792" s="4"/>
      <c r="AF792" s="4"/>
    </row>
    <row r="793" ht="15.75" customHeight="1">
      <c r="M793" s="4"/>
      <c r="N793" s="4"/>
      <c r="O793" s="4"/>
      <c r="P793" s="4"/>
      <c r="AD793" s="4"/>
      <c r="AE793" s="4"/>
      <c r="AF793" s="4"/>
    </row>
    <row r="794" ht="15.75" customHeight="1">
      <c r="M794" s="4"/>
      <c r="N794" s="4"/>
      <c r="O794" s="4"/>
      <c r="P794" s="4"/>
      <c r="AD794" s="4"/>
      <c r="AE794" s="4"/>
      <c r="AF794" s="4"/>
    </row>
    <row r="795" ht="15.75" customHeight="1">
      <c r="M795" s="4"/>
      <c r="N795" s="4"/>
      <c r="O795" s="4"/>
      <c r="P795" s="4"/>
      <c r="AD795" s="4"/>
      <c r="AE795" s="4"/>
      <c r="AF795" s="4"/>
    </row>
    <row r="796" ht="15.75" customHeight="1">
      <c r="M796" s="4"/>
      <c r="N796" s="4"/>
      <c r="O796" s="4"/>
      <c r="P796" s="4"/>
      <c r="AD796" s="4"/>
      <c r="AE796" s="4"/>
      <c r="AF796" s="4"/>
    </row>
    <row r="797" ht="15.75" customHeight="1">
      <c r="M797" s="4"/>
      <c r="N797" s="4"/>
      <c r="O797" s="4"/>
      <c r="P797" s="4"/>
      <c r="AD797" s="4"/>
      <c r="AE797" s="4"/>
      <c r="AF797" s="4"/>
    </row>
    <row r="798" ht="15.75" customHeight="1">
      <c r="M798" s="4"/>
      <c r="N798" s="4"/>
      <c r="O798" s="4"/>
      <c r="P798" s="4"/>
      <c r="AD798" s="4"/>
      <c r="AE798" s="4"/>
      <c r="AF798" s="4"/>
    </row>
    <row r="799" ht="15.75" customHeight="1">
      <c r="M799" s="4"/>
      <c r="N799" s="4"/>
      <c r="O799" s="4"/>
      <c r="P799" s="4"/>
      <c r="AD799" s="4"/>
      <c r="AE799" s="4"/>
      <c r="AF799" s="4"/>
    </row>
    <row r="800" ht="15.75" customHeight="1">
      <c r="M800" s="4"/>
      <c r="N800" s="4"/>
      <c r="O800" s="4"/>
      <c r="P800" s="4"/>
      <c r="AD800" s="4"/>
      <c r="AE800" s="4"/>
      <c r="AF800" s="4"/>
    </row>
    <row r="801" ht="15.75" customHeight="1">
      <c r="M801" s="4"/>
      <c r="N801" s="4"/>
      <c r="O801" s="4"/>
      <c r="P801" s="4"/>
      <c r="AD801" s="4"/>
      <c r="AE801" s="4"/>
      <c r="AF801" s="4"/>
    </row>
    <row r="802" ht="15.75" customHeight="1">
      <c r="M802" s="4"/>
      <c r="N802" s="4"/>
      <c r="O802" s="4"/>
      <c r="P802" s="4"/>
      <c r="AD802" s="4"/>
      <c r="AE802" s="4"/>
      <c r="AF802" s="4"/>
    </row>
    <row r="803" ht="15.75" customHeight="1">
      <c r="M803" s="4"/>
      <c r="N803" s="4"/>
      <c r="O803" s="4"/>
      <c r="P803" s="4"/>
      <c r="AD803" s="4"/>
      <c r="AE803" s="4"/>
      <c r="AF803" s="4"/>
    </row>
    <row r="804" ht="15.75" customHeight="1">
      <c r="M804" s="4"/>
      <c r="N804" s="4"/>
      <c r="O804" s="4"/>
      <c r="P804" s="4"/>
      <c r="AD804" s="4"/>
      <c r="AE804" s="4"/>
      <c r="AF804" s="4"/>
    </row>
    <row r="805" ht="15.75" customHeight="1">
      <c r="M805" s="4"/>
      <c r="N805" s="4"/>
      <c r="O805" s="4"/>
      <c r="P805" s="4"/>
      <c r="AD805" s="4"/>
      <c r="AE805" s="4"/>
      <c r="AF805" s="4"/>
    </row>
    <row r="806" ht="15.75" customHeight="1">
      <c r="M806" s="4"/>
      <c r="N806" s="4"/>
      <c r="O806" s="4"/>
      <c r="P806" s="4"/>
      <c r="AD806" s="4"/>
      <c r="AE806" s="4"/>
      <c r="AF806" s="4"/>
    </row>
    <row r="807" ht="15.75" customHeight="1">
      <c r="M807" s="4"/>
      <c r="N807" s="4"/>
      <c r="O807" s="4"/>
      <c r="P807" s="4"/>
      <c r="AD807" s="4"/>
      <c r="AE807" s="4"/>
      <c r="AF807" s="4"/>
    </row>
    <row r="808" ht="15.75" customHeight="1">
      <c r="M808" s="4"/>
      <c r="N808" s="4"/>
      <c r="O808" s="4"/>
      <c r="P808" s="4"/>
      <c r="AD808" s="4"/>
      <c r="AE808" s="4"/>
      <c r="AF808" s="4"/>
    </row>
    <row r="809" ht="15.75" customHeight="1">
      <c r="M809" s="4"/>
      <c r="N809" s="4"/>
      <c r="O809" s="4"/>
      <c r="P809" s="4"/>
      <c r="AD809" s="4"/>
      <c r="AE809" s="4"/>
      <c r="AF809" s="4"/>
    </row>
    <row r="810" ht="15.75" customHeight="1">
      <c r="M810" s="4"/>
      <c r="N810" s="4"/>
      <c r="O810" s="4"/>
      <c r="P810" s="4"/>
      <c r="AD810" s="4"/>
      <c r="AE810" s="4"/>
      <c r="AF810" s="4"/>
    </row>
    <row r="811" ht="15.75" customHeight="1">
      <c r="M811" s="4"/>
      <c r="N811" s="4"/>
      <c r="O811" s="4"/>
      <c r="P811" s="4"/>
      <c r="AD811" s="4"/>
      <c r="AE811" s="4"/>
      <c r="AF811" s="4"/>
    </row>
    <row r="812" ht="15.75" customHeight="1">
      <c r="M812" s="4"/>
      <c r="N812" s="4"/>
      <c r="O812" s="4"/>
      <c r="P812" s="4"/>
      <c r="AD812" s="4"/>
      <c r="AE812" s="4"/>
      <c r="AF812" s="4"/>
    </row>
    <row r="813" ht="15.75" customHeight="1">
      <c r="M813" s="4"/>
      <c r="N813" s="4"/>
      <c r="O813" s="4"/>
      <c r="P813" s="4"/>
      <c r="AD813" s="4"/>
      <c r="AE813" s="4"/>
      <c r="AF813" s="4"/>
    </row>
    <row r="814" ht="15.75" customHeight="1">
      <c r="M814" s="4"/>
      <c r="N814" s="4"/>
      <c r="O814" s="4"/>
      <c r="P814" s="4"/>
      <c r="AD814" s="4"/>
      <c r="AE814" s="4"/>
      <c r="AF814" s="4"/>
    </row>
    <row r="815" ht="15.75" customHeight="1">
      <c r="M815" s="4"/>
      <c r="N815" s="4"/>
      <c r="O815" s="4"/>
      <c r="P815" s="4"/>
      <c r="AD815" s="4"/>
      <c r="AE815" s="4"/>
      <c r="AF815" s="4"/>
    </row>
    <row r="816" ht="15.75" customHeight="1">
      <c r="M816" s="4"/>
      <c r="N816" s="4"/>
      <c r="O816" s="4"/>
      <c r="P816" s="4"/>
      <c r="AD816" s="4"/>
      <c r="AE816" s="4"/>
      <c r="AF816" s="4"/>
    </row>
    <row r="817" ht="15.75" customHeight="1">
      <c r="M817" s="4"/>
      <c r="N817" s="4"/>
      <c r="O817" s="4"/>
      <c r="P817" s="4"/>
      <c r="AD817" s="4"/>
      <c r="AE817" s="4"/>
      <c r="AF817" s="4"/>
    </row>
    <row r="818" ht="15.75" customHeight="1">
      <c r="M818" s="4"/>
      <c r="N818" s="4"/>
      <c r="O818" s="4"/>
      <c r="P818" s="4"/>
      <c r="AD818" s="4"/>
      <c r="AE818" s="4"/>
      <c r="AF818" s="4"/>
    </row>
    <row r="819" ht="15.75" customHeight="1">
      <c r="M819" s="4"/>
      <c r="N819" s="4"/>
      <c r="O819" s="4"/>
      <c r="P819" s="4"/>
      <c r="AD819" s="4"/>
      <c r="AE819" s="4"/>
      <c r="AF819" s="4"/>
    </row>
    <row r="820" ht="15.75" customHeight="1">
      <c r="M820" s="4"/>
      <c r="N820" s="4"/>
      <c r="O820" s="4"/>
      <c r="P820" s="4"/>
      <c r="AD820" s="4"/>
      <c r="AE820" s="4"/>
      <c r="AF820" s="4"/>
    </row>
    <row r="821" ht="15.75" customHeight="1">
      <c r="M821" s="4"/>
      <c r="N821" s="4"/>
      <c r="O821" s="4"/>
      <c r="P821" s="4"/>
      <c r="AD821" s="4"/>
      <c r="AE821" s="4"/>
      <c r="AF821" s="4"/>
    </row>
    <row r="822" ht="15.75" customHeight="1">
      <c r="M822" s="4"/>
      <c r="N822" s="4"/>
      <c r="O822" s="4"/>
      <c r="P822" s="4"/>
      <c r="AD822" s="4"/>
      <c r="AE822" s="4"/>
      <c r="AF822" s="4"/>
    </row>
    <row r="823" ht="15.75" customHeight="1">
      <c r="M823" s="4"/>
      <c r="N823" s="4"/>
      <c r="O823" s="4"/>
      <c r="P823" s="4"/>
      <c r="AD823" s="4"/>
      <c r="AE823" s="4"/>
      <c r="AF823" s="4"/>
    </row>
    <row r="824" ht="15.75" customHeight="1">
      <c r="M824" s="4"/>
      <c r="N824" s="4"/>
      <c r="O824" s="4"/>
      <c r="P824" s="4"/>
      <c r="AD824" s="4"/>
      <c r="AE824" s="4"/>
      <c r="AF824" s="4"/>
    </row>
    <row r="825" ht="15.75" customHeight="1">
      <c r="M825" s="4"/>
      <c r="N825" s="4"/>
      <c r="O825" s="4"/>
      <c r="P825" s="4"/>
      <c r="AD825" s="4"/>
      <c r="AE825" s="4"/>
      <c r="AF825" s="4"/>
    </row>
    <row r="826" ht="15.75" customHeight="1">
      <c r="M826" s="4"/>
      <c r="N826" s="4"/>
      <c r="O826" s="4"/>
      <c r="P826" s="4"/>
      <c r="AD826" s="4"/>
      <c r="AE826" s="4"/>
      <c r="AF826" s="4"/>
    </row>
    <row r="827" ht="15.75" customHeight="1">
      <c r="M827" s="4"/>
      <c r="N827" s="4"/>
      <c r="O827" s="4"/>
      <c r="P827" s="4"/>
      <c r="AD827" s="4"/>
      <c r="AE827" s="4"/>
      <c r="AF827" s="4"/>
    </row>
    <row r="828" ht="15.75" customHeight="1">
      <c r="M828" s="4"/>
      <c r="N828" s="4"/>
      <c r="O828" s="4"/>
      <c r="P828" s="4"/>
      <c r="AD828" s="4"/>
      <c r="AE828" s="4"/>
      <c r="AF828" s="4"/>
    </row>
    <row r="829" ht="15.75" customHeight="1">
      <c r="M829" s="4"/>
      <c r="N829" s="4"/>
      <c r="O829" s="4"/>
      <c r="P829" s="4"/>
      <c r="AD829" s="4"/>
      <c r="AE829" s="4"/>
      <c r="AF829" s="4"/>
    </row>
    <row r="830" ht="15.75" customHeight="1">
      <c r="M830" s="4"/>
      <c r="N830" s="4"/>
      <c r="O830" s="4"/>
      <c r="P830" s="4"/>
      <c r="AD830" s="4"/>
      <c r="AE830" s="4"/>
      <c r="AF830" s="4"/>
    </row>
    <row r="831" ht="15.75" customHeight="1">
      <c r="M831" s="4"/>
      <c r="N831" s="4"/>
      <c r="O831" s="4"/>
      <c r="P831" s="4"/>
      <c r="AD831" s="4"/>
      <c r="AE831" s="4"/>
      <c r="AF831" s="4"/>
    </row>
    <row r="832" ht="15.75" customHeight="1">
      <c r="M832" s="4"/>
      <c r="N832" s="4"/>
      <c r="O832" s="4"/>
      <c r="P832" s="4"/>
      <c r="AD832" s="4"/>
      <c r="AE832" s="4"/>
      <c r="AF832" s="4"/>
    </row>
    <row r="833" ht="15.75" customHeight="1">
      <c r="M833" s="4"/>
      <c r="N833" s="4"/>
      <c r="O833" s="4"/>
      <c r="P833" s="4"/>
      <c r="AD833" s="4"/>
      <c r="AE833" s="4"/>
      <c r="AF833" s="4"/>
    </row>
    <row r="834" ht="15.75" customHeight="1">
      <c r="M834" s="4"/>
      <c r="N834" s="4"/>
      <c r="O834" s="4"/>
      <c r="P834" s="4"/>
      <c r="AD834" s="4"/>
      <c r="AE834" s="4"/>
      <c r="AF834" s="4"/>
    </row>
    <row r="835" ht="15.75" customHeight="1">
      <c r="M835" s="4"/>
      <c r="N835" s="4"/>
      <c r="O835" s="4"/>
      <c r="P835" s="4"/>
      <c r="AD835" s="4"/>
      <c r="AE835" s="4"/>
      <c r="AF835" s="4"/>
    </row>
    <row r="836" ht="15.75" customHeight="1">
      <c r="M836" s="4"/>
      <c r="N836" s="4"/>
      <c r="O836" s="4"/>
      <c r="P836" s="4"/>
      <c r="AD836" s="4"/>
      <c r="AE836" s="4"/>
      <c r="AF836" s="4"/>
    </row>
    <row r="837" ht="15.75" customHeight="1">
      <c r="M837" s="4"/>
      <c r="N837" s="4"/>
      <c r="O837" s="4"/>
      <c r="P837" s="4"/>
      <c r="AD837" s="4"/>
      <c r="AE837" s="4"/>
      <c r="AF837" s="4"/>
    </row>
    <row r="838" ht="15.75" customHeight="1">
      <c r="M838" s="4"/>
      <c r="N838" s="4"/>
      <c r="O838" s="4"/>
      <c r="P838" s="4"/>
      <c r="AD838" s="4"/>
      <c r="AE838" s="4"/>
      <c r="AF838" s="4"/>
    </row>
    <row r="839" ht="15.75" customHeight="1">
      <c r="M839" s="4"/>
      <c r="N839" s="4"/>
      <c r="O839" s="4"/>
      <c r="P839" s="4"/>
      <c r="AD839" s="4"/>
      <c r="AE839" s="4"/>
      <c r="AF839" s="4"/>
    </row>
    <row r="840" ht="15.75" customHeight="1">
      <c r="M840" s="4"/>
      <c r="N840" s="4"/>
      <c r="O840" s="4"/>
      <c r="P840" s="4"/>
      <c r="AD840" s="4"/>
      <c r="AE840" s="4"/>
      <c r="AF840" s="4"/>
    </row>
    <row r="841" ht="15.75" customHeight="1">
      <c r="M841" s="4"/>
      <c r="N841" s="4"/>
      <c r="O841" s="4"/>
      <c r="P841" s="4"/>
      <c r="AD841" s="4"/>
      <c r="AE841" s="4"/>
      <c r="AF841" s="4"/>
    </row>
    <row r="842" ht="15.75" customHeight="1">
      <c r="M842" s="4"/>
      <c r="N842" s="4"/>
      <c r="O842" s="4"/>
      <c r="P842" s="4"/>
      <c r="AD842" s="4"/>
      <c r="AE842" s="4"/>
      <c r="AF842" s="4"/>
    </row>
    <row r="843" ht="15.75" customHeight="1">
      <c r="M843" s="4"/>
      <c r="N843" s="4"/>
      <c r="O843" s="4"/>
      <c r="P843" s="4"/>
      <c r="AD843" s="4"/>
      <c r="AE843" s="4"/>
      <c r="AF843" s="4"/>
    </row>
    <row r="844" ht="15.75" customHeight="1">
      <c r="M844" s="4"/>
      <c r="N844" s="4"/>
      <c r="O844" s="4"/>
      <c r="P844" s="4"/>
      <c r="AD844" s="4"/>
      <c r="AE844" s="4"/>
      <c r="AF844" s="4"/>
    </row>
    <row r="845" ht="15.75" customHeight="1">
      <c r="M845" s="4"/>
      <c r="N845" s="4"/>
      <c r="O845" s="4"/>
      <c r="P845" s="4"/>
      <c r="AD845" s="4"/>
      <c r="AE845" s="4"/>
      <c r="AF845" s="4"/>
    </row>
    <row r="846" ht="15.75" customHeight="1">
      <c r="M846" s="4"/>
      <c r="N846" s="4"/>
      <c r="O846" s="4"/>
      <c r="P846" s="4"/>
      <c r="AD846" s="4"/>
      <c r="AE846" s="4"/>
      <c r="AF846" s="4"/>
    </row>
    <row r="847" ht="15.75" customHeight="1">
      <c r="M847" s="4"/>
      <c r="N847" s="4"/>
      <c r="O847" s="4"/>
      <c r="P847" s="4"/>
      <c r="AD847" s="4"/>
      <c r="AE847" s="4"/>
      <c r="AF847" s="4"/>
    </row>
    <row r="848" ht="15.75" customHeight="1">
      <c r="M848" s="4"/>
      <c r="N848" s="4"/>
      <c r="O848" s="4"/>
      <c r="P848" s="4"/>
      <c r="AD848" s="4"/>
      <c r="AE848" s="4"/>
      <c r="AF848" s="4"/>
    </row>
    <row r="849" ht="15.75" customHeight="1">
      <c r="M849" s="4"/>
      <c r="N849" s="4"/>
      <c r="O849" s="4"/>
      <c r="P849" s="4"/>
      <c r="AD849" s="4"/>
      <c r="AE849" s="4"/>
      <c r="AF849" s="4"/>
    </row>
    <row r="850" ht="15.75" customHeight="1">
      <c r="M850" s="4"/>
      <c r="N850" s="4"/>
      <c r="O850" s="4"/>
      <c r="P850" s="4"/>
      <c r="AD850" s="4"/>
      <c r="AE850" s="4"/>
      <c r="AF850" s="4"/>
    </row>
    <row r="851" ht="15.75" customHeight="1">
      <c r="M851" s="4"/>
      <c r="N851" s="4"/>
      <c r="O851" s="4"/>
      <c r="P851" s="4"/>
      <c r="AD851" s="4"/>
      <c r="AE851" s="4"/>
      <c r="AF851" s="4"/>
    </row>
    <row r="852" ht="15.75" customHeight="1">
      <c r="M852" s="4"/>
      <c r="N852" s="4"/>
      <c r="O852" s="4"/>
      <c r="P852" s="4"/>
      <c r="AD852" s="4"/>
      <c r="AE852" s="4"/>
      <c r="AF852" s="4"/>
    </row>
    <row r="853" ht="15.75" customHeight="1">
      <c r="M853" s="4"/>
      <c r="N853" s="4"/>
      <c r="O853" s="4"/>
      <c r="P853" s="4"/>
      <c r="AD853" s="4"/>
      <c r="AE853" s="4"/>
      <c r="AF853" s="4"/>
    </row>
    <row r="854" ht="15.75" customHeight="1">
      <c r="M854" s="4"/>
      <c r="N854" s="4"/>
      <c r="O854" s="4"/>
      <c r="P854" s="4"/>
      <c r="AD854" s="4"/>
      <c r="AE854" s="4"/>
      <c r="AF854" s="4"/>
    </row>
    <row r="855" ht="15.75" customHeight="1">
      <c r="M855" s="4"/>
      <c r="N855" s="4"/>
      <c r="O855" s="4"/>
      <c r="P855" s="4"/>
      <c r="AD855" s="4"/>
      <c r="AE855" s="4"/>
      <c r="AF855" s="4"/>
    </row>
    <row r="856" ht="15.75" customHeight="1">
      <c r="M856" s="4"/>
      <c r="N856" s="4"/>
      <c r="O856" s="4"/>
      <c r="P856" s="4"/>
      <c r="AD856" s="4"/>
      <c r="AE856" s="4"/>
      <c r="AF856" s="4"/>
    </row>
    <row r="857" ht="15.75" customHeight="1">
      <c r="M857" s="4"/>
      <c r="N857" s="4"/>
      <c r="O857" s="4"/>
      <c r="P857" s="4"/>
      <c r="AD857" s="4"/>
      <c r="AE857" s="4"/>
      <c r="AF857" s="4"/>
    </row>
    <row r="858" ht="15.75" customHeight="1">
      <c r="M858" s="4"/>
      <c r="N858" s="4"/>
      <c r="O858" s="4"/>
      <c r="P858" s="4"/>
      <c r="AD858" s="4"/>
      <c r="AE858" s="4"/>
      <c r="AF858" s="4"/>
    </row>
    <row r="859" ht="15.75" customHeight="1">
      <c r="M859" s="4"/>
      <c r="N859" s="4"/>
      <c r="O859" s="4"/>
      <c r="P859" s="4"/>
      <c r="AD859" s="4"/>
      <c r="AE859" s="4"/>
      <c r="AF859" s="4"/>
    </row>
    <row r="860" ht="15.75" customHeight="1">
      <c r="M860" s="4"/>
      <c r="N860" s="4"/>
      <c r="O860" s="4"/>
      <c r="P860" s="4"/>
      <c r="AD860" s="4"/>
      <c r="AE860" s="4"/>
      <c r="AF860" s="4"/>
    </row>
    <row r="861" ht="15.75" customHeight="1">
      <c r="M861" s="4"/>
      <c r="N861" s="4"/>
      <c r="O861" s="4"/>
      <c r="P861" s="4"/>
      <c r="AD861" s="4"/>
      <c r="AE861" s="4"/>
      <c r="AF861" s="4"/>
    </row>
    <row r="862" ht="15.75" customHeight="1">
      <c r="M862" s="4"/>
      <c r="N862" s="4"/>
      <c r="O862" s="4"/>
      <c r="P862" s="4"/>
      <c r="AD862" s="4"/>
      <c r="AE862" s="4"/>
      <c r="AF862" s="4"/>
    </row>
    <row r="863" ht="15.75" customHeight="1">
      <c r="M863" s="4"/>
      <c r="N863" s="4"/>
      <c r="O863" s="4"/>
      <c r="P863" s="4"/>
      <c r="AD863" s="4"/>
      <c r="AE863" s="4"/>
      <c r="AF863" s="4"/>
    </row>
    <row r="864" ht="15.75" customHeight="1">
      <c r="M864" s="4"/>
      <c r="N864" s="4"/>
      <c r="O864" s="4"/>
      <c r="P864" s="4"/>
      <c r="AD864" s="4"/>
      <c r="AE864" s="4"/>
      <c r="AF864" s="4"/>
    </row>
    <row r="865" ht="15.75" customHeight="1">
      <c r="M865" s="4"/>
      <c r="N865" s="4"/>
      <c r="O865" s="4"/>
      <c r="P865" s="4"/>
      <c r="AD865" s="4"/>
      <c r="AE865" s="4"/>
      <c r="AF865" s="4"/>
    </row>
    <row r="866" ht="15.75" customHeight="1">
      <c r="M866" s="4"/>
      <c r="N866" s="4"/>
      <c r="O866" s="4"/>
      <c r="P866" s="4"/>
      <c r="AD866" s="4"/>
      <c r="AE866" s="4"/>
      <c r="AF866" s="4"/>
    </row>
    <row r="867" ht="15.75" customHeight="1">
      <c r="M867" s="4"/>
      <c r="N867" s="4"/>
      <c r="O867" s="4"/>
      <c r="P867" s="4"/>
      <c r="AD867" s="4"/>
      <c r="AE867" s="4"/>
      <c r="AF867" s="4"/>
    </row>
    <row r="868" ht="15.75" customHeight="1">
      <c r="M868" s="4"/>
      <c r="N868" s="4"/>
      <c r="O868" s="4"/>
      <c r="P868" s="4"/>
      <c r="AD868" s="4"/>
      <c r="AE868" s="4"/>
      <c r="AF868" s="4"/>
    </row>
    <row r="869" ht="15.75" customHeight="1">
      <c r="M869" s="4"/>
      <c r="N869" s="4"/>
      <c r="O869" s="4"/>
      <c r="P869" s="4"/>
      <c r="AD869" s="4"/>
      <c r="AE869" s="4"/>
      <c r="AF869" s="4"/>
    </row>
    <row r="870" ht="15.75" customHeight="1">
      <c r="M870" s="4"/>
      <c r="N870" s="4"/>
      <c r="O870" s="4"/>
      <c r="P870" s="4"/>
      <c r="AD870" s="4"/>
      <c r="AE870" s="4"/>
      <c r="AF870" s="4"/>
    </row>
    <row r="871" ht="15.75" customHeight="1">
      <c r="M871" s="4"/>
      <c r="N871" s="4"/>
      <c r="O871" s="4"/>
      <c r="P871" s="4"/>
      <c r="AD871" s="4"/>
      <c r="AE871" s="4"/>
      <c r="AF871" s="4"/>
    </row>
    <row r="872" ht="15.75" customHeight="1">
      <c r="M872" s="4"/>
      <c r="N872" s="4"/>
      <c r="O872" s="4"/>
      <c r="P872" s="4"/>
      <c r="AD872" s="4"/>
      <c r="AE872" s="4"/>
      <c r="AF872" s="4"/>
    </row>
    <row r="873" ht="15.75" customHeight="1">
      <c r="M873" s="4"/>
      <c r="N873" s="4"/>
      <c r="O873" s="4"/>
      <c r="P873" s="4"/>
      <c r="AD873" s="4"/>
      <c r="AE873" s="4"/>
      <c r="AF873" s="4"/>
    </row>
    <row r="874" ht="15.75" customHeight="1">
      <c r="M874" s="4"/>
      <c r="N874" s="4"/>
      <c r="O874" s="4"/>
      <c r="P874" s="4"/>
      <c r="AD874" s="4"/>
      <c r="AE874" s="4"/>
      <c r="AF874" s="4"/>
    </row>
    <row r="875" ht="15.75" customHeight="1">
      <c r="M875" s="4"/>
      <c r="N875" s="4"/>
      <c r="O875" s="4"/>
      <c r="P875" s="4"/>
      <c r="AD875" s="4"/>
      <c r="AE875" s="4"/>
      <c r="AF875" s="4"/>
    </row>
    <row r="876" ht="15.75" customHeight="1">
      <c r="M876" s="4"/>
      <c r="N876" s="4"/>
      <c r="O876" s="4"/>
      <c r="P876" s="4"/>
      <c r="AD876" s="4"/>
      <c r="AE876" s="4"/>
      <c r="AF876" s="4"/>
    </row>
    <row r="877" ht="15.75" customHeight="1">
      <c r="M877" s="4"/>
      <c r="N877" s="4"/>
      <c r="O877" s="4"/>
      <c r="P877" s="4"/>
      <c r="AD877" s="4"/>
      <c r="AE877" s="4"/>
      <c r="AF877" s="4"/>
    </row>
    <row r="878" ht="15.75" customHeight="1">
      <c r="M878" s="4"/>
      <c r="N878" s="4"/>
      <c r="O878" s="4"/>
      <c r="P878" s="4"/>
      <c r="AD878" s="4"/>
      <c r="AE878" s="4"/>
      <c r="AF878" s="4"/>
    </row>
    <row r="879" ht="15.75" customHeight="1">
      <c r="M879" s="4"/>
      <c r="N879" s="4"/>
      <c r="O879" s="4"/>
      <c r="P879" s="4"/>
      <c r="AD879" s="4"/>
      <c r="AE879" s="4"/>
      <c r="AF879" s="4"/>
    </row>
    <row r="880" ht="15.75" customHeight="1">
      <c r="M880" s="4"/>
      <c r="N880" s="4"/>
      <c r="O880" s="4"/>
      <c r="P880" s="4"/>
      <c r="AD880" s="4"/>
      <c r="AE880" s="4"/>
      <c r="AF880" s="4"/>
    </row>
    <row r="881" ht="15.75" customHeight="1">
      <c r="M881" s="4"/>
      <c r="N881" s="4"/>
      <c r="O881" s="4"/>
      <c r="P881" s="4"/>
      <c r="AD881" s="4"/>
      <c r="AE881" s="4"/>
      <c r="AF881" s="4"/>
    </row>
    <row r="882" ht="15.75" customHeight="1">
      <c r="M882" s="4"/>
      <c r="N882" s="4"/>
      <c r="O882" s="4"/>
      <c r="P882" s="4"/>
      <c r="AD882" s="4"/>
      <c r="AE882" s="4"/>
      <c r="AF882" s="4"/>
    </row>
    <row r="883" ht="15.75" customHeight="1">
      <c r="M883" s="4"/>
      <c r="N883" s="4"/>
      <c r="O883" s="4"/>
      <c r="P883" s="4"/>
      <c r="AD883" s="4"/>
      <c r="AE883" s="4"/>
      <c r="AF883" s="4"/>
    </row>
    <row r="884" ht="15.75" customHeight="1">
      <c r="M884" s="4"/>
      <c r="N884" s="4"/>
      <c r="O884" s="4"/>
      <c r="P884" s="4"/>
      <c r="AD884" s="4"/>
      <c r="AE884" s="4"/>
      <c r="AF884" s="4"/>
    </row>
    <row r="885" ht="15.75" customHeight="1">
      <c r="M885" s="4"/>
      <c r="N885" s="4"/>
      <c r="O885" s="4"/>
      <c r="P885" s="4"/>
      <c r="AD885" s="4"/>
      <c r="AE885" s="4"/>
      <c r="AF885" s="4"/>
    </row>
    <row r="886" ht="15.75" customHeight="1">
      <c r="M886" s="4"/>
      <c r="N886" s="4"/>
      <c r="O886" s="4"/>
      <c r="P886" s="4"/>
      <c r="AD886" s="4"/>
      <c r="AE886" s="4"/>
      <c r="AF886" s="4"/>
    </row>
    <row r="887" ht="15.75" customHeight="1">
      <c r="M887" s="4"/>
      <c r="N887" s="4"/>
      <c r="O887" s="4"/>
      <c r="P887" s="4"/>
      <c r="AD887" s="4"/>
      <c r="AE887" s="4"/>
      <c r="AF887" s="4"/>
    </row>
    <row r="888" ht="15.75" customHeight="1">
      <c r="M888" s="4"/>
      <c r="N888" s="4"/>
      <c r="O888" s="4"/>
      <c r="P888" s="4"/>
      <c r="AD888" s="4"/>
      <c r="AE888" s="4"/>
      <c r="AF888" s="4"/>
    </row>
    <row r="889" ht="15.75" customHeight="1">
      <c r="M889" s="4"/>
      <c r="N889" s="4"/>
      <c r="O889" s="4"/>
      <c r="P889" s="4"/>
      <c r="AD889" s="4"/>
      <c r="AE889" s="4"/>
      <c r="AF889" s="4"/>
    </row>
    <row r="890" ht="15.75" customHeight="1">
      <c r="M890" s="4"/>
      <c r="N890" s="4"/>
      <c r="O890" s="4"/>
      <c r="P890" s="4"/>
      <c r="AD890" s="4"/>
      <c r="AE890" s="4"/>
      <c r="AF890" s="4"/>
    </row>
    <row r="891" ht="15.75" customHeight="1">
      <c r="M891" s="4"/>
      <c r="N891" s="4"/>
      <c r="O891" s="4"/>
      <c r="P891" s="4"/>
      <c r="AD891" s="4"/>
      <c r="AE891" s="4"/>
      <c r="AF891" s="4"/>
    </row>
    <row r="892" ht="15.75" customHeight="1">
      <c r="M892" s="4"/>
      <c r="N892" s="4"/>
      <c r="O892" s="4"/>
      <c r="P892" s="4"/>
      <c r="AD892" s="4"/>
      <c r="AE892" s="4"/>
      <c r="AF892" s="4"/>
    </row>
    <row r="893" ht="15.75" customHeight="1">
      <c r="M893" s="4"/>
      <c r="N893" s="4"/>
      <c r="O893" s="4"/>
      <c r="P893" s="4"/>
      <c r="AD893" s="4"/>
      <c r="AE893" s="4"/>
      <c r="AF893" s="4"/>
    </row>
    <row r="894" ht="15.75" customHeight="1">
      <c r="M894" s="4"/>
      <c r="N894" s="4"/>
      <c r="O894" s="4"/>
      <c r="P894" s="4"/>
      <c r="AD894" s="4"/>
      <c r="AE894" s="4"/>
      <c r="AF894" s="4"/>
    </row>
    <row r="895" ht="15.75" customHeight="1">
      <c r="M895" s="4"/>
      <c r="N895" s="4"/>
      <c r="O895" s="4"/>
      <c r="P895" s="4"/>
      <c r="AD895" s="4"/>
      <c r="AE895" s="4"/>
      <c r="AF895" s="4"/>
    </row>
    <row r="896" ht="15.75" customHeight="1">
      <c r="M896" s="4"/>
      <c r="N896" s="4"/>
      <c r="O896" s="4"/>
      <c r="P896" s="4"/>
      <c r="AD896" s="4"/>
      <c r="AE896" s="4"/>
      <c r="AF896" s="4"/>
    </row>
    <row r="897" ht="15.75" customHeight="1">
      <c r="M897" s="4"/>
      <c r="N897" s="4"/>
      <c r="O897" s="4"/>
      <c r="P897" s="4"/>
      <c r="AD897" s="4"/>
      <c r="AE897" s="4"/>
      <c r="AF897" s="4"/>
    </row>
    <row r="898" ht="15.75" customHeight="1">
      <c r="M898" s="4"/>
      <c r="N898" s="4"/>
      <c r="O898" s="4"/>
      <c r="P898" s="4"/>
      <c r="AD898" s="4"/>
      <c r="AE898" s="4"/>
      <c r="AF898" s="4"/>
    </row>
    <row r="899" ht="15.75" customHeight="1">
      <c r="M899" s="4"/>
      <c r="N899" s="4"/>
      <c r="O899" s="4"/>
      <c r="P899" s="4"/>
      <c r="AD899" s="4"/>
      <c r="AE899" s="4"/>
      <c r="AF899" s="4"/>
    </row>
    <row r="900" ht="15.75" customHeight="1">
      <c r="M900" s="4"/>
      <c r="N900" s="4"/>
      <c r="O900" s="4"/>
      <c r="P900" s="4"/>
      <c r="AD900" s="4"/>
      <c r="AE900" s="4"/>
      <c r="AF900" s="4"/>
    </row>
    <row r="901" ht="15.75" customHeight="1">
      <c r="M901" s="4"/>
      <c r="N901" s="4"/>
      <c r="O901" s="4"/>
      <c r="P901" s="4"/>
      <c r="AD901" s="4"/>
      <c r="AE901" s="4"/>
      <c r="AF901" s="4"/>
    </row>
    <row r="902" ht="15.75" customHeight="1">
      <c r="M902" s="4"/>
      <c r="N902" s="4"/>
      <c r="O902" s="4"/>
      <c r="P902" s="4"/>
      <c r="AD902" s="4"/>
      <c r="AE902" s="4"/>
      <c r="AF902" s="4"/>
    </row>
    <row r="903" ht="15.75" customHeight="1">
      <c r="M903" s="4"/>
      <c r="N903" s="4"/>
      <c r="O903" s="4"/>
      <c r="P903" s="4"/>
      <c r="AD903" s="4"/>
      <c r="AE903" s="4"/>
      <c r="AF903" s="4"/>
    </row>
    <row r="904" ht="15.75" customHeight="1">
      <c r="M904" s="4"/>
      <c r="N904" s="4"/>
      <c r="O904" s="4"/>
      <c r="P904" s="4"/>
      <c r="AD904" s="4"/>
      <c r="AE904" s="4"/>
      <c r="AF904" s="4"/>
    </row>
    <row r="905" ht="15.75" customHeight="1">
      <c r="M905" s="4"/>
      <c r="N905" s="4"/>
      <c r="O905" s="4"/>
      <c r="P905" s="4"/>
      <c r="AD905" s="4"/>
      <c r="AE905" s="4"/>
      <c r="AF905" s="4"/>
    </row>
    <row r="906" ht="15.75" customHeight="1">
      <c r="M906" s="4"/>
      <c r="N906" s="4"/>
      <c r="O906" s="4"/>
      <c r="P906" s="4"/>
      <c r="AD906" s="4"/>
      <c r="AE906" s="4"/>
      <c r="AF906" s="4"/>
    </row>
    <row r="907" ht="15.75" customHeight="1">
      <c r="M907" s="4"/>
      <c r="N907" s="4"/>
      <c r="O907" s="4"/>
      <c r="P907" s="4"/>
      <c r="AD907" s="4"/>
      <c r="AE907" s="4"/>
      <c r="AF907" s="4"/>
    </row>
    <row r="908" ht="15.75" customHeight="1">
      <c r="M908" s="4"/>
      <c r="N908" s="4"/>
      <c r="O908" s="4"/>
      <c r="P908" s="4"/>
      <c r="AD908" s="4"/>
      <c r="AE908" s="4"/>
      <c r="AF908" s="4"/>
    </row>
    <row r="909" ht="15.75" customHeight="1">
      <c r="M909" s="4"/>
      <c r="N909" s="4"/>
      <c r="O909" s="4"/>
      <c r="P909" s="4"/>
      <c r="AD909" s="4"/>
      <c r="AE909" s="4"/>
      <c r="AF909" s="4"/>
    </row>
    <row r="910" ht="15.75" customHeight="1">
      <c r="M910" s="4"/>
      <c r="N910" s="4"/>
      <c r="O910" s="4"/>
      <c r="P910" s="4"/>
      <c r="AD910" s="4"/>
      <c r="AE910" s="4"/>
      <c r="AF910" s="4"/>
    </row>
    <row r="911" ht="15.75" customHeight="1">
      <c r="M911" s="4"/>
      <c r="N911" s="4"/>
      <c r="O911" s="4"/>
      <c r="P911" s="4"/>
      <c r="AD911" s="4"/>
      <c r="AE911" s="4"/>
      <c r="AF911" s="4"/>
    </row>
    <row r="912" ht="15.75" customHeight="1">
      <c r="M912" s="4"/>
      <c r="N912" s="4"/>
      <c r="O912" s="4"/>
      <c r="P912" s="4"/>
      <c r="AD912" s="4"/>
      <c r="AE912" s="4"/>
      <c r="AF912" s="4"/>
    </row>
    <row r="913" ht="15.75" customHeight="1">
      <c r="M913" s="4"/>
      <c r="N913" s="4"/>
      <c r="O913" s="4"/>
      <c r="P913" s="4"/>
      <c r="AD913" s="4"/>
      <c r="AE913" s="4"/>
      <c r="AF913" s="4"/>
    </row>
    <row r="914" ht="15.75" customHeight="1">
      <c r="M914" s="4"/>
      <c r="N914" s="4"/>
      <c r="O914" s="4"/>
      <c r="P914" s="4"/>
      <c r="AD914" s="4"/>
      <c r="AE914" s="4"/>
      <c r="AF914" s="4"/>
    </row>
    <row r="915" ht="15.75" customHeight="1">
      <c r="M915" s="4"/>
      <c r="N915" s="4"/>
      <c r="O915" s="4"/>
      <c r="P915" s="4"/>
      <c r="AD915" s="4"/>
      <c r="AE915" s="4"/>
      <c r="AF915" s="4"/>
    </row>
    <row r="916" ht="15.75" customHeight="1">
      <c r="M916" s="4"/>
      <c r="N916" s="4"/>
      <c r="O916" s="4"/>
      <c r="P916" s="4"/>
      <c r="AD916" s="4"/>
      <c r="AE916" s="4"/>
      <c r="AF916" s="4"/>
    </row>
    <row r="917" ht="15.75" customHeight="1">
      <c r="M917" s="4"/>
      <c r="N917" s="4"/>
      <c r="O917" s="4"/>
      <c r="P917" s="4"/>
      <c r="AD917" s="4"/>
      <c r="AE917" s="4"/>
      <c r="AF917" s="4"/>
    </row>
    <row r="918" ht="15.75" customHeight="1">
      <c r="M918" s="4"/>
      <c r="N918" s="4"/>
      <c r="O918" s="4"/>
      <c r="P918" s="4"/>
      <c r="AD918" s="4"/>
      <c r="AE918" s="4"/>
      <c r="AF918" s="4"/>
    </row>
    <row r="919" ht="15.75" customHeight="1">
      <c r="M919" s="4"/>
      <c r="N919" s="4"/>
      <c r="O919" s="4"/>
      <c r="P919" s="4"/>
      <c r="AD919" s="4"/>
      <c r="AE919" s="4"/>
      <c r="AF919" s="4"/>
    </row>
    <row r="920" ht="15.75" customHeight="1">
      <c r="M920" s="4"/>
      <c r="N920" s="4"/>
      <c r="O920" s="4"/>
      <c r="P920" s="4"/>
      <c r="AD920" s="4"/>
      <c r="AE920" s="4"/>
      <c r="AF920" s="4"/>
    </row>
    <row r="921" ht="15.75" customHeight="1">
      <c r="M921" s="4"/>
      <c r="N921" s="4"/>
      <c r="O921" s="4"/>
      <c r="P921" s="4"/>
      <c r="AD921" s="4"/>
      <c r="AE921" s="4"/>
      <c r="AF921" s="4"/>
    </row>
    <row r="922" ht="15.75" customHeight="1">
      <c r="M922" s="4"/>
      <c r="N922" s="4"/>
      <c r="O922" s="4"/>
      <c r="P922" s="4"/>
      <c r="AD922" s="4"/>
      <c r="AE922" s="4"/>
      <c r="AF922" s="4"/>
    </row>
    <row r="923" ht="15.75" customHeight="1">
      <c r="M923" s="4"/>
      <c r="N923" s="4"/>
      <c r="O923" s="4"/>
      <c r="P923" s="4"/>
      <c r="AD923" s="4"/>
      <c r="AE923" s="4"/>
      <c r="AF923" s="4"/>
    </row>
    <row r="924" ht="15.75" customHeight="1">
      <c r="M924" s="4"/>
      <c r="N924" s="4"/>
      <c r="O924" s="4"/>
      <c r="P924" s="4"/>
      <c r="AD924" s="4"/>
      <c r="AE924" s="4"/>
      <c r="AF924" s="4"/>
    </row>
    <row r="925" ht="15.75" customHeight="1">
      <c r="M925" s="4"/>
      <c r="N925" s="4"/>
      <c r="O925" s="4"/>
      <c r="P925" s="4"/>
      <c r="AD925" s="4"/>
      <c r="AE925" s="4"/>
      <c r="AF925" s="4"/>
    </row>
    <row r="926" ht="15.75" customHeight="1">
      <c r="M926" s="4"/>
      <c r="N926" s="4"/>
      <c r="O926" s="4"/>
      <c r="P926" s="4"/>
      <c r="AD926" s="4"/>
      <c r="AE926" s="4"/>
      <c r="AF926" s="4"/>
    </row>
    <row r="927" ht="15.75" customHeight="1">
      <c r="M927" s="4"/>
      <c r="N927" s="4"/>
      <c r="O927" s="4"/>
      <c r="P927" s="4"/>
      <c r="AD927" s="4"/>
      <c r="AE927" s="4"/>
      <c r="AF927" s="4"/>
    </row>
    <row r="928" ht="15.75" customHeight="1">
      <c r="M928" s="4"/>
      <c r="N928" s="4"/>
      <c r="O928" s="4"/>
      <c r="P928" s="4"/>
      <c r="AD928" s="4"/>
      <c r="AE928" s="4"/>
      <c r="AF928" s="4"/>
    </row>
    <row r="929" ht="15.75" customHeight="1">
      <c r="M929" s="4"/>
      <c r="N929" s="4"/>
      <c r="O929" s="4"/>
      <c r="P929" s="4"/>
      <c r="AD929" s="4"/>
      <c r="AE929" s="4"/>
      <c r="AF929" s="4"/>
    </row>
    <row r="930" ht="15.75" customHeight="1">
      <c r="M930" s="4"/>
      <c r="N930" s="4"/>
      <c r="O930" s="4"/>
      <c r="P930" s="4"/>
      <c r="AD930" s="4"/>
      <c r="AE930" s="4"/>
      <c r="AF930" s="4"/>
    </row>
    <row r="931" ht="15.75" customHeight="1">
      <c r="M931" s="4"/>
      <c r="N931" s="4"/>
      <c r="O931" s="4"/>
      <c r="P931" s="4"/>
      <c r="AD931" s="4"/>
      <c r="AE931" s="4"/>
      <c r="AF931" s="4"/>
    </row>
    <row r="932" ht="15.75" customHeight="1">
      <c r="M932" s="4"/>
      <c r="N932" s="4"/>
      <c r="O932" s="4"/>
      <c r="P932" s="4"/>
      <c r="AD932" s="4"/>
      <c r="AE932" s="4"/>
      <c r="AF932" s="4"/>
    </row>
    <row r="933" ht="15.75" customHeight="1">
      <c r="M933" s="4"/>
      <c r="N933" s="4"/>
      <c r="O933" s="4"/>
      <c r="P933" s="4"/>
      <c r="AD933" s="4"/>
      <c r="AE933" s="4"/>
      <c r="AF933" s="4"/>
    </row>
    <row r="934" ht="15.75" customHeight="1">
      <c r="M934" s="4"/>
      <c r="N934" s="4"/>
      <c r="O934" s="4"/>
      <c r="P934" s="4"/>
      <c r="AD934" s="4"/>
      <c r="AE934" s="4"/>
      <c r="AF934" s="4"/>
    </row>
    <row r="935" ht="15.75" customHeight="1">
      <c r="M935" s="4"/>
      <c r="N935" s="4"/>
      <c r="O935" s="4"/>
      <c r="P935" s="4"/>
      <c r="AD935" s="4"/>
      <c r="AE935" s="4"/>
      <c r="AF935" s="4"/>
    </row>
    <row r="936" ht="15.75" customHeight="1">
      <c r="M936" s="4"/>
      <c r="N936" s="4"/>
      <c r="O936" s="4"/>
      <c r="P936" s="4"/>
      <c r="AD936" s="4"/>
      <c r="AE936" s="4"/>
      <c r="AF936" s="4"/>
    </row>
    <row r="937" ht="15.75" customHeight="1">
      <c r="M937" s="4"/>
      <c r="N937" s="4"/>
      <c r="O937" s="4"/>
      <c r="P937" s="4"/>
      <c r="AD937" s="4"/>
      <c r="AE937" s="4"/>
      <c r="AF937" s="4"/>
    </row>
    <row r="938" ht="15.75" customHeight="1">
      <c r="M938" s="4"/>
      <c r="N938" s="4"/>
      <c r="O938" s="4"/>
      <c r="P938" s="4"/>
      <c r="AD938" s="4"/>
      <c r="AE938" s="4"/>
      <c r="AF938" s="4"/>
    </row>
    <row r="939" ht="15.75" customHeight="1">
      <c r="M939" s="4"/>
      <c r="N939" s="4"/>
      <c r="O939" s="4"/>
      <c r="P939" s="4"/>
      <c r="AD939" s="4"/>
      <c r="AE939" s="4"/>
      <c r="AF939" s="4"/>
    </row>
    <row r="940" ht="15.75" customHeight="1">
      <c r="M940" s="4"/>
      <c r="N940" s="4"/>
      <c r="O940" s="4"/>
      <c r="P940" s="4"/>
      <c r="AD940" s="4"/>
      <c r="AE940" s="4"/>
      <c r="AF940" s="4"/>
    </row>
    <row r="941" ht="15.75" customHeight="1">
      <c r="M941" s="4"/>
      <c r="N941" s="4"/>
      <c r="O941" s="4"/>
      <c r="P941" s="4"/>
      <c r="AD941" s="4"/>
      <c r="AE941" s="4"/>
      <c r="AF941" s="4"/>
    </row>
    <row r="942" ht="15.75" customHeight="1">
      <c r="M942" s="4"/>
      <c r="N942" s="4"/>
      <c r="O942" s="4"/>
      <c r="P942" s="4"/>
      <c r="AD942" s="4"/>
      <c r="AE942" s="4"/>
      <c r="AF942" s="4"/>
    </row>
    <row r="943" ht="15.75" customHeight="1">
      <c r="M943" s="4"/>
      <c r="N943" s="4"/>
      <c r="O943" s="4"/>
      <c r="P943" s="4"/>
      <c r="AD943" s="4"/>
      <c r="AE943" s="4"/>
      <c r="AF943" s="4"/>
    </row>
    <row r="944" ht="15.75" customHeight="1">
      <c r="M944" s="4"/>
      <c r="N944" s="4"/>
      <c r="O944" s="4"/>
      <c r="P944" s="4"/>
      <c r="AD944" s="4"/>
      <c r="AE944" s="4"/>
      <c r="AF944" s="4"/>
    </row>
    <row r="945" ht="15.75" customHeight="1">
      <c r="M945" s="4"/>
      <c r="N945" s="4"/>
      <c r="O945" s="4"/>
      <c r="P945" s="4"/>
      <c r="AD945" s="4"/>
      <c r="AE945" s="4"/>
      <c r="AF945" s="4"/>
    </row>
    <row r="946" ht="15.75" customHeight="1">
      <c r="M946" s="4"/>
      <c r="N946" s="4"/>
      <c r="O946" s="4"/>
      <c r="P946" s="4"/>
      <c r="AD946" s="4"/>
      <c r="AE946" s="4"/>
      <c r="AF946" s="4"/>
    </row>
    <row r="947" ht="15.75" customHeight="1">
      <c r="M947" s="4"/>
      <c r="N947" s="4"/>
      <c r="O947" s="4"/>
      <c r="P947" s="4"/>
      <c r="AD947" s="4"/>
      <c r="AE947" s="4"/>
      <c r="AF947" s="4"/>
    </row>
    <row r="948" ht="15.75" customHeight="1">
      <c r="M948" s="4"/>
      <c r="N948" s="4"/>
      <c r="O948" s="4"/>
      <c r="P948" s="4"/>
      <c r="AD948" s="4"/>
      <c r="AE948" s="4"/>
      <c r="AF948" s="4"/>
    </row>
    <row r="949" ht="15.75" customHeight="1">
      <c r="M949" s="4"/>
      <c r="N949" s="4"/>
      <c r="O949" s="4"/>
      <c r="P949" s="4"/>
      <c r="AD949" s="4"/>
      <c r="AE949" s="4"/>
      <c r="AF949" s="4"/>
    </row>
    <row r="950" ht="15.75" customHeight="1">
      <c r="M950" s="4"/>
      <c r="N950" s="4"/>
      <c r="O950" s="4"/>
      <c r="P950" s="4"/>
      <c r="AD950" s="4"/>
      <c r="AE950" s="4"/>
      <c r="AF950" s="4"/>
    </row>
    <row r="951" ht="15.75" customHeight="1">
      <c r="M951" s="4"/>
      <c r="N951" s="4"/>
      <c r="O951" s="4"/>
      <c r="P951" s="4"/>
      <c r="AD951" s="4"/>
      <c r="AE951" s="4"/>
      <c r="AF951" s="4"/>
    </row>
    <row r="952" ht="15.75" customHeight="1">
      <c r="M952" s="4"/>
      <c r="N952" s="4"/>
      <c r="O952" s="4"/>
      <c r="P952" s="4"/>
      <c r="AD952" s="4"/>
      <c r="AE952" s="4"/>
      <c r="AF952" s="4"/>
    </row>
    <row r="953" ht="15.75" customHeight="1">
      <c r="M953" s="4"/>
      <c r="N953" s="4"/>
      <c r="O953" s="4"/>
      <c r="P953" s="4"/>
      <c r="AD953" s="4"/>
      <c r="AE953" s="4"/>
      <c r="AF953" s="4"/>
    </row>
    <row r="954" ht="15.75" customHeight="1">
      <c r="M954" s="4"/>
      <c r="N954" s="4"/>
      <c r="O954" s="4"/>
      <c r="P954" s="4"/>
      <c r="AD954" s="4"/>
      <c r="AE954" s="4"/>
      <c r="AF954" s="4"/>
    </row>
    <row r="955" ht="15.75" customHeight="1">
      <c r="M955" s="4"/>
      <c r="N955" s="4"/>
      <c r="O955" s="4"/>
      <c r="P955" s="4"/>
      <c r="AD955" s="4"/>
      <c r="AE955" s="4"/>
      <c r="AF955" s="4"/>
    </row>
    <row r="956" ht="15.75" customHeight="1">
      <c r="M956" s="4"/>
      <c r="N956" s="4"/>
      <c r="O956" s="4"/>
      <c r="P956" s="4"/>
      <c r="AD956" s="4"/>
      <c r="AE956" s="4"/>
      <c r="AF956" s="4"/>
    </row>
    <row r="957" ht="15.75" customHeight="1">
      <c r="M957" s="4"/>
      <c r="N957" s="4"/>
      <c r="O957" s="4"/>
      <c r="P957" s="4"/>
      <c r="AD957" s="4"/>
      <c r="AE957" s="4"/>
      <c r="AF957" s="4"/>
    </row>
    <row r="958" ht="15.75" customHeight="1">
      <c r="M958" s="4"/>
      <c r="N958" s="4"/>
      <c r="O958" s="4"/>
      <c r="P958" s="4"/>
      <c r="AD958" s="4"/>
      <c r="AE958" s="4"/>
      <c r="AF958" s="4"/>
    </row>
    <row r="959" ht="15.75" customHeight="1">
      <c r="M959" s="4"/>
      <c r="N959" s="4"/>
      <c r="O959" s="4"/>
      <c r="P959" s="4"/>
      <c r="AD959" s="4"/>
      <c r="AE959" s="4"/>
      <c r="AF959" s="4"/>
    </row>
    <row r="960" ht="15.75" customHeight="1">
      <c r="M960" s="4"/>
      <c r="N960" s="4"/>
      <c r="O960" s="4"/>
      <c r="P960" s="4"/>
      <c r="AD960" s="4"/>
      <c r="AE960" s="4"/>
      <c r="AF960" s="4"/>
    </row>
    <row r="961" ht="15.75" customHeight="1">
      <c r="M961" s="4"/>
      <c r="N961" s="4"/>
      <c r="O961" s="4"/>
      <c r="P961" s="4"/>
      <c r="AD961" s="4"/>
      <c r="AE961" s="4"/>
      <c r="AF961" s="4"/>
    </row>
    <row r="962" ht="15.75" customHeight="1">
      <c r="M962" s="4"/>
      <c r="N962" s="4"/>
      <c r="O962" s="4"/>
      <c r="P962" s="4"/>
      <c r="AD962" s="4"/>
      <c r="AE962" s="4"/>
      <c r="AF962" s="4"/>
    </row>
    <row r="963" ht="15.75" customHeight="1">
      <c r="M963" s="4"/>
      <c r="N963" s="4"/>
      <c r="O963" s="4"/>
      <c r="P963" s="4"/>
      <c r="AD963" s="4"/>
      <c r="AE963" s="4"/>
      <c r="AF963" s="4"/>
    </row>
    <row r="964" ht="15.75" customHeight="1">
      <c r="M964" s="4"/>
      <c r="N964" s="4"/>
      <c r="O964" s="4"/>
      <c r="P964" s="4"/>
      <c r="AD964" s="4"/>
      <c r="AE964" s="4"/>
      <c r="AF964" s="4"/>
    </row>
    <row r="965" ht="15.75" customHeight="1">
      <c r="M965" s="4"/>
      <c r="N965" s="4"/>
      <c r="O965" s="4"/>
      <c r="P965" s="4"/>
      <c r="AD965" s="4"/>
      <c r="AE965" s="4"/>
      <c r="AF965" s="4"/>
    </row>
    <row r="966" ht="15.75" customHeight="1">
      <c r="M966" s="4"/>
      <c r="N966" s="4"/>
      <c r="O966" s="4"/>
      <c r="P966" s="4"/>
      <c r="AD966" s="4"/>
      <c r="AE966" s="4"/>
      <c r="AF966" s="4"/>
    </row>
    <row r="967" ht="15.75" customHeight="1">
      <c r="M967" s="4"/>
      <c r="N967" s="4"/>
      <c r="O967" s="4"/>
      <c r="P967" s="4"/>
      <c r="AD967" s="4"/>
      <c r="AE967" s="4"/>
      <c r="AF967" s="4"/>
    </row>
    <row r="968" ht="15.75" customHeight="1">
      <c r="M968" s="4"/>
      <c r="N968" s="4"/>
      <c r="O968" s="4"/>
      <c r="P968" s="4"/>
      <c r="AD968" s="4"/>
      <c r="AE968" s="4"/>
      <c r="AF968" s="4"/>
    </row>
    <row r="969" ht="15.75" customHeight="1">
      <c r="M969" s="4"/>
      <c r="N969" s="4"/>
      <c r="O969" s="4"/>
      <c r="P969" s="4"/>
      <c r="AD969" s="4"/>
      <c r="AE969" s="4"/>
      <c r="AF969" s="4"/>
    </row>
    <row r="970" ht="15.75" customHeight="1">
      <c r="M970" s="4"/>
      <c r="N970" s="4"/>
      <c r="O970" s="4"/>
      <c r="P970" s="4"/>
      <c r="AD970" s="4"/>
      <c r="AE970" s="4"/>
      <c r="AF970" s="4"/>
    </row>
    <row r="971" ht="15.75" customHeight="1">
      <c r="M971" s="4"/>
      <c r="N971" s="4"/>
      <c r="O971" s="4"/>
      <c r="P971" s="4"/>
      <c r="AD971" s="4"/>
      <c r="AE971" s="4"/>
      <c r="AF971" s="4"/>
    </row>
    <row r="972" ht="15.75" customHeight="1">
      <c r="M972" s="4"/>
      <c r="N972" s="4"/>
      <c r="O972" s="4"/>
      <c r="P972" s="4"/>
      <c r="AD972" s="4"/>
      <c r="AE972" s="4"/>
      <c r="AF972" s="4"/>
    </row>
    <row r="973" ht="15.75" customHeight="1">
      <c r="M973" s="4"/>
      <c r="N973" s="4"/>
      <c r="O973" s="4"/>
      <c r="P973" s="4"/>
      <c r="AD973" s="4"/>
      <c r="AE973" s="4"/>
      <c r="AF973" s="4"/>
    </row>
    <row r="974" ht="15.75" customHeight="1">
      <c r="M974" s="4"/>
      <c r="N974" s="4"/>
      <c r="O974" s="4"/>
      <c r="P974" s="4"/>
      <c r="AD974" s="4"/>
      <c r="AE974" s="4"/>
      <c r="AF974" s="4"/>
    </row>
    <row r="975" ht="15.75" customHeight="1">
      <c r="M975" s="4"/>
      <c r="N975" s="4"/>
      <c r="O975" s="4"/>
      <c r="P975" s="4"/>
      <c r="AD975" s="4"/>
      <c r="AE975" s="4"/>
      <c r="AF975" s="4"/>
    </row>
    <row r="976" ht="15.75" customHeight="1">
      <c r="M976" s="4"/>
      <c r="N976" s="4"/>
      <c r="O976" s="4"/>
      <c r="P976" s="4"/>
      <c r="AD976" s="4"/>
      <c r="AE976" s="4"/>
      <c r="AF976" s="4"/>
    </row>
    <row r="977" ht="15.75" customHeight="1">
      <c r="M977" s="4"/>
      <c r="N977" s="4"/>
      <c r="O977" s="4"/>
      <c r="P977" s="4"/>
      <c r="AD977" s="4"/>
      <c r="AE977" s="4"/>
      <c r="AF977" s="4"/>
    </row>
    <row r="978" ht="15.75" customHeight="1">
      <c r="M978" s="4"/>
      <c r="N978" s="4"/>
      <c r="O978" s="4"/>
      <c r="P978" s="4"/>
      <c r="AD978" s="4"/>
      <c r="AE978" s="4"/>
      <c r="AF978" s="4"/>
    </row>
    <row r="979" ht="15.75" customHeight="1">
      <c r="M979" s="4"/>
      <c r="N979" s="4"/>
      <c r="O979" s="4"/>
      <c r="P979" s="4"/>
      <c r="AD979" s="4"/>
      <c r="AE979" s="4"/>
      <c r="AF979" s="4"/>
    </row>
    <row r="980" ht="15.75" customHeight="1">
      <c r="M980" s="4"/>
      <c r="N980" s="4"/>
      <c r="O980" s="4"/>
      <c r="P980" s="4"/>
      <c r="AD980" s="4"/>
      <c r="AE980" s="4"/>
      <c r="AF980" s="4"/>
    </row>
    <row r="981" ht="15.75" customHeight="1">
      <c r="M981" s="4"/>
      <c r="N981" s="4"/>
      <c r="O981" s="4"/>
      <c r="P981" s="4"/>
      <c r="AD981" s="4"/>
      <c r="AE981" s="4"/>
      <c r="AF981" s="4"/>
    </row>
    <row r="982" ht="15.75" customHeight="1">
      <c r="M982" s="4"/>
      <c r="N982" s="4"/>
      <c r="O982" s="4"/>
      <c r="P982" s="4"/>
      <c r="AD982" s="4"/>
      <c r="AE982" s="4"/>
      <c r="AF982" s="4"/>
    </row>
    <row r="983" ht="15.75" customHeight="1">
      <c r="M983" s="4"/>
      <c r="N983" s="4"/>
      <c r="O983" s="4"/>
      <c r="P983" s="4"/>
      <c r="AD983" s="4"/>
      <c r="AE983" s="4"/>
      <c r="AF983" s="4"/>
    </row>
    <row r="984" ht="15.75" customHeight="1">
      <c r="M984" s="4"/>
      <c r="N984" s="4"/>
      <c r="O984" s="4"/>
      <c r="P984" s="4"/>
      <c r="AD984" s="4"/>
      <c r="AE984" s="4"/>
      <c r="AF984" s="4"/>
    </row>
    <row r="985" ht="15.75" customHeight="1">
      <c r="M985" s="4"/>
      <c r="N985" s="4"/>
      <c r="O985" s="4"/>
      <c r="P985" s="4"/>
      <c r="AD985" s="4"/>
      <c r="AE985" s="4"/>
      <c r="AF985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5" width="13.44"/>
    <col customWidth="1" min="26" max="32" width="10.44"/>
  </cols>
  <sheetData>
    <row r="1" ht="15.75" customHeight="1">
      <c r="A1" s="4" t="s">
        <v>19</v>
      </c>
      <c r="L1" s="4"/>
      <c r="N1" s="4" t="s">
        <v>20</v>
      </c>
      <c r="Y1" s="4"/>
      <c r="Z1" s="4"/>
      <c r="AA1" s="4"/>
    </row>
    <row r="2" ht="34.5" customHeight="1">
      <c r="A2" s="1" t="s">
        <v>0</v>
      </c>
      <c r="B2" s="1" t="s">
        <v>1</v>
      </c>
      <c r="C2" s="1" t="s">
        <v>2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/>
      <c r="N2" s="1" t="s">
        <v>0</v>
      </c>
      <c r="O2" s="1" t="s">
        <v>1</v>
      </c>
      <c r="P2" s="1" t="s">
        <v>2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6"/>
      <c r="AA2" s="1"/>
      <c r="AB2" s="6"/>
      <c r="AC2" s="1"/>
      <c r="AD2" s="6"/>
      <c r="AE2" s="6"/>
      <c r="AF2" s="6"/>
    </row>
    <row r="3" ht="15.75" customHeight="1">
      <c r="A3" s="3">
        <v>15.0</v>
      </c>
      <c r="B3" s="3">
        <v>1.0</v>
      </c>
      <c r="C3" s="3">
        <v>1.0</v>
      </c>
      <c r="D3" s="3" t="s">
        <v>15</v>
      </c>
      <c r="E3" s="3">
        <v>5.4</v>
      </c>
      <c r="F3" s="3">
        <v>678.920190964625</v>
      </c>
      <c r="G3" s="3">
        <f t="shared" ref="G3:G26" si="2">F3*(E3/1000)</f>
        <v>3.666169031</v>
      </c>
      <c r="H3" s="3">
        <f t="shared" ref="H3:J3" si="1">LN(E3)</f>
        <v>1.686398954</v>
      </c>
      <c r="I3" s="3">
        <f t="shared" si="1"/>
        <v>6.520503582</v>
      </c>
      <c r="J3" s="3">
        <f t="shared" si="1"/>
        <v>1.299147256</v>
      </c>
      <c r="K3" s="3">
        <f t="shared" ref="K3:K26" si="4">((GEOMEAN($E$3:$E$46))^(0.943-1))*(E3^(1-0.943))*F3</f>
        <v>620.0332981</v>
      </c>
      <c r="L3" s="4">
        <f t="shared" ref="L3:L26" si="5">J3-((0.9431*H3)+LN(0.7129))</f>
        <v>0.0471185239</v>
      </c>
      <c r="N3" s="3">
        <v>20.0</v>
      </c>
      <c r="O3" s="3">
        <v>1.0</v>
      </c>
      <c r="P3" s="3">
        <v>1.0</v>
      </c>
      <c r="Q3" s="3" t="s">
        <v>15</v>
      </c>
      <c r="R3" s="3">
        <v>6.0</v>
      </c>
      <c r="S3" s="7"/>
      <c r="T3" s="3"/>
      <c r="U3" s="3"/>
      <c r="V3" s="3"/>
      <c r="W3" s="3"/>
      <c r="X3" s="3"/>
      <c r="Y3" s="4"/>
      <c r="AA3" s="3"/>
      <c r="AB3" s="3"/>
      <c r="AC3" s="3"/>
    </row>
    <row r="4" ht="15.75" customHeight="1">
      <c r="A4" s="3">
        <v>15.0</v>
      </c>
      <c r="B4" s="3">
        <v>1.0</v>
      </c>
      <c r="C4" s="3">
        <v>2.0</v>
      </c>
      <c r="D4" s="3" t="s">
        <v>15</v>
      </c>
      <c r="E4" s="3">
        <v>5.5</v>
      </c>
      <c r="F4" s="3">
        <v>648.221198238176</v>
      </c>
      <c r="G4" s="3">
        <f t="shared" si="2"/>
        <v>3.56521659</v>
      </c>
      <c r="H4" s="3">
        <f t="shared" ref="H4:J4" si="3">LN(E4)</f>
        <v>1.704748092</v>
      </c>
      <c r="I4" s="3">
        <f t="shared" si="3"/>
        <v>6.474231993</v>
      </c>
      <c r="J4" s="3">
        <f t="shared" si="3"/>
        <v>1.271224807</v>
      </c>
      <c r="K4" s="3">
        <f t="shared" si="4"/>
        <v>592.6165106</v>
      </c>
      <c r="L4" s="4">
        <f t="shared" si="5"/>
        <v>0.001891001734</v>
      </c>
      <c r="N4" s="3">
        <v>20.0</v>
      </c>
      <c r="O4" s="3">
        <v>1.0</v>
      </c>
      <c r="P4" s="3">
        <v>2.0</v>
      </c>
      <c r="Q4" s="3" t="s">
        <v>15</v>
      </c>
      <c r="R4" s="3">
        <v>7.0</v>
      </c>
      <c r="S4" s="3">
        <v>685.850863622277</v>
      </c>
      <c r="T4" s="3">
        <f t="shared" ref="T4:T46" si="8">S4*(R4/1000)</f>
        <v>4.800956045</v>
      </c>
      <c r="U4" s="3">
        <f t="shared" ref="U4:W4" si="6">LN(R4)</f>
        <v>1.945910149</v>
      </c>
      <c r="V4" s="3">
        <f t="shared" si="6"/>
        <v>6.530660204</v>
      </c>
      <c r="W4" s="3">
        <f t="shared" si="6"/>
        <v>1.568815074</v>
      </c>
      <c r="X4" s="3">
        <f t="shared" ref="X4:X46" si="10">((GEOMEAN($R$3:$R$46))^(0.882-1))*(R4^(1-0.882))*S4</f>
        <v>602.844392</v>
      </c>
      <c r="Y4" s="4">
        <f t="shared" ref="Y4:Y46" si="11">W4-((0.8824*U4)+LN(0.8016))</f>
        <v>0.07288950732</v>
      </c>
      <c r="AA4" s="3"/>
      <c r="AB4" s="3"/>
      <c r="AC4" s="3"/>
    </row>
    <row r="5" ht="15.75" customHeight="1">
      <c r="A5" s="3">
        <v>15.0</v>
      </c>
      <c r="B5" s="3">
        <v>1.0</v>
      </c>
      <c r="C5" s="3">
        <v>3.0</v>
      </c>
      <c r="D5" s="3" t="s">
        <v>15</v>
      </c>
      <c r="E5" s="3">
        <v>7.7</v>
      </c>
      <c r="F5" s="3">
        <v>687.885880021155</v>
      </c>
      <c r="G5" s="3">
        <f t="shared" si="2"/>
        <v>5.296721276</v>
      </c>
      <c r="H5" s="3">
        <f t="shared" ref="H5:J5" si="7">LN(E5)</f>
        <v>2.041220329</v>
      </c>
      <c r="I5" s="3">
        <f t="shared" si="7"/>
        <v>6.533622952</v>
      </c>
      <c r="J5" s="3">
        <f t="shared" si="7"/>
        <v>1.667088002</v>
      </c>
      <c r="K5" s="3">
        <f t="shared" si="4"/>
        <v>641.0563562</v>
      </c>
      <c r="L5" s="4">
        <f t="shared" si="5"/>
        <v>0.0804272307</v>
      </c>
      <c r="N5" s="3">
        <v>20.0</v>
      </c>
      <c r="O5" s="3">
        <v>1.0</v>
      </c>
      <c r="P5" s="3">
        <v>3.0</v>
      </c>
      <c r="Q5" s="3" t="s">
        <v>15</v>
      </c>
      <c r="R5" s="3">
        <v>6.3</v>
      </c>
      <c r="S5" s="3">
        <v>534.165227102011</v>
      </c>
      <c r="T5" s="3">
        <f t="shared" si="8"/>
        <v>3.365240931</v>
      </c>
      <c r="U5" s="3">
        <f t="shared" ref="U5:W5" si="9">LN(R5)</f>
        <v>1.840549633</v>
      </c>
      <c r="V5" s="3">
        <f t="shared" si="9"/>
        <v>6.280705205</v>
      </c>
      <c r="W5" s="3">
        <f t="shared" si="9"/>
        <v>1.21349956</v>
      </c>
      <c r="X5" s="3">
        <f t="shared" si="10"/>
        <v>463.7156621</v>
      </c>
      <c r="Y5" s="4">
        <f t="shared" si="11"/>
        <v>-0.1894558883</v>
      </c>
      <c r="AA5" s="3"/>
      <c r="AB5" s="3"/>
      <c r="AC5" s="3"/>
    </row>
    <row r="6" ht="15.75" customHeight="1">
      <c r="A6" s="3">
        <v>15.0</v>
      </c>
      <c r="B6" s="3">
        <v>1.0</v>
      </c>
      <c r="C6" s="3">
        <v>4.0</v>
      </c>
      <c r="D6" s="3" t="s">
        <v>15</v>
      </c>
      <c r="E6" s="3">
        <v>5.1</v>
      </c>
      <c r="F6" s="3">
        <v>671.856924167914</v>
      </c>
      <c r="G6" s="3">
        <f t="shared" si="2"/>
        <v>3.426470313</v>
      </c>
      <c r="H6" s="3">
        <f t="shared" ref="H6:J6" si="12">LN(E6)</f>
        <v>1.62924054</v>
      </c>
      <c r="I6" s="3">
        <f t="shared" si="12"/>
        <v>6.510045407</v>
      </c>
      <c r="J6" s="3">
        <f t="shared" si="12"/>
        <v>1.231530668</v>
      </c>
      <c r="K6" s="3">
        <f t="shared" si="4"/>
        <v>611.586854</v>
      </c>
      <c r="L6" s="4">
        <f t="shared" si="5"/>
        <v>0.03340803598</v>
      </c>
      <c r="N6" s="3">
        <v>20.0</v>
      </c>
      <c r="O6" s="3">
        <v>1.0</v>
      </c>
      <c r="P6" s="3">
        <v>4.0</v>
      </c>
      <c r="Q6" s="3" t="s">
        <v>15</v>
      </c>
      <c r="R6" s="3">
        <v>3.8</v>
      </c>
      <c r="S6" s="3">
        <v>862.786039003223</v>
      </c>
      <c r="T6" s="3">
        <f t="shared" si="8"/>
        <v>3.278586948</v>
      </c>
      <c r="U6" s="3">
        <f t="shared" ref="U6:W6" si="13">LN(R6)</f>
        <v>1.335001067</v>
      </c>
      <c r="V6" s="3">
        <f t="shared" si="13"/>
        <v>6.760166733</v>
      </c>
      <c r="W6" s="3">
        <f t="shared" si="13"/>
        <v>1.187412521</v>
      </c>
      <c r="X6" s="3">
        <f t="shared" si="10"/>
        <v>705.6210694</v>
      </c>
      <c r="Y6" s="4">
        <f t="shared" si="11"/>
        <v>0.2305531285</v>
      </c>
      <c r="AA6" s="3"/>
      <c r="AB6" s="3"/>
      <c r="AC6" s="3"/>
    </row>
    <row r="7" ht="15.75" customHeight="1">
      <c r="A7" s="3">
        <v>15.0</v>
      </c>
      <c r="B7" s="3">
        <v>1.0</v>
      </c>
      <c r="C7" s="3">
        <v>5.0</v>
      </c>
      <c r="D7" s="3" t="s">
        <v>15</v>
      </c>
      <c r="E7" s="3">
        <v>4.5</v>
      </c>
      <c r="F7" s="3">
        <v>810.363891242578</v>
      </c>
      <c r="G7" s="3">
        <f t="shared" si="2"/>
        <v>3.646637511</v>
      </c>
      <c r="H7" s="3">
        <f t="shared" ref="H7:J7" si="14">LN(E7)</f>
        <v>1.504077397</v>
      </c>
      <c r="I7" s="3">
        <f t="shared" si="14"/>
        <v>6.697483395</v>
      </c>
      <c r="J7" s="3">
        <f t="shared" si="14"/>
        <v>1.293805513</v>
      </c>
      <c r="K7" s="3">
        <f t="shared" si="4"/>
        <v>732.4247961</v>
      </c>
      <c r="L7" s="4">
        <f t="shared" si="5"/>
        <v>0.213724241</v>
      </c>
      <c r="N7" s="3">
        <v>20.0</v>
      </c>
      <c r="O7" s="3">
        <v>1.0</v>
      </c>
      <c r="P7" s="3">
        <v>5.0</v>
      </c>
      <c r="Q7" s="3" t="s">
        <v>15</v>
      </c>
      <c r="R7" s="3">
        <v>4.6</v>
      </c>
      <c r="S7" s="3">
        <v>764.588301789314</v>
      </c>
      <c r="T7" s="3">
        <f t="shared" si="8"/>
        <v>3.517106188</v>
      </c>
      <c r="U7" s="3">
        <f t="shared" ref="U7:W7" si="15">LN(R7)</f>
        <v>1.526056303</v>
      </c>
      <c r="V7" s="3">
        <f t="shared" si="15"/>
        <v>6.639337521</v>
      </c>
      <c r="W7" s="3">
        <f t="shared" si="15"/>
        <v>1.257638546</v>
      </c>
      <c r="X7" s="3">
        <f t="shared" si="10"/>
        <v>639.5684618</v>
      </c>
      <c r="Y7" s="4">
        <f t="shared" si="11"/>
        <v>0.1321920123</v>
      </c>
      <c r="AA7" s="3"/>
      <c r="AB7" s="3"/>
      <c r="AC7" s="3"/>
    </row>
    <row r="8" ht="15.75" customHeight="1">
      <c r="A8" s="3">
        <v>15.0</v>
      </c>
      <c r="B8" s="3">
        <v>1.0</v>
      </c>
      <c r="C8" s="3">
        <v>6.0</v>
      </c>
      <c r="D8" s="3" t="s">
        <v>15</v>
      </c>
      <c r="E8" s="3">
        <v>3.6</v>
      </c>
      <c r="F8" s="3">
        <v>922.616482364947</v>
      </c>
      <c r="G8" s="3">
        <f t="shared" si="2"/>
        <v>3.321419337</v>
      </c>
      <c r="H8" s="3">
        <f t="shared" ref="H8:J8" si="16">LN(E8)</f>
        <v>1.280933845</v>
      </c>
      <c r="I8" s="3">
        <f t="shared" si="16"/>
        <v>6.827213636</v>
      </c>
      <c r="J8" s="3">
        <f t="shared" si="16"/>
        <v>1.200392203</v>
      </c>
      <c r="K8" s="3">
        <f t="shared" si="4"/>
        <v>823.3420489</v>
      </c>
      <c r="L8" s="4">
        <f t="shared" si="5"/>
        <v>0.3307576138</v>
      </c>
      <c r="N8" s="3">
        <v>20.0</v>
      </c>
      <c r="O8" s="3">
        <v>1.0</v>
      </c>
      <c r="P8" s="3">
        <v>6.0</v>
      </c>
      <c r="Q8" s="3" t="s">
        <v>15</v>
      </c>
      <c r="R8" s="3">
        <v>6.7</v>
      </c>
      <c r="S8" s="3">
        <v>832.730758671985</v>
      </c>
      <c r="T8" s="3">
        <f t="shared" si="8"/>
        <v>5.579296083</v>
      </c>
      <c r="U8" s="3">
        <f t="shared" ref="U8:W8" si="17">LN(R8)</f>
        <v>1.902107526</v>
      </c>
      <c r="V8" s="3">
        <f t="shared" si="17"/>
        <v>6.724710371</v>
      </c>
      <c r="W8" s="3">
        <f t="shared" si="17"/>
        <v>1.719062618</v>
      </c>
      <c r="X8" s="3">
        <f t="shared" si="10"/>
        <v>728.1743887</v>
      </c>
      <c r="Y8" s="4">
        <f t="shared" si="11"/>
        <v>0.2617884858</v>
      </c>
      <c r="AA8" s="3"/>
      <c r="AB8" s="3"/>
      <c r="AC8" s="3"/>
    </row>
    <row r="9" ht="15.75" customHeight="1">
      <c r="A9" s="3">
        <v>15.0</v>
      </c>
      <c r="B9" s="3">
        <v>1.0</v>
      </c>
      <c r="C9" s="3">
        <v>7.0</v>
      </c>
      <c r="D9" s="3" t="s">
        <v>15</v>
      </c>
      <c r="E9" s="3">
        <v>4.7</v>
      </c>
      <c r="F9" s="3">
        <v>626.290038401928</v>
      </c>
      <c r="G9" s="3">
        <f t="shared" si="2"/>
        <v>2.94356318</v>
      </c>
      <c r="H9" s="3">
        <f t="shared" ref="H9:J9" si="18">LN(E9)</f>
        <v>1.547562509</v>
      </c>
      <c r="I9" s="3">
        <f t="shared" si="18"/>
        <v>6.439813584</v>
      </c>
      <c r="J9" s="3">
        <f t="shared" si="18"/>
        <v>1.079620814</v>
      </c>
      <c r="K9" s="3">
        <f t="shared" si="4"/>
        <v>567.4595721</v>
      </c>
      <c r="L9" s="4">
        <f t="shared" si="5"/>
        <v>-0.04147126745</v>
      </c>
      <c r="N9" s="3">
        <v>20.0</v>
      </c>
      <c r="O9" s="3">
        <v>1.0</v>
      </c>
      <c r="P9" s="3">
        <v>7.0</v>
      </c>
      <c r="Q9" s="3" t="s">
        <v>15</v>
      </c>
      <c r="R9" s="3">
        <v>4.9</v>
      </c>
      <c r="S9" s="3">
        <v>622.47292413351</v>
      </c>
      <c r="T9" s="3">
        <f t="shared" si="8"/>
        <v>3.050117328</v>
      </c>
      <c r="U9" s="3">
        <f t="shared" ref="U9:W9" si="19">LN(R9)</f>
        <v>1.589235205</v>
      </c>
      <c r="V9" s="3">
        <f t="shared" si="19"/>
        <v>6.433700132</v>
      </c>
      <c r="W9" s="3">
        <f t="shared" si="19"/>
        <v>1.115180058</v>
      </c>
      <c r="X9" s="3">
        <f t="shared" si="10"/>
        <v>524.5870552</v>
      </c>
      <c r="Y9" s="4">
        <f t="shared" si="11"/>
        <v>-0.06601553818</v>
      </c>
      <c r="AA9" s="3"/>
      <c r="AB9" s="3"/>
      <c r="AC9" s="3"/>
    </row>
    <row r="10" ht="15.75" customHeight="1">
      <c r="A10" s="3">
        <v>15.0</v>
      </c>
      <c r="B10" s="3">
        <v>1.0</v>
      </c>
      <c r="C10" s="3">
        <v>8.0</v>
      </c>
      <c r="D10" s="3" t="s">
        <v>15</v>
      </c>
      <c r="E10" s="3">
        <v>5.7</v>
      </c>
      <c r="F10" s="3">
        <v>595.560063452017</v>
      </c>
      <c r="G10" s="3">
        <f t="shared" si="2"/>
        <v>3.394692362</v>
      </c>
      <c r="H10" s="3">
        <f t="shared" ref="H10:J10" si="20">LN(E10)</f>
        <v>1.740466175</v>
      </c>
      <c r="I10" s="3">
        <f t="shared" si="20"/>
        <v>6.389502246</v>
      </c>
      <c r="J10" s="3">
        <f t="shared" si="20"/>
        <v>1.222213142</v>
      </c>
      <c r="K10" s="3">
        <f t="shared" si="4"/>
        <v>545.5823079</v>
      </c>
      <c r="L10" s="4">
        <f t="shared" si="5"/>
        <v>-0.08080638685</v>
      </c>
      <c r="N10" s="3">
        <v>20.0</v>
      </c>
      <c r="O10" s="3">
        <v>1.0</v>
      </c>
      <c r="P10" s="3">
        <v>8.0</v>
      </c>
      <c r="Q10" s="3" t="s">
        <v>15</v>
      </c>
      <c r="R10" s="3">
        <v>6.8</v>
      </c>
      <c r="S10" s="3">
        <v>794.132739899412</v>
      </c>
      <c r="T10" s="3">
        <f t="shared" si="8"/>
        <v>5.400102631</v>
      </c>
      <c r="U10" s="3">
        <f t="shared" ref="U10:W10" si="21">LN(R10)</f>
        <v>1.916922612</v>
      </c>
      <c r="V10" s="3">
        <f t="shared" si="21"/>
        <v>6.677250626</v>
      </c>
      <c r="W10" s="3">
        <f t="shared" si="21"/>
        <v>1.686417959</v>
      </c>
      <c r="X10" s="3">
        <f t="shared" si="10"/>
        <v>695.6377144</v>
      </c>
      <c r="Y10" s="4">
        <f t="shared" si="11"/>
        <v>0.2160709949</v>
      </c>
    </row>
    <row r="11" ht="15.75" customHeight="1">
      <c r="A11" s="3">
        <v>15.0</v>
      </c>
      <c r="B11" s="3">
        <v>2.0</v>
      </c>
      <c r="C11" s="3">
        <v>1.0</v>
      </c>
      <c r="D11" s="3" t="s">
        <v>15</v>
      </c>
      <c r="E11" s="3">
        <v>3.6</v>
      </c>
      <c r="F11" s="3">
        <v>766.61145275984</v>
      </c>
      <c r="G11" s="3">
        <f t="shared" si="2"/>
        <v>2.75980123</v>
      </c>
      <c r="H11" s="3">
        <f t="shared" ref="H11:J11" si="22">LN(E11)</f>
        <v>1.280933845</v>
      </c>
      <c r="I11" s="3">
        <f t="shared" si="22"/>
        <v>6.641980093</v>
      </c>
      <c r="J11" s="3">
        <f t="shared" si="22"/>
        <v>1.015158659</v>
      </c>
      <c r="K11" s="3">
        <f t="shared" si="4"/>
        <v>684.1233126</v>
      </c>
      <c r="L11" s="4">
        <f t="shared" si="5"/>
        <v>0.1455240702</v>
      </c>
      <c r="N11" s="3">
        <v>20.0</v>
      </c>
      <c r="O11" s="3">
        <v>2.0</v>
      </c>
      <c r="P11" s="3">
        <v>1.0</v>
      </c>
      <c r="Q11" s="3" t="s">
        <v>15</v>
      </c>
      <c r="R11" s="3">
        <v>6.6</v>
      </c>
      <c r="S11" s="3">
        <v>685.864573</v>
      </c>
      <c r="T11" s="3">
        <f t="shared" si="8"/>
        <v>4.526706182</v>
      </c>
      <c r="U11" s="3">
        <f t="shared" ref="U11:W11" si="23">LN(R11)</f>
        <v>1.887069649</v>
      </c>
      <c r="V11" s="3">
        <f t="shared" si="23"/>
        <v>6.530680193</v>
      </c>
      <c r="W11" s="3">
        <f t="shared" si="23"/>
        <v>1.509994563</v>
      </c>
      <c r="X11" s="3">
        <f t="shared" si="10"/>
        <v>598.6851996</v>
      </c>
      <c r="Y11" s="4">
        <f t="shared" si="11"/>
        <v>0.06598985318</v>
      </c>
    </row>
    <row r="12" ht="15.75" customHeight="1">
      <c r="A12" s="3">
        <v>15.0</v>
      </c>
      <c r="B12" s="3">
        <v>2.0</v>
      </c>
      <c r="C12" s="3">
        <v>2.0</v>
      </c>
      <c r="D12" s="3" t="s">
        <v>15</v>
      </c>
      <c r="E12" s="3">
        <v>5.5</v>
      </c>
      <c r="F12" s="3">
        <v>678.259312487194</v>
      </c>
      <c r="G12" s="3">
        <f t="shared" si="2"/>
        <v>3.730426219</v>
      </c>
      <c r="H12" s="3">
        <f t="shared" ref="H12:J12" si="24">LN(E12)</f>
        <v>1.704748092</v>
      </c>
      <c r="I12" s="3">
        <f t="shared" si="24"/>
        <v>6.519529682</v>
      </c>
      <c r="J12" s="3">
        <f t="shared" si="24"/>
        <v>1.316522495</v>
      </c>
      <c r="K12" s="3">
        <f t="shared" si="4"/>
        <v>620.0779427</v>
      </c>
      <c r="L12" s="4">
        <f t="shared" si="5"/>
        <v>0.04718868994</v>
      </c>
      <c r="N12" s="3">
        <v>20.0</v>
      </c>
      <c r="O12" s="3">
        <v>2.0</v>
      </c>
      <c r="P12" s="3">
        <v>2.0</v>
      </c>
      <c r="Q12" s="3" t="s">
        <v>15</v>
      </c>
      <c r="R12" s="3">
        <v>4.1</v>
      </c>
      <c r="S12" s="3">
        <v>806.863239</v>
      </c>
      <c r="T12" s="3">
        <f t="shared" si="8"/>
        <v>3.30813928</v>
      </c>
      <c r="U12" s="3">
        <f t="shared" ref="U12:W12" si="25">LN(R12)</f>
        <v>1.410986974</v>
      </c>
      <c r="V12" s="3">
        <f t="shared" si="25"/>
        <v>6.693154186</v>
      </c>
      <c r="W12" s="3">
        <f t="shared" si="25"/>
        <v>1.19638588</v>
      </c>
      <c r="X12" s="3">
        <f t="shared" si="10"/>
        <v>665.8285159</v>
      </c>
      <c r="Y12" s="4">
        <f t="shared" si="11"/>
        <v>0.1724765233</v>
      </c>
    </row>
    <row r="13" ht="15.75" customHeight="1">
      <c r="A13" s="3">
        <v>15.0</v>
      </c>
      <c r="B13" s="3">
        <v>2.0</v>
      </c>
      <c r="C13" s="3">
        <v>3.0</v>
      </c>
      <c r="D13" s="3" t="s">
        <v>15</v>
      </c>
      <c r="E13" s="3">
        <v>4.8</v>
      </c>
      <c r="F13" s="3">
        <v>805.536917502483</v>
      </c>
      <c r="G13" s="3">
        <f t="shared" si="2"/>
        <v>3.866577204</v>
      </c>
      <c r="H13" s="3">
        <f t="shared" ref="H13:J13" si="26">LN(E13)</f>
        <v>1.568615918</v>
      </c>
      <c r="I13" s="3">
        <f t="shared" si="26"/>
        <v>6.691509033</v>
      </c>
      <c r="J13" s="3">
        <f t="shared" si="26"/>
        <v>1.352369672</v>
      </c>
      <c r="K13" s="3">
        <f t="shared" si="4"/>
        <v>730.7453217</v>
      </c>
      <c r="L13" s="4">
        <f t="shared" si="5"/>
        <v>0.211422121</v>
      </c>
      <c r="N13" s="3">
        <v>20.0</v>
      </c>
      <c r="O13" s="3">
        <v>2.0</v>
      </c>
      <c r="P13" s="3">
        <v>3.0</v>
      </c>
      <c r="Q13" s="3" t="s">
        <v>15</v>
      </c>
      <c r="R13" s="3">
        <v>4.9</v>
      </c>
      <c r="S13" s="3">
        <v>813.208672</v>
      </c>
      <c r="T13" s="3">
        <f t="shared" si="8"/>
        <v>3.984722493</v>
      </c>
      <c r="U13" s="3">
        <f t="shared" ref="U13:W13" si="27">LN(R13)</f>
        <v>1.589235205</v>
      </c>
      <c r="V13" s="3">
        <f t="shared" si="27"/>
        <v>6.700987746</v>
      </c>
      <c r="W13" s="3">
        <f t="shared" si="27"/>
        <v>1.382467672</v>
      </c>
      <c r="X13" s="3">
        <f t="shared" si="10"/>
        <v>685.3289934</v>
      </c>
      <c r="Y13" s="4">
        <f t="shared" si="11"/>
        <v>0.2012720755</v>
      </c>
    </row>
    <row r="14" ht="15.75" customHeight="1">
      <c r="A14" s="3">
        <v>15.0</v>
      </c>
      <c r="B14" s="3">
        <v>2.0</v>
      </c>
      <c r="C14" s="3">
        <v>4.0</v>
      </c>
      <c r="D14" s="3" t="s">
        <v>15</v>
      </c>
      <c r="E14" s="3">
        <v>6.5</v>
      </c>
      <c r="F14" s="3">
        <v>618.014234196114</v>
      </c>
      <c r="G14" s="3">
        <f t="shared" si="2"/>
        <v>4.017092522</v>
      </c>
      <c r="H14" s="3">
        <f t="shared" ref="H14:J14" si="28">LN(E14)</f>
        <v>1.871802177</v>
      </c>
      <c r="I14" s="3">
        <f t="shared" si="28"/>
        <v>6.42651149</v>
      </c>
      <c r="J14" s="3">
        <f t="shared" si="28"/>
        <v>1.390558388</v>
      </c>
      <c r="K14" s="3">
        <f t="shared" si="4"/>
        <v>570.406392</v>
      </c>
      <c r="L14" s="4">
        <f t="shared" si="5"/>
        <v>-0.03632412439</v>
      </c>
      <c r="N14" s="3">
        <v>20.0</v>
      </c>
      <c r="O14" s="3">
        <v>2.0</v>
      </c>
      <c r="P14" s="3">
        <v>4.0</v>
      </c>
      <c r="Q14" s="3" t="s">
        <v>15</v>
      </c>
      <c r="R14" s="3">
        <v>5.2</v>
      </c>
      <c r="S14" s="3">
        <v>776.847094</v>
      </c>
      <c r="T14" s="3">
        <f t="shared" si="8"/>
        <v>4.039604889</v>
      </c>
      <c r="U14" s="3">
        <f t="shared" ref="U14:W14" si="29">LN(R14)</f>
        <v>1.648658626</v>
      </c>
      <c r="V14" s="3">
        <f t="shared" si="29"/>
        <v>6.655243541</v>
      </c>
      <c r="W14" s="3">
        <f t="shared" si="29"/>
        <v>1.396146887</v>
      </c>
      <c r="X14" s="3">
        <f t="shared" si="10"/>
        <v>659.2921529</v>
      </c>
      <c r="Y14" s="4">
        <f t="shared" si="11"/>
        <v>0.1625160648</v>
      </c>
    </row>
    <row r="15" ht="15.75" customHeight="1">
      <c r="A15" s="3">
        <v>15.0</v>
      </c>
      <c r="B15" s="3">
        <v>2.0</v>
      </c>
      <c r="C15" s="3">
        <v>5.0</v>
      </c>
      <c r="D15" s="3" t="s">
        <v>15</v>
      </c>
      <c r="E15" s="3">
        <v>8.2</v>
      </c>
      <c r="F15" s="3">
        <v>688.971441882235</v>
      </c>
      <c r="G15" s="3">
        <f t="shared" si="2"/>
        <v>5.649565823</v>
      </c>
      <c r="H15" s="3">
        <f t="shared" ref="H15:J15" si="30">LN(E15)</f>
        <v>2.104134154</v>
      </c>
      <c r="I15" s="3">
        <f t="shared" si="30"/>
        <v>6.535199822</v>
      </c>
      <c r="J15" s="3">
        <f t="shared" si="30"/>
        <v>1.731578697</v>
      </c>
      <c r="K15" s="3">
        <f t="shared" si="4"/>
        <v>644.3746616</v>
      </c>
      <c r="L15" s="4">
        <f t="shared" si="5"/>
        <v>0.08558389676</v>
      </c>
      <c r="N15" s="3">
        <v>20.0</v>
      </c>
      <c r="O15" s="3">
        <v>2.0</v>
      </c>
      <c r="P15" s="3">
        <v>5.0</v>
      </c>
      <c r="Q15" s="3" t="s">
        <v>15</v>
      </c>
      <c r="R15" s="3">
        <v>5.3</v>
      </c>
      <c r="S15" s="3">
        <v>1057.0344</v>
      </c>
      <c r="T15" s="3">
        <f t="shared" si="8"/>
        <v>5.60228232</v>
      </c>
      <c r="U15" s="3">
        <f t="shared" ref="U15:W15" si="31">LN(R15)</f>
        <v>1.667706821</v>
      </c>
      <c r="V15" s="3">
        <f t="shared" si="31"/>
        <v>6.96322253</v>
      </c>
      <c r="W15" s="3">
        <f t="shared" si="31"/>
        <v>1.723174072</v>
      </c>
      <c r="X15" s="3">
        <f t="shared" si="10"/>
        <v>899.0992604</v>
      </c>
      <c r="Y15" s="4">
        <f t="shared" si="11"/>
        <v>0.472735122</v>
      </c>
    </row>
    <row r="16" ht="15.75" customHeight="1">
      <c r="A16" s="3">
        <v>15.0</v>
      </c>
      <c r="B16" s="3">
        <v>2.0</v>
      </c>
      <c r="C16" s="3">
        <v>6.0</v>
      </c>
      <c r="D16" s="3" t="s">
        <v>15</v>
      </c>
      <c r="E16" s="3">
        <v>5.0</v>
      </c>
      <c r="F16" s="3">
        <v>844.960583561417</v>
      </c>
      <c r="G16" s="3">
        <f t="shared" si="2"/>
        <v>4.224802918</v>
      </c>
      <c r="H16" s="3">
        <f t="shared" ref="H16:J16" si="32">LN(E16)</f>
        <v>1.609437912</v>
      </c>
      <c r="I16" s="3">
        <f t="shared" si="32"/>
        <v>6.73928998</v>
      </c>
      <c r="J16" s="3">
        <f t="shared" si="32"/>
        <v>1.440972613</v>
      </c>
      <c r="K16" s="3">
        <f t="shared" si="4"/>
        <v>768.2942532</v>
      </c>
      <c r="L16" s="4">
        <f t="shared" si="5"/>
        <v>0.2615258387</v>
      </c>
      <c r="N16" s="3">
        <v>20.0</v>
      </c>
      <c r="O16" s="3">
        <v>2.0</v>
      </c>
      <c r="P16" s="3">
        <v>6.0</v>
      </c>
      <c r="Q16" s="3" t="s">
        <v>15</v>
      </c>
      <c r="R16" s="3">
        <v>5.9</v>
      </c>
      <c r="S16" s="3">
        <v>550.265894</v>
      </c>
      <c r="T16" s="3">
        <f t="shared" si="8"/>
        <v>3.246568775</v>
      </c>
      <c r="U16" s="3">
        <f t="shared" ref="U16:W16" si="33">LN(R16)</f>
        <v>1.774952351</v>
      </c>
      <c r="V16" s="3">
        <f t="shared" si="33"/>
        <v>6.310401605</v>
      </c>
      <c r="W16" s="3">
        <f t="shared" si="33"/>
        <v>1.177598677</v>
      </c>
      <c r="X16" s="3">
        <f t="shared" si="10"/>
        <v>474.0095588</v>
      </c>
      <c r="Y16" s="4">
        <f t="shared" si="11"/>
        <v>-0.1674737288</v>
      </c>
    </row>
    <row r="17" ht="15.75" customHeight="1">
      <c r="A17" s="3">
        <v>15.0</v>
      </c>
      <c r="B17" s="3">
        <v>2.0</v>
      </c>
      <c r="C17" s="3">
        <v>7.0</v>
      </c>
      <c r="D17" s="3" t="s">
        <v>15</v>
      </c>
      <c r="E17" s="3">
        <v>7.4</v>
      </c>
      <c r="F17" s="3">
        <v>496.909886400039</v>
      </c>
      <c r="G17" s="3">
        <f t="shared" si="2"/>
        <v>3.677133159</v>
      </c>
      <c r="H17" s="3">
        <f t="shared" ref="H17:J17" si="34">LN(E17)</f>
        <v>2.00148</v>
      </c>
      <c r="I17" s="3">
        <f t="shared" si="34"/>
        <v>6.208408695</v>
      </c>
      <c r="J17" s="3">
        <f t="shared" si="34"/>
        <v>1.302133416</v>
      </c>
      <c r="K17" s="3">
        <f t="shared" si="4"/>
        <v>462.0337387</v>
      </c>
      <c r="L17" s="4">
        <f t="shared" si="5"/>
        <v>-0.2470482515</v>
      </c>
      <c r="N17" s="3">
        <v>20.0</v>
      </c>
      <c r="O17" s="3">
        <v>2.0</v>
      </c>
      <c r="P17" s="3">
        <v>7.0</v>
      </c>
      <c r="Q17" s="3" t="s">
        <v>15</v>
      </c>
      <c r="R17" s="3">
        <v>7.0</v>
      </c>
      <c r="S17" s="3">
        <v>335.936824</v>
      </c>
      <c r="T17" s="3">
        <f t="shared" si="8"/>
        <v>2.351557768</v>
      </c>
      <c r="U17" s="3">
        <f t="shared" ref="U17:W17" si="35">LN(R17)</f>
        <v>1.945910149</v>
      </c>
      <c r="V17" s="3">
        <f t="shared" si="35"/>
        <v>5.816923118</v>
      </c>
      <c r="W17" s="3">
        <f t="shared" si="35"/>
        <v>0.8550779885</v>
      </c>
      <c r="X17" s="3">
        <f t="shared" si="10"/>
        <v>295.2793984</v>
      </c>
      <c r="Y17" s="4">
        <f t="shared" si="11"/>
        <v>-0.6408475783</v>
      </c>
    </row>
    <row r="18" ht="15.75" customHeight="1">
      <c r="A18" s="3">
        <v>15.0</v>
      </c>
      <c r="B18" s="3">
        <v>2.0</v>
      </c>
      <c r="C18" s="3">
        <v>8.0</v>
      </c>
      <c r="D18" s="3" t="s">
        <v>15</v>
      </c>
      <c r="E18" s="3">
        <v>8.3</v>
      </c>
      <c r="F18" s="3">
        <v>711.808643141166</v>
      </c>
      <c r="G18" s="3">
        <f t="shared" si="2"/>
        <v>5.908011738</v>
      </c>
      <c r="H18" s="3">
        <f t="shared" ref="H18:J18" si="36">LN(E18)</f>
        <v>2.116255515</v>
      </c>
      <c r="I18" s="3">
        <f t="shared" si="36"/>
        <v>6.567809116</v>
      </c>
      <c r="J18" s="3">
        <f t="shared" si="36"/>
        <v>1.776309351</v>
      </c>
      <c r="K18" s="3">
        <f t="shared" si="4"/>
        <v>666.1937481</v>
      </c>
      <c r="L18" s="4">
        <f t="shared" si="5"/>
        <v>0.1188828963</v>
      </c>
      <c r="N18" s="3">
        <v>20.0</v>
      </c>
      <c r="O18" s="3">
        <v>2.0</v>
      </c>
      <c r="P18" s="3">
        <v>8.0</v>
      </c>
      <c r="Q18" s="3" t="s">
        <v>15</v>
      </c>
      <c r="R18" s="3">
        <v>8.7</v>
      </c>
      <c r="S18" s="3">
        <v>665.429817</v>
      </c>
      <c r="T18" s="3">
        <f t="shared" si="8"/>
        <v>5.789239408</v>
      </c>
      <c r="U18" s="3">
        <f t="shared" ref="U18:W18" si="37">LN(R18)</f>
        <v>2.163323026</v>
      </c>
      <c r="V18" s="3">
        <f t="shared" si="37"/>
        <v>6.500433173</v>
      </c>
      <c r="W18" s="3">
        <f t="shared" si="37"/>
        <v>1.75600092</v>
      </c>
      <c r="X18" s="3">
        <f t="shared" si="10"/>
        <v>600.0942916</v>
      </c>
      <c r="Y18" s="4">
        <f t="shared" si="11"/>
        <v>0.06823023071</v>
      </c>
    </row>
    <row r="19" ht="15.75" customHeight="1">
      <c r="A19" s="3">
        <v>15.0</v>
      </c>
      <c r="B19" s="3">
        <v>1.0</v>
      </c>
      <c r="C19" s="3">
        <v>1.0</v>
      </c>
      <c r="D19" s="3" t="s">
        <v>17</v>
      </c>
      <c r="E19" s="3">
        <v>25.9</v>
      </c>
      <c r="F19" s="3">
        <v>547.517970028313</v>
      </c>
      <c r="G19" s="3">
        <f t="shared" si="2"/>
        <v>14.18071542</v>
      </c>
      <c r="H19" s="3">
        <f t="shared" ref="H19:J19" si="38">LN(E19)</f>
        <v>3.254242969</v>
      </c>
      <c r="I19" s="3">
        <f t="shared" si="38"/>
        <v>6.305395283</v>
      </c>
      <c r="J19" s="3">
        <f t="shared" si="38"/>
        <v>2.651882973</v>
      </c>
      <c r="K19" s="3">
        <f t="shared" si="4"/>
        <v>546.7720531</v>
      </c>
      <c r="L19" s="4">
        <f t="shared" si="5"/>
        <v>-0.07877945008</v>
      </c>
      <c r="N19" s="3">
        <v>20.0</v>
      </c>
      <c r="O19" s="3">
        <v>1.0</v>
      </c>
      <c r="P19" s="3">
        <v>1.0</v>
      </c>
      <c r="Q19" s="3" t="s">
        <v>17</v>
      </c>
      <c r="R19" s="3">
        <v>17.4</v>
      </c>
      <c r="S19" s="3">
        <v>526.883807887235</v>
      </c>
      <c r="T19" s="3">
        <f t="shared" si="8"/>
        <v>9.167778257</v>
      </c>
      <c r="U19" s="3">
        <f t="shared" ref="U19:W19" si="39">LN(R19)</f>
        <v>2.856470206</v>
      </c>
      <c r="V19" s="3">
        <f t="shared" si="39"/>
        <v>6.266980046</v>
      </c>
      <c r="W19" s="3">
        <f t="shared" si="39"/>
        <v>2.215694973</v>
      </c>
      <c r="X19" s="3">
        <f t="shared" si="10"/>
        <v>515.6483472</v>
      </c>
      <c r="Y19" s="4">
        <f t="shared" si="11"/>
        <v>-0.08370878824</v>
      </c>
    </row>
    <row r="20" ht="15.75" customHeight="1">
      <c r="A20" s="3">
        <v>15.0</v>
      </c>
      <c r="B20" s="3">
        <v>1.0</v>
      </c>
      <c r="C20" s="3">
        <v>2.0</v>
      </c>
      <c r="D20" s="3" t="s">
        <v>17</v>
      </c>
      <c r="E20" s="3">
        <v>32.5</v>
      </c>
      <c r="F20" s="3">
        <v>397.552692686506</v>
      </c>
      <c r="G20" s="3">
        <f t="shared" si="2"/>
        <v>12.92046251</v>
      </c>
      <c r="H20" s="3">
        <f t="shared" ref="H20:J20" si="40">LN(E20)</f>
        <v>3.481240089</v>
      </c>
      <c r="I20" s="3">
        <f t="shared" si="40"/>
        <v>5.985327486</v>
      </c>
      <c r="J20" s="3">
        <f t="shared" si="40"/>
        <v>2.558812296</v>
      </c>
      <c r="K20" s="3">
        <f t="shared" si="4"/>
        <v>402.1813201</v>
      </c>
      <c r="L20" s="4">
        <f t="shared" si="5"/>
        <v>-0.3859311115</v>
      </c>
      <c r="N20" s="3">
        <v>20.0</v>
      </c>
      <c r="O20" s="3">
        <v>1.0</v>
      </c>
      <c r="P20" s="3">
        <v>2.0</v>
      </c>
      <c r="Q20" s="3" t="s">
        <v>17</v>
      </c>
      <c r="R20" s="3">
        <v>26.7</v>
      </c>
      <c r="S20" s="3">
        <v>585.843268941749</v>
      </c>
      <c r="T20" s="3">
        <f t="shared" si="8"/>
        <v>15.64201528</v>
      </c>
      <c r="U20" s="3">
        <f t="shared" ref="U20:W20" si="41">LN(R20)</f>
        <v>3.284663565</v>
      </c>
      <c r="V20" s="3">
        <f t="shared" si="41"/>
        <v>6.373052295</v>
      </c>
      <c r="W20" s="3">
        <f t="shared" si="41"/>
        <v>2.749960581</v>
      </c>
      <c r="X20" s="3">
        <f t="shared" si="10"/>
        <v>603.0644665</v>
      </c>
      <c r="Y20" s="4">
        <f t="shared" si="11"/>
        <v>0.07271899962</v>
      </c>
    </row>
    <row r="21" ht="15.75" customHeight="1">
      <c r="A21" s="3">
        <v>15.0</v>
      </c>
      <c r="B21" s="3">
        <v>1.0</v>
      </c>
      <c r="C21" s="3">
        <v>3.0</v>
      </c>
      <c r="D21" s="3" t="s">
        <v>17</v>
      </c>
      <c r="E21" s="3">
        <v>23.7</v>
      </c>
      <c r="F21" s="3">
        <v>538.364237144231</v>
      </c>
      <c r="G21" s="3">
        <f t="shared" si="2"/>
        <v>12.75923242</v>
      </c>
      <c r="H21" s="3">
        <f t="shared" ref="H21:J21" si="42">LN(E21)</f>
        <v>3.165475048</v>
      </c>
      <c r="I21" s="3">
        <f t="shared" si="42"/>
        <v>6.288535352</v>
      </c>
      <c r="J21" s="3">
        <f t="shared" si="42"/>
        <v>2.546255121</v>
      </c>
      <c r="K21" s="3">
        <f t="shared" si="4"/>
        <v>534.9173724</v>
      </c>
      <c r="L21" s="4">
        <f t="shared" si="5"/>
        <v>-0.1006902761</v>
      </c>
      <c r="N21" s="3">
        <v>20.0</v>
      </c>
      <c r="O21" s="3">
        <v>1.0</v>
      </c>
      <c r="P21" s="3">
        <v>3.0</v>
      </c>
      <c r="Q21" s="3" t="s">
        <v>17</v>
      </c>
      <c r="R21" s="3">
        <v>32.3</v>
      </c>
      <c r="S21" s="3">
        <v>428.620527914484</v>
      </c>
      <c r="T21" s="3">
        <f t="shared" si="8"/>
        <v>13.84444305</v>
      </c>
      <c r="U21" s="3">
        <f t="shared" ref="U21:W21" si="43">LN(R21)</f>
        <v>3.47506723</v>
      </c>
      <c r="V21" s="3">
        <f t="shared" si="43"/>
        <v>6.060571977</v>
      </c>
      <c r="W21" s="3">
        <f t="shared" si="43"/>
        <v>2.627883928</v>
      </c>
      <c r="X21" s="3">
        <f t="shared" si="10"/>
        <v>451.2454451</v>
      </c>
      <c r="Y21" s="4">
        <f t="shared" si="11"/>
        <v>-0.2173698469</v>
      </c>
    </row>
    <row r="22" ht="15.75" customHeight="1">
      <c r="A22" s="3">
        <v>15.0</v>
      </c>
      <c r="B22" s="3">
        <v>1.0</v>
      </c>
      <c r="C22" s="3">
        <v>4.0</v>
      </c>
      <c r="D22" s="3" t="s">
        <v>17</v>
      </c>
      <c r="E22" s="3">
        <v>40.0</v>
      </c>
      <c r="F22" s="3">
        <v>463.008584647085</v>
      </c>
      <c r="G22" s="3">
        <f t="shared" si="2"/>
        <v>18.52034339</v>
      </c>
      <c r="H22" s="3">
        <f t="shared" ref="H22:J22" si="44">LN(E22)</f>
        <v>3.688879454</v>
      </c>
      <c r="I22" s="3">
        <f t="shared" si="44"/>
        <v>6.137745595</v>
      </c>
      <c r="J22" s="3">
        <f t="shared" si="44"/>
        <v>2.91886977</v>
      </c>
      <c r="K22" s="3">
        <f t="shared" si="4"/>
        <v>473.9759516</v>
      </c>
      <c r="L22" s="4">
        <f t="shared" si="5"/>
        <v>-0.2216983219</v>
      </c>
      <c r="N22" s="3">
        <v>20.0</v>
      </c>
      <c r="O22" s="3">
        <v>1.0</v>
      </c>
      <c r="P22" s="3">
        <v>4.0</v>
      </c>
      <c r="Q22" s="3" t="s">
        <v>17</v>
      </c>
      <c r="R22" s="3">
        <v>22.4</v>
      </c>
      <c r="S22" s="3">
        <v>432.687337804006</v>
      </c>
      <c r="T22" s="3">
        <f t="shared" si="8"/>
        <v>9.692196367</v>
      </c>
      <c r="U22" s="3">
        <f t="shared" ref="U22:W22" si="45">LN(R22)</f>
        <v>3.109060959</v>
      </c>
      <c r="V22" s="3">
        <f t="shared" si="45"/>
        <v>6.070015384</v>
      </c>
      <c r="W22" s="3">
        <f t="shared" si="45"/>
        <v>2.271321063</v>
      </c>
      <c r="X22" s="3">
        <f t="shared" si="10"/>
        <v>436.2720785</v>
      </c>
      <c r="Y22" s="4">
        <f t="shared" si="11"/>
        <v>-0.250968778</v>
      </c>
    </row>
    <row r="23" ht="15.75" customHeight="1">
      <c r="A23" s="3">
        <v>15.0</v>
      </c>
      <c r="B23" s="3">
        <v>1.0</v>
      </c>
      <c r="C23" s="3">
        <v>5.0</v>
      </c>
      <c r="D23" s="3" t="s">
        <v>17</v>
      </c>
      <c r="E23" s="3">
        <v>20.9</v>
      </c>
      <c r="F23" s="3">
        <v>447.310136521605</v>
      </c>
      <c r="G23" s="3">
        <f t="shared" si="2"/>
        <v>9.348781853</v>
      </c>
      <c r="H23" s="3">
        <f t="shared" ref="H23:J23" si="46">LN(E23)</f>
        <v>3.039749159</v>
      </c>
      <c r="I23" s="3">
        <f t="shared" si="46"/>
        <v>6.103252172</v>
      </c>
      <c r="J23" s="3">
        <f t="shared" si="46"/>
        <v>2.235246052</v>
      </c>
      <c r="K23" s="3">
        <f t="shared" si="4"/>
        <v>441.2725603</v>
      </c>
      <c r="L23" s="4">
        <f t="shared" si="5"/>
        <v>-0.2931272592</v>
      </c>
      <c r="N23" s="3">
        <v>20.0</v>
      </c>
      <c r="O23" s="3">
        <v>1.0</v>
      </c>
      <c r="P23" s="3">
        <v>5.0</v>
      </c>
      <c r="Q23" s="3" t="s">
        <v>17</v>
      </c>
      <c r="R23" s="3">
        <v>38.6</v>
      </c>
      <c r="S23" s="3">
        <v>480.886548514083</v>
      </c>
      <c r="T23" s="3">
        <f t="shared" si="8"/>
        <v>18.56222077</v>
      </c>
      <c r="U23" s="3">
        <f t="shared" ref="U23:W23" si="47">LN(R23)</f>
        <v>3.653252276</v>
      </c>
      <c r="V23" s="3">
        <f t="shared" si="47"/>
        <v>6.175631376</v>
      </c>
      <c r="W23" s="3">
        <f t="shared" si="47"/>
        <v>2.921128374</v>
      </c>
      <c r="X23" s="3">
        <f t="shared" si="10"/>
        <v>517.0278029</v>
      </c>
      <c r="Y23" s="4">
        <f t="shared" si="11"/>
        <v>-0.08135588621</v>
      </c>
    </row>
    <row r="24" ht="15.75" customHeight="1">
      <c r="A24" s="3">
        <v>15.0</v>
      </c>
      <c r="B24" s="3">
        <v>1.0</v>
      </c>
      <c r="C24" s="3">
        <v>6.0</v>
      </c>
      <c r="D24" s="3" t="s">
        <v>17</v>
      </c>
      <c r="E24" s="3">
        <v>49.8</v>
      </c>
      <c r="F24" s="3">
        <v>355.390743527114</v>
      </c>
      <c r="G24" s="3">
        <f t="shared" si="2"/>
        <v>17.69845903</v>
      </c>
      <c r="H24" s="3">
        <f t="shared" ref="H24:J24" si="48">LN(E24)</f>
        <v>3.908014984</v>
      </c>
      <c r="I24" s="3">
        <f t="shared" si="48"/>
        <v>5.87321787</v>
      </c>
      <c r="J24" s="3">
        <f t="shared" si="48"/>
        <v>2.873477575</v>
      </c>
      <c r="K24" s="3">
        <f t="shared" si="4"/>
        <v>368.381684</v>
      </c>
      <c r="L24" s="4">
        <f t="shared" si="5"/>
        <v>-0.4737572354</v>
      </c>
      <c r="N24" s="3">
        <v>20.0</v>
      </c>
      <c r="O24" s="3">
        <v>1.0</v>
      </c>
      <c r="P24" s="3">
        <v>6.0</v>
      </c>
      <c r="Q24" s="3" t="s">
        <v>17</v>
      </c>
      <c r="R24" s="3">
        <v>20.0</v>
      </c>
      <c r="S24" s="3">
        <v>530.209091812025</v>
      </c>
      <c r="T24" s="3">
        <f t="shared" si="8"/>
        <v>10.60418184</v>
      </c>
      <c r="U24" s="3">
        <f t="shared" ref="U24:W24" si="49">LN(R24)</f>
        <v>2.995732274</v>
      </c>
      <c r="V24" s="3">
        <f t="shared" si="49"/>
        <v>6.273271442</v>
      </c>
      <c r="W24" s="3">
        <f t="shared" si="49"/>
        <v>2.361248436</v>
      </c>
      <c r="X24" s="3">
        <f t="shared" si="10"/>
        <v>527.5002584</v>
      </c>
      <c r="Y24" s="4">
        <f t="shared" si="11"/>
        <v>-0.06104017336</v>
      </c>
    </row>
    <row r="25" ht="15.75" customHeight="1">
      <c r="A25" s="3">
        <v>15.0</v>
      </c>
      <c r="B25" s="3">
        <v>1.0</v>
      </c>
      <c r="C25" s="3">
        <v>7.0</v>
      </c>
      <c r="D25" s="3" t="s">
        <v>17</v>
      </c>
      <c r="E25" s="3">
        <v>31.2</v>
      </c>
      <c r="F25" s="3">
        <v>465.418539952136</v>
      </c>
      <c r="G25" s="3">
        <f t="shared" si="2"/>
        <v>14.52105845</v>
      </c>
      <c r="H25" s="3">
        <f t="shared" ref="H25:J25" si="50">LN(E25)</f>
        <v>3.440418095</v>
      </c>
      <c r="I25" s="3">
        <f t="shared" si="50"/>
        <v>6.142937087</v>
      </c>
      <c r="J25" s="3">
        <f t="shared" si="50"/>
        <v>2.675599903</v>
      </c>
      <c r="K25" s="3">
        <f t="shared" si="4"/>
        <v>469.7430201</v>
      </c>
      <c r="L25" s="4">
        <f t="shared" si="5"/>
        <v>-0.2306442819</v>
      </c>
      <c r="N25" s="3">
        <v>20.0</v>
      </c>
      <c r="O25" s="3">
        <v>1.0</v>
      </c>
      <c r="P25" s="3">
        <v>7.0</v>
      </c>
      <c r="Q25" s="3" t="s">
        <v>17</v>
      </c>
      <c r="R25" s="3">
        <v>15.2</v>
      </c>
      <c r="S25" s="3">
        <v>504.786427080298</v>
      </c>
      <c r="T25" s="3">
        <f t="shared" si="8"/>
        <v>7.672753692</v>
      </c>
      <c r="U25" s="3">
        <f t="shared" ref="U25:W25" si="51">LN(R25)</f>
        <v>2.721295428</v>
      </c>
      <c r="V25" s="3">
        <f t="shared" si="51"/>
        <v>6.224135423</v>
      </c>
      <c r="W25" s="3">
        <f t="shared" si="51"/>
        <v>2.037675572</v>
      </c>
      <c r="X25" s="3">
        <f t="shared" si="10"/>
        <v>486.2047293</v>
      </c>
      <c r="Y25" s="4">
        <f t="shared" si="11"/>
        <v>-0.1424499649</v>
      </c>
    </row>
    <row r="26" ht="15.75" customHeight="1">
      <c r="A26" s="3">
        <v>15.0</v>
      </c>
      <c r="B26" s="3">
        <v>1.0</v>
      </c>
      <c r="C26" s="3">
        <v>8.0</v>
      </c>
      <c r="D26" s="3" t="s">
        <v>17</v>
      </c>
      <c r="E26" s="3">
        <v>37.6</v>
      </c>
      <c r="F26" s="3">
        <v>465.768263160398</v>
      </c>
      <c r="G26" s="3">
        <f t="shared" si="2"/>
        <v>17.51288669</v>
      </c>
      <c r="H26" s="3">
        <f t="shared" ref="H26:J26" si="52">LN(E26)</f>
        <v>3.62700405</v>
      </c>
      <c r="I26" s="3">
        <f t="shared" si="52"/>
        <v>6.143688221</v>
      </c>
      <c r="J26" s="3">
        <f t="shared" si="52"/>
        <v>2.862936992</v>
      </c>
      <c r="K26" s="3">
        <f t="shared" si="4"/>
        <v>475.1223326</v>
      </c>
      <c r="L26" s="4">
        <f t="shared" si="5"/>
        <v>-0.2192764066</v>
      </c>
      <c r="N26" s="3">
        <v>20.0</v>
      </c>
      <c r="O26" s="3">
        <v>1.0</v>
      </c>
      <c r="P26" s="3">
        <v>8.0</v>
      </c>
      <c r="Q26" s="3" t="s">
        <v>17</v>
      </c>
      <c r="R26" s="3">
        <v>21.7</v>
      </c>
      <c r="S26" s="3">
        <v>451.962950650657</v>
      </c>
      <c r="T26" s="3">
        <f t="shared" si="8"/>
        <v>9.807596029</v>
      </c>
      <c r="U26" s="3">
        <f t="shared" ref="U26:W26" si="53">LN(R26)</f>
        <v>3.077312261</v>
      </c>
      <c r="V26" s="3">
        <f t="shared" si="53"/>
        <v>6.113600209</v>
      </c>
      <c r="W26" s="3">
        <f t="shared" si="53"/>
        <v>2.28315719</v>
      </c>
      <c r="X26" s="3">
        <f t="shared" si="10"/>
        <v>454.0033428</v>
      </c>
      <c r="Y26" s="4">
        <f t="shared" si="11"/>
        <v>-0.2111175996</v>
      </c>
    </row>
    <row r="27" ht="15.75" customHeight="1">
      <c r="A27" s="3">
        <v>15.0</v>
      </c>
      <c r="B27" s="3">
        <v>2.0</v>
      </c>
      <c r="C27" s="3">
        <v>1.0</v>
      </c>
      <c r="D27" s="3" t="s">
        <v>17</v>
      </c>
      <c r="E27" s="3">
        <v>47.7</v>
      </c>
      <c r="F27" s="7"/>
      <c r="G27" s="3"/>
      <c r="H27" s="3"/>
      <c r="I27" s="3"/>
      <c r="J27" s="3"/>
      <c r="K27" s="3"/>
      <c r="L27" s="4"/>
      <c r="N27" s="3">
        <v>20.0</v>
      </c>
      <c r="O27" s="3">
        <v>2.0</v>
      </c>
      <c r="P27" s="3">
        <v>1.0</v>
      </c>
      <c r="Q27" s="3" t="s">
        <v>17</v>
      </c>
      <c r="R27" s="3">
        <v>18.4</v>
      </c>
      <c r="S27" s="3">
        <v>535.930085753912</v>
      </c>
      <c r="T27" s="3">
        <f t="shared" si="8"/>
        <v>9.861113578</v>
      </c>
      <c r="U27" s="3">
        <f t="shared" ref="U27:W27" si="54">LN(R27)</f>
        <v>2.912350665</v>
      </c>
      <c r="V27" s="3">
        <f t="shared" si="54"/>
        <v>6.284003716</v>
      </c>
      <c r="W27" s="3">
        <f t="shared" si="54"/>
        <v>2.288599101</v>
      </c>
      <c r="X27" s="3">
        <f t="shared" si="10"/>
        <v>527.9716554</v>
      </c>
      <c r="Y27" s="4">
        <f t="shared" si="11"/>
        <v>-0.06011357664</v>
      </c>
    </row>
    <row r="28" ht="15.75" customHeight="1">
      <c r="A28" s="3">
        <v>15.0</v>
      </c>
      <c r="B28" s="3">
        <v>2.0</v>
      </c>
      <c r="C28" s="3">
        <v>2.0</v>
      </c>
      <c r="D28" s="3" t="s">
        <v>17</v>
      </c>
      <c r="E28" s="3">
        <v>35.9</v>
      </c>
      <c r="F28" s="3">
        <v>1010.52338082599</v>
      </c>
      <c r="G28" s="3">
        <f t="shared" ref="G28:G46" si="57">F28*(E28/1000)</f>
        <v>36.27778937</v>
      </c>
      <c r="H28" s="3">
        <f t="shared" ref="H28:J28" si="55">LN(E28)</f>
        <v>3.580737295</v>
      </c>
      <c r="I28" s="3">
        <f t="shared" si="55"/>
        <v>6.918223674</v>
      </c>
      <c r="J28" s="3">
        <f t="shared" si="55"/>
        <v>3.591205691</v>
      </c>
      <c r="K28" s="3">
        <f t="shared" ref="K28:K46" si="59">((GEOMEAN($E$3:$E$46))^(0.943-1))*(E28^(1-0.943))*F28</f>
        <v>1028.102924</v>
      </c>
      <c r="L28" s="4">
        <f t="shared" ref="L28:L46" si="60">J28-((0.9431*H28)+LN(0.7129))</f>
        <v>0.5526264684</v>
      </c>
      <c r="N28" s="3">
        <v>20.0</v>
      </c>
      <c r="O28" s="3">
        <v>2.0</v>
      </c>
      <c r="P28" s="3">
        <v>2.0</v>
      </c>
      <c r="Q28" s="3" t="s">
        <v>17</v>
      </c>
      <c r="R28" s="3">
        <v>26.8</v>
      </c>
      <c r="S28" s="3">
        <v>447.581421789543</v>
      </c>
      <c r="T28" s="3">
        <f t="shared" si="8"/>
        <v>11.9951821</v>
      </c>
      <c r="U28" s="3">
        <f t="shared" ref="U28:W28" si="56">LN(R28)</f>
        <v>3.288401888</v>
      </c>
      <c r="V28" s="3">
        <f t="shared" si="56"/>
        <v>6.103858469</v>
      </c>
      <c r="W28" s="3">
        <f t="shared" si="56"/>
        <v>2.484505078</v>
      </c>
      <c r="X28" s="3">
        <f t="shared" si="10"/>
        <v>460.9416201</v>
      </c>
      <c r="Y28" s="4">
        <f t="shared" si="11"/>
        <v>-0.1960351991</v>
      </c>
    </row>
    <row r="29" ht="15.75" customHeight="1">
      <c r="A29" s="3">
        <v>15.0</v>
      </c>
      <c r="B29" s="3">
        <v>2.0</v>
      </c>
      <c r="C29" s="3">
        <v>3.0</v>
      </c>
      <c r="D29" s="3" t="s">
        <v>17</v>
      </c>
      <c r="E29" s="3">
        <v>41.5</v>
      </c>
      <c r="F29" s="3">
        <v>424.063762060015</v>
      </c>
      <c r="G29" s="3">
        <f t="shared" si="57"/>
        <v>17.59864613</v>
      </c>
      <c r="H29" s="3">
        <f t="shared" ref="H29:J29" si="58">LN(E29)</f>
        <v>3.725693427</v>
      </c>
      <c r="I29" s="3">
        <f t="shared" si="58"/>
        <v>6.049883826</v>
      </c>
      <c r="J29" s="3">
        <f t="shared" si="58"/>
        <v>2.867821974</v>
      </c>
      <c r="K29" s="3">
        <f t="shared" si="59"/>
        <v>435.0205245</v>
      </c>
      <c r="L29" s="4">
        <f t="shared" si="60"/>
        <v>-0.307465376</v>
      </c>
      <c r="N29" s="3">
        <v>20.0</v>
      </c>
      <c r="O29" s="3">
        <v>2.0</v>
      </c>
      <c r="P29" s="3">
        <v>3.0</v>
      </c>
      <c r="Q29" s="3" t="s">
        <v>17</v>
      </c>
      <c r="R29" s="3">
        <v>16.4</v>
      </c>
      <c r="S29" s="3">
        <v>554.971112787647</v>
      </c>
      <c r="T29" s="3">
        <f t="shared" si="8"/>
        <v>9.10152625</v>
      </c>
      <c r="U29" s="3">
        <f t="shared" ref="U29:W29" si="61">LN(R29)</f>
        <v>2.797281335</v>
      </c>
      <c r="V29" s="3">
        <f t="shared" si="61"/>
        <v>6.318916063</v>
      </c>
      <c r="W29" s="3">
        <f t="shared" si="61"/>
        <v>2.208442119</v>
      </c>
      <c r="X29" s="3">
        <f t="shared" si="10"/>
        <v>539.3565021</v>
      </c>
      <c r="Y29" s="4">
        <f t="shared" si="11"/>
        <v>-0.03873338199</v>
      </c>
    </row>
    <row r="30" ht="15.75" customHeight="1">
      <c r="A30" s="3">
        <v>15.0</v>
      </c>
      <c r="B30" s="3">
        <v>2.0</v>
      </c>
      <c r="C30" s="3">
        <v>4.0</v>
      </c>
      <c r="D30" s="3" t="s">
        <v>17</v>
      </c>
      <c r="E30" s="3">
        <v>22.7</v>
      </c>
      <c r="F30" s="3">
        <v>740.233500811997</v>
      </c>
      <c r="G30" s="3">
        <f t="shared" si="57"/>
        <v>16.80330047</v>
      </c>
      <c r="H30" s="3">
        <f t="shared" ref="H30:J30" si="62">LN(E30)</f>
        <v>3.122364924</v>
      </c>
      <c r="I30" s="3">
        <f t="shared" si="62"/>
        <v>6.606965678</v>
      </c>
      <c r="J30" s="3">
        <f t="shared" si="62"/>
        <v>2.821575324</v>
      </c>
      <c r="K30" s="3">
        <f t="shared" si="59"/>
        <v>733.6890785</v>
      </c>
      <c r="L30" s="4">
        <f t="shared" si="60"/>
        <v>0.2152870841</v>
      </c>
      <c r="N30" s="3">
        <v>20.0</v>
      </c>
      <c r="O30" s="3">
        <v>2.0</v>
      </c>
      <c r="P30" s="3">
        <v>4.0</v>
      </c>
      <c r="Q30" s="3" t="s">
        <v>17</v>
      </c>
      <c r="R30" s="3">
        <v>27.7</v>
      </c>
      <c r="S30" s="3">
        <v>449.607723055284</v>
      </c>
      <c r="T30" s="3">
        <f t="shared" si="8"/>
        <v>12.45413393</v>
      </c>
      <c r="U30" s="3">
        <f t="shared" ref="U30:W30" si="63">LN(R30)</f>
        <v>3.321432413</v>
      </c>
      <c r="V30" s="3">
        <f t="shared" si="63"/>
        <v>6.108375476</v>
      </c>
      <c r="W30" s="3">
        <f t="shared" si="63"/>
        <v>2.52205261</v>
      </c>
      <c r="X30" s="3">
        <f t="shared" si="10"/>
        <v>464.836628</v>
      </c>
      <c r="Y30" s="4">
        <f t="shared" si="11"/>
        <v>-0.1876338025</v>
      </c>
    </row>
    <row r="31" ht="15.75" customHeight="1">
      <c r="A31" s="3">
        <v>15.0</v>
      </c>
      <c r="B31" s="3">
        <v>2.0</v>
      </c>
      <c r="C31" s="3">
        <v>5.0</v>
      </c>
      <c r="D31" s="3" t="s">
        <v>17</v>
      </c>
      <c r="E31" s="3">
        <v>44.2</v>
      </c>
      <c r="F31" s="3">
        <v>364.914117215984</v>
      </c>
      <c r="G31" s="3">
        <f t="shared" si="57"/>
        <v>16.12920398</v>
      </c>
      <c r="H31" s="3">
        <f t="shared" ref="H31:J31" si="64">LN(E31)</f>
        <v>3.788724789</v>
      </c>
      <c r="I31" s="3">
        <f t="shared" si="64"/>
        <v>5.899662031</v>
      </c>
      <c r="J31" s="3">
        <f t="shared" si="64"/>
        <v>2.780631541</v>
      </c>
      <c r="K31" s="3">
        <f t="shared" si="59"/>
        <v>375.689951</v>
      </c>
      <c r="L31" s="4">
        <f t="shared" si="60"/>
        <v>-0.454100687</v>
      </c>
      <c r="N31" s="3">
        <v>20.0</v>
      </c>
      <c r="O31" s="3">
        <v>2.0</v>
      </c>
      <c r="P31" s="3">
        <v>5.0</v>
      </c>
      <c r="Q31" s="3" t="s">
        <v>17</v>
      </c>
      <c r="R31" s="3">
        <v>28.5</v>
      </c>
      <c r="S31" s="3">
        <v>422.062816849458</v>
      </c>
      <c r="T31" s="3">
        <f t="shared" si="8"/>
        <v>12.02879028</v>
      </c>
      <c r="U31" s="3">
        <f t="shared" ref="U31:W31" si="65">LN(R31)</f>
        <v>3.349904087</v>
      </c>
      <c r="V31" s="3">
        <f t="shared" si="65"/>
        <v>6.045154158</v>
      </c>
      <c r="W31" s="3">
        <f t="shared" si="65"/>
        <v>2.487302966</v>
      </c>
      <c r="X31" s="3">
        <f t="shared" si="10"/>
        <v>437.8272148</v>
      </c>
      <c r="Y31" s="4">
        <f t="shared" si="11"/>
        <v>-0.2475068516</v>
      </c>
    </row>
    <row r="32" ht="15.75" customHeight="1">
      <c r="A32" s="3">
        <v>15.0</v>
      </c>
      <c r="B32" s="3">
        <v>2.0</v>
      </c>
      <c r="C32" s="3">
        <v>6.0</v>
      </c>
      <c r="D32" s="3" t="s">
        <v>17</v>
      </c>
      <c r="E32" s="3">
        <v>25.2</v>
      </c>
      <c r="F32" s="3">
        <v>437.731410236082</v>
      </c>
      <c r="G32" s="3">
        <f t="shared" si="57"/>
        <v>11.03083154</v>
      </c>
      <c r="H32" s="3">
        <f t="shared" ref="H32:J32" si="66">LN(E32)</f>
        <v>3.226843995</v>
      </c>
      <c r="I32" s="3">
        <f t="shared" si="66"/>
        <v>6.081605504</v>
      </c>
      <c r="J32" s="3">
        <f t="shared" si="66"/>
        <v>2.400694219</v>
      </c>
      <c r="K32" s="3">
        <f t="shared" si="59"/>
        <v>436.452903</v>
      </c>
      <c r="L32" s="4">
        <f t="shared" si="60"/>
        <v>-0.3041282312</v>
      </c>
      <c r="N32" s="3">
        <v>20.0</v>
      </c>
      <c r="O32" s="3">
        <v>2.0</v>
      </c>
      <c r="P32" s="3">
        <v>6.0</v>
      </c>
      <c r="Q32" s="3" t="s">
        <v>17</v>
      </c>
      <c r="R32" s="3">
        <v>16.9</v>
      </c>
      <c r="S32" s="3">
        <v>474.845756433833</v>
      </c>
      <c r="T32" s="3">
        <f t="shared" si="8"/>
        <v>8.024893284</v>
      </c>
      <c r="U32" s="3">
        <f t="shared" ref="U32:W32" si="67">LN(R32)</f>
        <v>2.827313622</v>
      </c>
      <c r="V32" s="3">
        <f t="shared" si="67"/>
        <v>6.162990028</v>
      </c>
      <c r="W32" s="3">
        <f t="shared" si="67"/>
        <v>2.082548371</v>
      </c>
      <c r="X32" s="3">
        <f t="shared" si="10"/>
        <v>463.1238629</v>
      </c>
      <c r="Y32" s="4">
        <f t="shared" si="11"/>
        <v>-0.1911276204</v>
      </c>
    </row>
    <row r="33" ht="15.75" customHeight="1">
      <c r="A33" s="3">
        <v>15.0</v>
      </c>
      <c r="B33" s="3">
        <v>2.0</v>
      </c>
      <c r="C33" s="3">
        <v>7.0</v>
      </c>
      <c r="D33" s="3" t="s">
        <v>17</v>
      </c>
      <c r="E33" s="3">
        <v>33.4</v>
      </c>
      <c r="F33" s="3">
        <v>412.731192833749</v>
      </c>
      <c r="G33" s="3">
        <f t="shared" si="57"/>
        <v>13.78522184</v>
      </c>
      <c r="H33" s="3">
        <f t="shared" ref="H33:J33" si="68">LN(E33)</f>
        <v>3.5085559</v>
      </c>
      <c r="I33" s="3">
        <f t="shared" si="68"/>
        <v>6.022796516</v>
      </c>
      <c r="J33" s="3">
        <f t="shared" si="68"/>
        <v>2.623597137</v>
      </c>
      <c r="K33" s="3">
        <f t="shared" si="59"/>
        <v>418.1871518</v>
      </c>
      <c r="L33" s="4">
        <f t="shared" si="60"/>
        <v>-0.3469078112</v>
      </c>
      <c r="N33" s="3">
        <v>20.0</v>
      </c>
      <c r="O33" s="3">
        <v>2.0</v>
      </c>
      <c r="P33" s="3">
        <v>7.0</v>
      </c>
      <c r="Q33" s="3" t="s">
        <v>17</v>
      </c>
      <c r="R33" s="3">
        <v>26.8</v>
      </c>
      <c r="S33" s="3">
        <v>430.416093441488</v>
      </c>
      <c r="T33" s="3">
        <f t="shared" si="8"/>
        <v>11.5351513</v>
      </c>
      <c r="U33" s="3">
        <f t="shared" ref="U33:W33" si="69">LN(R33)</f>
        <v>3.288401888</v>
      </c>
      <c r="V33" s="3">
        <f t="shared" si="69"/>
        <v>6.0647524</v>
      </c>
      <c r="W33" s="3">
        <f t="shared" si="69"/>
        <v>2.445399009</v>
      </c>
      <c r="X33" s="3">
        <f t="shared" si="10"/>
        <v>443.2639108</v>
      </c>
      <c r="Y33" s="4">
        <f t="shared" si="11"/>
        <v>-0.2351412684</v>
      </c>
    </row>
    <row r="34" ht="15.75" customHeight="1">
      <c r="A34" s="3">
        <v>15.0</v>
      </c>
      <c r="B34" s="3">
        <v>2.0</v>
      </c>
      <c r="C34" s="3">
        <v>8.0</v>
      </c>
      <c r="D34" s="3" t="s">
        <v>17</v>
      </c>
      <c r="E34" s="3">
        <v>41.8</v>
      </c>
      <c r="F34" s="3">
        <v>396.587783593523</v>
      </c>
      <c r="G34" s="3">
        <f t="shared" si="57"/>
        <v>16.57736935</v>
      </c>
      <c r="H34" s="3">
        <f t="shared" ref="H34:J34" si="70">LN(E34)</f>
        <v>3.73289634</v>
      </c>
      <c r="I34" s="3">
        <f t="shared" si="70"/>
        <v>5.982897413</v>
      </c>
      <c r="J34" s="3">
        <f t="shared" si="70"/>
        <v>2.808038473</v>
      </c>
      <c r="K34" s="3">
        <f t="shared" si="59"/>
        <v>407.0017013</v>
      </c>
      <c r="L34" s="4">
        <f t="shared" si="60"/>
        <v>-0.3740419436</v>
      </c>
      <c r="N34" s="3">
        <v>20.0</v>
      </c>
      <c r="O34" s="3">
        <v>2.0</v>
      </c>
      <c r="P34" s="3">
        <v>8.0</v>
      </c>
      <c r="Q34" s="3" t="s">
        <v>17</v>
      </c>
      <c r="R34" s="3">
        <v>10.8</v>
      </c>
      <c r="S34" s="3">
        <v>622.111468874955</v>
      </c>
      <c r="T34" s="3">
        <f t="shared" si="8"/>
        <v>6.718803864</v>
      </c>
      <c r="U34" s="3">
        <f t="shared" ref="U34:W34" si="71">LN(R34)</f>
        <v>2.379546134</v>
      </c>
      <c r="V34" s="3">
        <f t="shared" si="71"/>
        <v>6.433119287</v>
      </c>
      <c r="W34" s="3">
        <f t="shared" si="71"/>
        <v>1.904910142</v>
      </c>
      <c r="X34" s="3">
        <f t="shared" si="10"/>
        <v>575.5276293</v>
      </c>
      <c r="Y34" s="4">
        <f t="shared" si="11"/>
        <v>0.02634418214</v>
      </c>
    </row>
    <row r="35" ht="15.75" customHeight="1">
      <c r="A35" s="3">
        <v>15.0</v>
      </c>
      <c r="B35" s="3">
        <v>1.0</v>
      </c>
      <c r="C35" s="3">
        <v>1.0</v>
      </c>
      <c r="D35" s="3" t="s">
        <v>18</v>
      </c>
      <c r="E35" s="3">
        <v>204.9</v>
      </c>
      <c r="F35" s="3">
        <v>608.899711282762</v>
      </c>
      <c r="G35" s="3">
        <f t="shared" si="57"/>
        <v>124.7635508</v>
      </c>
      <c r="H35" s="3">
        <f t="shared" ref="H35:J35" si="72">LN(E35)</f>
        <v>5.322522055</v>
      </c>
      <c r="I35" s="3">
        <f t="shared" si="72"/>
        <v>6.411653576</v>
      </c>
      <c r="J35" s="3">
        <f t="shared" si="72"/>
        <v>4.826420353</v>
      </c>
      <c r="K35" s="3">
        <f t="shared" si="59"/>
        <v>684.1534229</v>
      </c>
      <c r="L35" s="4">
        <f t="shared" si="60"/>
        <v>0.1451639233</v>
      </c>
      <c r="N35" s="3">
        <v>20.0</v>
      </c>
      <c r="O35" s="3">
        <v>1.0</v>
      </c>
      <c r="P35" s="3">
        <v>1.0</v>
      </c>
      <c r="Q35" s="3" t="s">
        <v>18</v>
      </c>
      <c r="R35" s="5">
        <v>96.3</v>
      </c>
      <c r="S35" s="3">
        <v>312.080399607367</v>
      </c>
      <c r="T35" s="3">
        <f t="shared" si="8"/>
        <v>30.05334248</v>
      </c>
      <c r="U35" s="3">
        <f t="shared" ref="U35:W35" si="73">LN(R35)</f>
        <v>4.567468319</v>
      </c>
      <c r="V35" s="3">
        <f t="shared" si="73"/>
        <v>5.743260846</v>
      </c>
      <c r="W35" s="3">
        <f t="shared" si="73"/>
        <v>3.402973885</v>
      </c>
      <c r="X35" s="3">
        <f t="shared" si="10"/>
        <v>373.7561624</v>
      </c>
      <c r="Y35" s="4">
        <f t="shared" si="11"/>
        <v>-0.4062146104</v>
      </c>
    </row>
    <row r="36" ht="15.75" customHeight="1">
      <c r="A36" s="3">
        <v>15.0</v>
      </c>
      <c r="B36" s="3">
        <v>1.0</v>
      </c>
      <c r="C36" s="3">
        <v>2.0</v>
      </c>
      <c r="D36" s="3" t="s">
        <v>18</v>
      </c>
      <c r="E36" s="3">
        <v>117.5</v>
      </c>
      <c r="F36" s="3">
        <v>967.637609616858</v>
      </c>
      <c r="G36" s="3">
        <f t="shared" si="57"/>
        <v>113.6974191</v>
      </c>
      <c r="H36" s="3">
        <f t="shared" ref="H36:J36" si="74">LN(E36)</f>
        <v>4.766438334</v>
      </c>
      <c r="I36" s="3">
        <f t="shared" si="74"/>
        <v>6.874857647</v>
      </c>
      <c r="J36" s="3">
        <f t="shared" si="74"/>
        <v>4.733540702</v>
      </c>
      <c r="K36" s="3">
        <f t="shared" si="59"/>
        <v>1053.306448</v>
      </c>
      <c r="L36" s="4">
        <f t="shared" si="60"/>
        <v>0.57672683</v>
      </c>
      <c r="N36" s="3">
        <v>20.0</v>
      </c>
      <c r="O36" s="3">
        <v>1.0</v>
      </c>
      <c r="P36" s="3">
        <v>2.0</v>
      </c>
      <c r="Q36" s="3" t="s">
        <v>18</v>
      </c>
      <c r="R36" s="5">
        <v>104.4</v>
      </c>
      <c r="S36" s="3">
        <v>674.369588949298</v>
      </c>
      <c r="T36" s="3">
        <f t="shared" si="8"/>
        <v>70.40418509</v>
      </c>
      <c r="U36" s="3">
        <f t="shared" ref="U36:W36" si="75">LN(R36)</f>
        <v>4.648229675</v>
      </c>
      <c r="V36" s="3">
        <f t="shared" si="75"/>
        <v>6.513778312</v>
      </c>
      <c r="W36" s="3">
        <f t="shared" si="75"/>
        <v>4.254252709</v>
      </c>
      <c r="X36" s="3">
        <f t="shared" si="10"/>
        <v>815.3772742</v>
      </c>
      <c r="Y36" s="4">
        <f t="shared" si="11"/>
        <v>0.3738003917</v>
      </c>
    </row>
    <row r="37" ht="15.75" customHeight="1">
      <c r="A37" s="3">
        <v>15.0</v>
      </c>
      <c r="B37" s="3">
        <v>1.0</v>
      </c>
      <c r="C37" s="3">
        <v>3.0</v>
      </c>
      <c r="D37" s="3" t="s">
        <v>18</v>
      </c>
      <c r="E37" s="3">
        <v>209.8</v>
      </c>
      <c r="F37" s="3">
        <v>615.682330095546</v>
      </c>
      <c r="G37" s="3">
        <f t="shared" si="57"/>
        <v>129.1701529</v>
      </c>
      <c r="H37" s="3">
        <f t="shared" ref="H37:J37" si="76">LN(E37)</f>
        <v>5.346154696</v>
      </c>
      <c r="I37" s="3">
        <f t="shared" si="76"/>
        <v>6.422731133</v>
      </c>
      <c r="J37" s="3">
        <f t="shared" si="76"/>
        <v>4.86113055</v>
      </c>
      <c r="K37" s="3">
        <f t="shared" si="59"/>
        <v>692.706793</v>
      </c>
      <c r="L37" s="4">
        <f t="shared" si="60"/>
        <v>0.1575861767</v>
      </c>
      <c r="N37" s="3">
        <v>20.0</v>
      </c>
      <c r="O37" s="3">
        <v>1.0</v>
      </c>
      <c r="P37" s="3">
        <v>3.0</v>
      </c>
      <c r="Q37" s="3" t="s">
        <v>18</v>
      </c>
      <c r="R37" s="5">
        <v>94.1</v>
      </c>
      <c r="S37" s="3">
        <v>672.478380843769</v>
      </c>
      <c r="T37" s="3">
        <f t="shared" si="8"/>
        <v>63.28021564</v>
      </c>
      <c r="U37" s="3">
        <f t="shared" ref="U37:W37" si="77">LN(R37)</f>
        <v>4.544358047</v>
      </c>
      <c r="V37" s="3">
        <f t="shared" si="77"/>
        <v>6.510969964</v>
      </c>
      <c r="W37" s="3">
        <f t="shared" si="77"/>
        <v>4.147572731</v>
      </c>
      <c r="X37" s="3">
        <f t="shared" si="10"/>
        <v>803.185518</v>
      </c>
      <c r="Y37" s="4">
        <f t="shared" si="11"/>
        <v>0.3587767395</v>
      </c>
    </row>
    <row r="38" ht="15.75" customHeight="1">
      <c r="A38" s="3">
        <v>15.0</v>
      </c>
      <c r="B38" s="3">
        <v>1.0</v>
      </c>
      <c r="C38" s="3">
        <v>4.0</v>
      </c>
      <c r="D38" s="3" t="s">
        <v>18</v>
      </c>
      <c r="E38" s="3">
        <v>159.9</v>
      </c>
      <c r="F38" s="3">
        <v>638.015849463151</v>
      </c>
      <c r="G38" s="3">
        <f t="shared" si="57"/>
        <v>102.0187343</v>
      </c>
      <c r="H38" s="3">
        <f t="shared" ref="H38:J38" si="78">LN(E38)</f>
        <v>5.07454862</v>
      </c>
      <c r="I38" s="3">
        <f t="shared" si="78"/>
        <v>6.458363125</v>
      </c>
      <c r="J38" s="3">
        <f t="shared" si="78"/>
        <v>4.625156466</v>
      </c>
      <c r="K38" s="3">
        <f t="shared" si="59"/>
        <v>706.8067271</v>
      </c>
      <c r="L38" s="4">
        <f t="shared" si="60"/>
        <v>0.1777637838</v>
      </c>
      <c r="N38" s="3">
        <v>20.0</v>
      </c>
      <c r="O38" s="3">
        <v>1.0</v>
      </c>
      <c r="P38" s="3">
        <v>4.0</v>
      </c>
      <c r="Q38" s="3" t="s">
        <v>18</v>
      </c>
      <c r="R38" s="5">
        <v>118.4</v>
      </c>
      <c r="S38" s="3">
        <v>470.753329636102</v>
      </c>
      <c r="T38" s="3">
        <f t="shared" si="8"/>
        <v>55.73719423</v>
      </c>
      <c r="U38" s="3">
        <f t="shared" ref="U38:W38" si="79">LN(R38)</f>
        <v>4.774068722</v>
      </c>
      <c r="V38" s="3">
        <f t="shared" si="79"/>
        <v>6.154334241</v>
      </c>
      <c r="W38" s="3">
        <f t="shared" si="79"/>
        <v>4.020647684</v>
      </c>
      <c r="X38" s="3">
        <f t="shared" si="10"/>
        <v>577.7006657</v>
      </c>
      <c r="Y38" s="4">
        <f t="shared" si="11"/>
        <v>0.02915499199</v>
      </c>
    </row>
    <row r="39" ht="15.75" customHeight="1">
      <c r="A39" s="3">
        <v>15.0</v>
      </c>
      <c r="B39" s="3">
        <v>1.0</v>
      </c>
      <c r="C39" s="3">
        <v>5.0</v>
      </c>
      <c r="D39" s="3" t="s">
        <v>18</v>
      </c>
      <c r="E39" s="3">
        <v>207.2</v>
      </c>
      <c r="F39" s="3">
        <v>468.956097421312</v>
      </c>
      <c r="G39" s="3">
        <f t="shared" si="57"/>
        <v>97.16770339</v>
      </c>
      <c r="H39" s="3">
        <f t="shared" ref="H39:J39" si="80">LN(E39)</f>
        <v>5.33368451</v>
      </c>
      <c r="I39" s="3">
        <f t="shared" si="80"/>
        <v>6.150509155</v>
      </c>
      <c r="J39" s="3">
        <f t="shared" si="80"/>
        <v>4.576438387</v>
      </c>
      <c r="K39" s="3">
        <f t="shared" si="59"/>
        <v>527.2495857</v>
      </c>
      <c r="L39" s="4">
        <f t="shared" si="60"/>
        <v>-0.1153453543</v>
      </c>
      <c r="N39" s="3">
        <v>20.0</v>
      </c>
      <c r="O39" s="3">
        <v>1.0</v>
      </c>
      <c r="P39" s="3">
        <v>5.0</v>
      </c>
      <c r="Q39" s="3" t="s">
        <v>18</v>
      </c>
      <c r="R39" s="5">
        <v>96.1</v>
      </c>
      <c r="S39" s="3">
        <v>560.021515601858</v>
      </c>
      <c r="T39" s="3">
        <f t="shared" si="8"/>
        <v>53.81806765</v>
      </c>
      <c r="U39" s="3">
        <f t="shared" ref="U39:W39" si="81">LN(R39)</f>
        <v>4.565389316</v>
      </c>
      <c r="V39" s="3">
        <f t="shared" si="81"/>
        <v>6.327975204</v>
      </c>
      <c r="W39" s="3">
        <f t="shared" si="81"/>
        <v>3.985609241</v>
      </c>
      <c r="X39" s="3">
        <f t="shared" si="10"/>
        <v>670.5328188</v>
      </c>
      <c r="Y39" s="4">
        <f t="shared" si="11"/>
        <v>0.1782552569</v>
      </c>
    </row>
    <row r="40" ht="15.75" customHeight="1">
      <c r="A40" s="3">
        <v>15.0</v>
      </c>
      <c r="B40" s="3">
        <v>1.0</v>
      </c>
      <c r="C40" s="3">
        <v>6.0</v>
      </c>
      <c r="D40" s="3" t="s">
        <v>18</v>
      </c>
      <c r="E40" s="3">
        <v>140.2</v>
      </c>
      <c r="F40" s="3">
        <v>649.445033556922</v>
      </c>
      <c r="G40" s="3">
        <f t="shared" si="57"/>
        <v>91.0521937</v>
      </c>
      <c r="H40" s="3">
        <f t="shared" ref="H40:J40" si="82">LN(E40)</f>
        <v>4.943069975</v>
      </c>
      <c r="I40" s="3">
        <f t="shared" si="82"/>
        <v>6.476118204</v>
      </c>
      <c r="J40" s="3">
        <f t="shared" si="82"/>
        <v>4.511432899</v>
      </c>
      <c r="K40" s="3">
        <f t="shared" si="59"/>
        <v>714.0964616</v>
      </c>
      <c r="L40" s="4">
        <f t="shared" si="60"/>
        <v>0.1880377271</v>
      </c>
      <c r="N40" s="3">
        <v>20.0</v>
      </c>
      <c r="O40" s="3">
        <v>1.0</v>
      </c>
      <c r="P40" s="3">
        <v>6.0</v>
      </c>
      <c r="Q40" s="3" t="s">
        <v>18</v>
      </c>
      <c r="R40" s="5">
        <v>141.3</v>
      </c>
      <c r="S40" s="3">
        <v>612.675933974484</v>
      </c>
      <c r="T40" s="3">
        <f t="shared" si="8"/>
        <v>86.57110947</v>
      </c>
      <c r="U40" s="3">
        <f t="shared" ref="U40:W40" si="83">LN(R40)</f>
        <v>4.95088529</v>
      </c>
      <c r="V40" s="3">
        <f t="shared" si="83"/>
        <v>6.41783614</v>
      </c>
      <c r="W40" s="3">
        <f t="shared" si="83"/>
        <v>4.460966151</v>
      </c>
      <c r="X40" s="3">
        <f t="shared" si="10"/>
        <v>767.7177172</v>
      </c>
      <c r="Y40" s="4">
        <f t="shared" si="11"/>
        <v>0.3134505201</v>
      </c>
    </row>
    <row r="41" ht="15.75" customHeight="1">
      <c r="A41" s="3">
        <v>15.0</v>
      </c>
      <c r="B41" s="3">
        <v>2.0</v>
      </c>
      <c r="C41" s="3">
        <v>1.0</v>
      </c>
      <c r="D41" s="3" t="s">
        <v>18</v>
      </c>
      <c r="E41" s="5">
        <v>172.2</v>
      </c>
      <c r="F41" s="3">
        <v>586.223537605655</v>
      </c>
      <c r="G41" s="3">
        <f t="shared" si="57"/>
        <v>100.9476932</v>
      </c>
      <c r="H41" s="3">
        <f t="shared" ref="H41:J41" si="84">LN(E41)</f>
        <v>5.148656592</v>
      </c>
      <c r="I41" s="3">
        <f t="shared" si="84"/>
        <v>6.37370118</v>
      </c>
      <c r="J41" s="3">
        <f t="shared" si="84"/>
        <v>4.614602493</v>
      </c>
      <c r="K41" s="3">
        <f t="shared" si="59"/>
        <v>652.179263</v>
      </c>
      <c r="L41" s="4">
        <f t="shared" si="60"/>
        <v>0.09731858229</v>
      </c>
      <c r="N41" s="3">
        <v>20.0</v>
      </c>
      <c r="O41" s="3">
        <v>2.0</v>
      </c>
      <c r="P41" s="3">
        <v>1.0</v>
      </c>
      <c r="Q41" s="3" t="s">
        <v>18</v>
      </c>
      <c r="R41" s="5">
        <v>161.2</v>
      </c>
      <c r="S41" s="3">
        <v>455.603343813752</v>
      </c>
      <c r="T41" s="3">
        <f t="shared" si="8"/>
        <v>73.44325902</v>
      </c>
      <c r="U41" s="3">
        <f t="shared" ref="U41:W41" si="85">LN(R41)</f>
        <v>5.08264583</v>
      </c>
      <c r="V41" s="3">
        <f t="shared" si="85"/>
        <v>6.121622571</v>
      </c>
      <c r="W41" s="3">
        <f t="shared" si="85"/>
        <v>4.296513122</v>
      </c>
      <c r="X41" s="3">
        <f t="shared" si="10"/>
        <v>579.8423662</v>
      </c>
      <c r="Y41" s="4">
        <f t="shared" si="11"/>
        <v>0.03273199019</v>
      </c>
    </row>
    <row r="42" ht="15.75" customHeight="1">
      <c r="A42" s="3">
        <v>15.0</v>
      </c>
      <c r="B42" s="3">
        <v>2.0</v>
      </c>
      <c r="C42" s="3">
        <v>2.0</v>
      </c>
      <c r="D42" s="3" t="s">
        <v>18</v>
      </c>
      <c r="E42" s="5">
        <v>122.2</v>
      </c>
      <c r="F42" s="3">
        <v>501.044079868821</v>
      </c>
      <c r="G42" s="3">
        <f t="shared" si="57"/>
        <v>61.22758656</v>
      </c>
      <c r="H42" s="3">
        <f t="shared" ref="H42:J42" si="86">LN(E42)</f>
        <v>4.805659047</v>
      </c>
      <c r="I42" s="3">
        <f t="shared" si="86"/>
        <v>6.216694081</v>
      </c>
      <c r="J42" s="3">
        <f t="shared" si="86"/>
        <v>4.114597849</v>
      </c>
      <c r="K42" s="3">
        <f t="shared" si="59"/>
        <v>546.6241791</v>
      </c>
      <c r="L42" s="4">
        <f t="shared" si="60"/>
        <v>-0.07920507738</v>
      </c>
      <c r="N42" s="3">
        <v>20.0</v>
      </c>
      <c r="O42" s="3">
        <v>2.0</v>
      </c>
      <c r="P42" s="3">
        <v>2.0</v>
      </c>
      <c r="Q42" s="3" t="s">
        <v>18</v>
      </c>
      <c r="R42" s="8">
        <v>102.9</v>
      </c>
      <c r="S42" s="3">
        <v>474.703355728595</v>
      </c>
      <c r="T42" s="3">
        <f t="shared" si="8"/>
        <v>48.8469753</v>
      </c>
      <c r="U42" s="3">
        <f t="shared" ref="U42:W42" si="87">LN(R42)</f>
        <v>4.633757643</v>
      </c>
      <c r="V42" s="3">
        <f t="shared" si="87"/>
        <v>6.162690095</v>
      </c>
      <c r="W42" s="3">
        <f t="shared" si="87"/>
        <v>3.888692459</v>
      </c>
      <c r="X42" s="3">
        <f t="shared" si="10"/>
        <v>572.9824007</v>
      </c>
      <c r="Y42" s="4">
        <f t="shared" si="11"/>
        <v>0.02101026316</v>
      </c>
    </row>
    <row r="43" ht="15.75" customHeight="1">
      <c r="A43" s="3">
        <v>15.0</v>
      </c>
      <c r="B43" s="3">
        <v>2.0</v>
      </c>
      <c r="C43" s="3">
        <v>3.0</v>
      </c>
      <c r="D43" s="3" t="s">
        <v>18</v>
      </c>
      <c r="E43" s="8">
        <v>95.3</v>
      </c>
      <c r="F43" s="3">
        <v>765.283451804289</v>
      </c>
      <c r="G43" s="3">
        <f t="shared" si="57"/>
        <v>72.93151296</v>
      </c>
      <c r="H43" s="3">
        <f t="shared" ref="H43:J43" si="88">LN(E43)</f>
        <v>4.557029811</v>
      </c>
      <c r="I43" s="3">
        <f t="shared" si="88"/>
        <v>6.64024629</v>
      </c>
      <c r="J43" s="3">
        <f t="shared" si="88"/>
        <v>4.289520822</v>
      </c>
      <c r="K43" s="3">
        <f t="shared" si="59"/>
        <v>823.1528044</v>
      </c>
      <c r="L43" s="4">
        <f t="shared" si="60"/>
        <v>0.3302001285</v>
      </c>
      <c r="N43" s="3">
        <v>20.0</v>
      </c>
      <c r="O43" s="3">
        <v>2.0</v>
      </c>
      <c r="P43" s="3">
        <v>3.0</v>
      </c>
      <c r="Q43" s="3" t="s">
        <v>18</v>
      </c>
      <c r="R43" s="5">
        <v>108.1</v>
      </c>
      <c r="S43" s="3">
        <v>535.51125404211</v>
      </c>
      <c r="T43" s="3">
        <f t="shared" si="8"/>
        <v>57.88876656</v>
      </c>
      <c r="U43" s="3">
        <f t="shared" ref="U43:W43" si="89">LN(R43)</f>
        <v>4.683056725</v>
      </c>
      <c r="V43" s="3">
        <f t="shared" si="89"/>
        <v>6.283221906</v>
      </c>
      <c r="W43" s="3">
        <f t="shared" si="89"/>
        <v>4.058523351</v>
      </c>
      <c r="X43" s="3">
        <f t="shared" si="10"/>
        <v>650.1506495</v>
      </c>
      <c r="Y43" s="4">
        <f t="shared" si="11"/>
        <v>0.1473396461</v>
      </c>
    </row>
    <row r="44" ht="15.75" customHeight="1">
      <c r="A44" s="3">
        <v>15.0</v>
      </c>
      <c r="B44" s="3">
        <v>2.0</v>
      </c>
      <c r="C44" s="3">
        <v>4.0</v>
      </c>
      <c r="D44" s="3" t="s">
        <v>18</v>
      </c>
      <c r="E44" s="5">
        <v>124.0</v>
      </c>
      <c r="F44" s="3">
        <v>534.346141416941</v>
      </c>
      <c r="G44" s="3">
        <f t="shared" si="57"/>
        <v>66.25892154</v>
      </c>
      <c r="H44" s="3">
        <f t="shared" ref="H44:J44" si="90">LN(E44)</f>
        <v>4.820281566</v>
      </c>
      <c r="I44" s="3">
        <f t="shared" si="90"/>
        <v>6.281043834</v>
      </c>
      <c r="J44" s="3">
        <f t="shared" si="90"/>
        <v>4.19357012</v>
      </c>
      <c r="K44" s="3">
        <f t="shared" si="59"/>
        <v>583.4418237</v>
      </c>
      <c r="L44" s="4">
        <f t="shared" si="60"/>
        <v>-0.01402330317</v>
      </c>
      <c r="N44" s="3">
        <v>20.0</v>
      </c>
      <c r="O44" s="3">
        <v>2.0</v>
      </c>
      <c r="P44" s="3">
        <v>4.0</v>
      </c>
      <c r="Q44" s="3" t="s">
        <v>18</v>
      </c>
      <c r="R44" s="5">
        <v>113.9</v>
      </c>
      <c r="S44" s="3">
        <v>512.7810467507</v>
      </c>
      <c r="T44" s="3">
        <f t="shared" si="8"/>
        <v>58.40576122</v>
      </c>
      <c r="U44" s="3">
        <f t="shared" ref="U44:W44" si="91">LN(R44)</f>
        <v>4.73532087</v>
      </c>
      <c r="V44" s="3">
        <f t="shared" si="91"/>
        <v>6.239848945</v>
      </c>
      <c r="W44" s="3">
        <f t="shared" si="91"/>
        <v>4.067414536</v>
      </c>
      <c r="X44" s="3">
        <f t="shared" si="10"/>
        <v>626.4057428</v>
      </c>
      <c r="Y44" s="4">
        <f t="shared" si="11"/>
        <v>0.1101129486</v>
      </c>
    </row>
    <row r="45" ht="15.75" customHeight="1">
      <c r="A45" s="3">
        <v>15.0</v>
      </c>
      <c r="B45" s="3">
        <v>2.0</v>
      </c>
      <c r="C45" s="3">
        <v>5.0</v>
      </c>
      <c r="D45" s="3" t="s">
        <v>18</v>
      </c>
      <c r="E45" s="5">
        <v>221.0</v>
      </c>
      <c r="F45" s="3">
        <v>548.706865618628</v>
      </c>
      <c r="G45" s="3">
        <f t="shared" si="57"/>
        <v>121.2642173</v>
      </c>
      <c r="H45" s="3">
        <f t="shared" ref="H45:J45" si="92">LN(E45)</f>
        <v>5.398162702</v>
      </c>
      <c r="I45" s="3">
        <f t="shared" si="92"/>
        <v>6.307564357</v>
      </c>
      <c r="J45" s="3">
        <f t="shared" si="92"/>
        <v>4.797971779</v>
      </c>
      <c r="K45" s="3">
        <f t="shared" si="59"/>
        <v>619.1852443</v>
      </c>
      <c r="L45" s="4">
        <f t="shared" si="60"/>
        <v>0.0453786561</v>
      </c>
      <c r="N45" s="3">
        <v>20.0</v>
      </c>
      <c r="O45" s="3">
        <v>2.0</v>
      </c>
      <c r="P45" s="3">
        <v>5.0</v>
      </c>
      <c r="Q45" s="3" t="s">
        <v>18</v>
      </c>
      <c r="R45" s="5">
        <v>90.5</v>
      </c>
      <c r="S45" s="3">
        <v>580.720869026942</v>
      </c>
      <c r="T45" s="3">
        <f t="shared" si="8"/>
        <v>52.55523865</v>
      </c>
      <c r="U45" s="3">
        <f t="shared" ref="U45:W45" si="93">LN(R45)</f>
        <v>4.505349851</v>
      </c>
      <c r="V45" s="3">
        <f t="shared" si="93"/>
        <v>6.364270209</v>
      </c>
      <c r="W45" s="3">
        <f t="shared" si="93"/>
        <v>3.961864781</v>
      </c>
      <c r="X45" s="3">
        <f t="shared" si="10"/>
        <v>690.4081864</v>
      </c>
      <c r="Y45" s="4">
        <f t="shared" si="11"/>
        <v>0.2074896216</v>
      </c>
    </row>
    <row r="46" ht="15.75" customHeight="1">
      <c r="A46" s="3">
        <v>15.0</v>
      </c>
      <c r="B46" s="3">
        <v>2.0</v>
      </c>
      <c r="C46" s="3">
        <v>6.0</v>
      </c>
      <c r="D46" s="3" t="s">
        <v>18</v>
      </c>
      <c r="E46" s="5">
        <v>176.8</v>
      </c>
      <c r="F46" s="3">
        <v>747.108623743699</v>
      </c>
      <c r="G46" s="3">
        <f t="shared" si="57"/>
        <v>132.0888047</v>
      </c>
      <c r="H46" s="3">
        <f t="shared" ref="H46:J46" si="94">LN(E46)</f>
        <v>5.17501915</v>
      </c>
      <c r="I46" s="3">
        <f t="shared" si="94"/>
        <v>6.616210588</v>
      </c>
      <c r="J46" s="3">
        <f t="shared" si="94"/>
        <v>4.883474459</v>
      </c>
      <c r="K46" s="3">
        <f t="shared" si="59"/>
        <v>832.4153548</v>
      </c>
      <c r="L46" s="4">
        <f t="shared" si="60"/>
        <v>0.3413280194</v>
      </c>
      <c r="N46" s="3">
        <v>20.0</v>
      </c>
      <c r="O46" s="3">
        <v>2.0</v>
      </c>
      <c r="P46" s="3">
        <v>6.0</v>
      </c>
      <c r="Q46" s="3" t="s">
        <v>18</v>
      </c>
      <c r="R46" s="5">
        <v>116.6</v>
      </c>
      <c r="S46" s="3">
        <v>357.12234350635</v>
      </c>
      <c r="T46" s="3">
        <f t="shared" si="8"/>
        <v>41.64046525</v>
      </c>
      <c r="U46" s="3">
        <f t="shared" ref="U46:W46" si="95">LN(R46)</f>
        <v>4.758749274</v>
      </c>
      <c r="V46" s="3">
        <f t="shared" si="95"/>
        <v>5.878078422</v>
      </c>
      <c r="W46" s="3">
        <f t="shared" si="95"/>
        <v>3.729072417</v>
      </c>
      <c r="X46" s="3">
        <f t="shared" si="10"/>
        <v>437.4630922</v>
      </c>
      <c r="Y46" s="4">
        <f t="shared" si="11"/>
        <v>-0.2489023937</v>
      </c>
    </row>
    <row r="47" ht="15.75" customHeight="1"/>
    <row r="48" ht="15.75" customHeight="1"/>
    <row r="49" ht="15.75" customHeight="1">
      <c r="D49" s="1" t="s">
        <v>30</v>
      </c>
      <c r="E49" s="1" t="s">
        <v>31</v>
      </c>
      <c r="F49" s="1" t="s">
        <v>32</v>
      </c>
      <c r="G49" s="1"/>
      <c r="H49" s="1" t="s">
        <v>33</v>
      </c>
      <c r="I49" s="1" t="s">
        <v>34</v>
      </c>
      <c r="J49" s="1" t="s">
        <v>32</v>
      </c>
    </row>
    <row r="50" ht="15.75" customHeight="1">
      <c r="D50" s="3" t="s">
        <v>35</v>
      </c>
      <c r="E50" s="3">
        <f>AVERAGE(F3:F18)</f>
        <v>703.2991963</v>
      </c>
      <c r="F50" s="3">
        <f>(STDEV(F3:F18)/4)</f>
        <v>26.39908976</v>
      </c>
      <c r="H50" s="3" t="s">
        <v>35</v>
      </c>
      <c r="I50" s="3">
        <f>AVERAGE(K3:K18)</f>
        <v>642.5219447</v>
      </c>
      <c r="J50" s="3">
        <f>(STDEV(K3:K18)/4)</f>
        <v>22.72502129</v>
      </c>
    </row>
    <row r="51" ht="15.75" customHeight="1">
      <c r="D51" s="3" t="s">
        <v>36</v>
      </c>
      <c r="E51" s="3">
        <f>AVERAGE(F19:F34)</f>
        <v>497.8077543</v>
      </c>
      <c r="F51" s="3">
        <f>(STDEV(F19:F34)/4)</f>
        <v>42.580036</v>
      </c>
      <c r="H51" s="3" t="s">
        <v>36</v>
      </c>
      <c r="I51" s="3">
        <f>AVERAGE(K19:K34)</f>
        <v>503.1007019</v>
      </c>
      <c r="J51" s="3">
        <f>(STDEV(K19:K34)/4)</f>
        <v>42.6977499</v>
      </c>
    </row>
    <row r="52" ht="15.75" customHeight="1">
      <c r="D52" s="3" t="s">
        <v>37</v>
      </c>
      <c r="E52" s="3">
        <f>AVERAGE(F35:F46)</f>
        <v>635.9457776</v>
      </c>
      <c r="F52" s="3">
        <f>STDEV(F35:F46)/SQRT(12)</f>
        <v>39.59290304</v>
      </c>
      <c r="H52" s="3" t="s">
        <v>37</v>
      </c>
      <c r="I52" s="3">
        <f>AVERAGE(K35:K46)</f>
        <v>702.9431756</v>
      </c>
      <c r="J52" s="3">
        <f>STDEV(K35:K46)/SQRT(12)</f>
        <v>42.08053145</v>
      </c>
    </row>
    <row r="53" ht="15.75" customHeight="1">
      <c r="D53" s="3" t="s">
        <v>38</v>
      </c>
      <c r="E53" s="3">
        <f>AVERAGE(S3:S18)</f>
        <v>719.2118245</v>
      </c>
      <c r="F53" s="3">
        <f>(STDEV(S3:S18)/4)</f>
        <v>42.22056112</v>
      </c>
      <c r="H53" s="3" t="s">
        <v>38</v>
      </c>
      <c r="I53" s="3">
        <f>AVERAGE(X3:X18)</f>
        <v>615.8510743</v>
      </c>
      <c r="J53" s="3">
        <f>(STDEV(X3:X18)/4)</f>
        <v>34.85408529</v>
      </c>
    </row>
    <row r="54" ht="15.75" customHeight="1">
      <c r="D54" s="3" t="s">
        <v>39</v>
      </c>
      <c r="E54" s="3">
        <f>AVERAGE(S19:S34)</f>
        <v>492.4629025</v>
      </c>
      <c r="F54" s="3">
        <f>(STDEV(S19:S34)/4)</f>
        <v>15.34020316</v>
      </c>
      <c r="H54" s="3" t="s">
        <v>39</v>
      </c>
      <c r="I54" s="3">
        <f>AVERAGE(X19:X34)</f>
        <v>493.9884684</v>
      </c>
      <c r="J54" s="3">
        <f>(STDEV(X19:X34)/4)</f>
        <v>12.79998121</v>
      </c>
    </row>
    <row r="55" ht="15.75" customHeight="1">
      <c r="D55" s="3" t="s">
        <v>40</v>
      </c>
      <c r="E55" s="3">
        <f>AVERAGE(S35:S46)</f>
        <v>518.2351135</v>
      </c>
      <c r="F55" s="3">
        <f>STDEV(S35:S46)/SQRT(12)</f>
        <v>32.51994452</v>
      </c>
      <c r="H55" s="3" t="s">
        <v>40</v>
      </c>
      <c r="I55" s="3">
        <f>AVERAGE(X35:X46)</f>
        <v>630.4602162</v>
      </c>
      <c r="J55" s="3">
        <f>STDEV(X35:X46)/SQRT(12)</f>
        <v>38.95082288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N1:X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8" width="10.44"/>
  </cols>
  <sheetData>
    <row r="1" ht="15.75" customHeight="1">
      <c r="C1" s="4" t="s">
        <v>41</v>
      </c>
      <c r="G1" s="4" t="s">
        <v>42</v>
      </c>
      <c r="K1" s="4"/>
      <c r="M1" s="4" t="s">
        <v>41</v>
      </c>
      <c r="Q1" s="4" t="s">
        <v>42</v>
      </c>
      <c r="V1" s="4" t="s">
        <v>41</v>
      </c>
      <c r="Z1" s="4" t="s">
        <v>42</v>
      </c>
      <c r="AE1" s="4" t="s">
        <v>41</v>
      </c>
      <c r="AI1" s="4" t="s">
        <v>42</v>
      </c>
    </row>
    <row r="2" ht="15.75" customHeight="1">
      <c r="C2" s="1" t="s">
        <v>43</v>
      </c>
      <c r="D2" s="1" t="s">
        <v>28</v>
      </c>
      <c r="E2" s="9" t="s">
        <v>44</v>
      </c>
      <c r="F2" s="9" t="s">
        <v>45</v>
      </c>
      <c r="G2" s="1" t="s">
        <v>43</v>
      </c>
      <c r="H2" s="1" t="s">
        <v>28</v>
      </c>
      <c r="I2" s="9" t="s">
        <v>44</v>
      </c>
      <c r="J2" s="9" t="s">
        <v>45</v>
      </c>
      <c r="K2" s="9"/>
      <c r="M2" s="1" t="s">
        <v>46</v>
      </c>
      <c r="N2" s="1" t="s">
        <v>47</v>
      </c>
      <c r="O2" s="9" t="s">
        <v>44</v>
      </c>
      <c r="P2" s="9" t="s">
        <v>45</v>
      </c>
      <c r="Q2" s="1" t="s">
        <v>46</v>
      </c>
      <c r="R2" s="1" t="s">
        <v>47</v>
      </c>
      <c r="S2" s="9" t="s">
        <v>44</v>
      </c>
      <c r="T2" s="9" t="s">
        <v>45</v>
      </c>
      <c r="V2" s="1" t="s">
        <v>46</v>
      </c>
      <c r="W2" s="1" t="s">
        <v>47</v>
      </c>
      <c r="X2" s="9" t="s">
        <v>44</v>
      </c>
      <c r="Y2" s="9" t="s">
        <v>45</v>
      </c>
      <c r="Z2" s="1" t="s">
        <v>46</v>
      </c>
      <c r="AA2" s="1" t="s">
        <v>47</v>
      </c>
      <c r="AB2" s="9" t="s">
        <v>44</v>
      </c>
      <c r="AC2" s="9" t="s">
        <v>45</v>
      </c>
      <c r="AE2" s="1" t="s">
        <v>46</v>
      </c>
      <c r="AF2" s="1" t="s">
        <v>47</v>
      </c>
      <c r="AG2" s="9" t="s">
        <v>44</v>
      </c>
      <c r="AH2" s="9" t="s">
        <v>45</v>
      </c>
      <c r="AI2" s="1" t="s">
        <v>46</v>
      </c>
      <c r="AJ2" s="1" t="s">
        <v>47</v>
      </c>
      <c r="AK2" s="9" t="s">
        <v>44</v>
      </c>
      <c r="AL2" s="9" t="s">
        <v>45</v>
      </c>
    </row>
    <row r="3" ht="15.75" customHeight="1">
      <c r="A3" s="3" t="s">
        <v>15</v>
      </c>
      <c r="B3" s="3">
        <v>1.0</v>
      </c>
      <c r="C3" s="3">
        <v>121.55812404529628</v>
      </c>
      <c r="D3" s="3">
        <v>620.0332981147574</v>
      </c>
      <c r="E3" s="3">
        <f t="shared" ref="E3:E26" si="1">D3-C3</f>
        <v>498.4751741</v>
      </c>
      <c r="F3" s="3">
        <f t="shared" ref="F3:F26" si="2">D3/C3</f>
        <v>5.1007146</v>
      </c>
      <c r="G3" s="3">
        <v>139.43945383143378</v>
      </c>
      <c r="H3" s="3"/>
      <c r="I3" s="3"/>
      <c r="J3" s="3"/>
      <c r="M3" s="3">
        <v>121.55812404529628</v>
      </c>
      <c r="N3" s="3">
        <v>620.0332981147574</v>
      </c>
      <c r="O3" s="3">
        <f t="shared" ref="O3:O18" si="3">N3-M3</f>
        <v>498.4751741</v>
      </c>
      <c r="P3" s="3">
        <f t="shared" ref="P3:P18" si="4">N3/M3</f>
        <v>5.1007146</v>
      </c>
      <c r="Q3" s="3">
        <v>139.43945383143378</v>
      </c>
      <c r="R3" s="3"/>
      <c r="S3" s="3"/>
      <c r="T3" s="3"/>
      <c r="V3" s="3">
        <v>97.185073008876</v>
      </c>
      <c r="W3" s="3">
        <v>546.7720531088432</v>
      </c>
      <c r="X3" s="3">
        <f t="shared" ref="X3:X10" si="5">W3-V3</f>
        <v>449.5869801</v>
      </c>
      <c r="Y3" s="3">
        <f t="shared" ref="Y3:Y10" si="6">W3/V3</f>
        <v>5.626090882</v>
      </c>
      <c r="Z3" s="3">
        <v>167.268962053988</v>
      </c>
      <c r="AA3" s="3">
        <v>515.6483472085248</v>
      </c>
      <c r="AB3" s="3">
        <f t="shared" ref="AB3:AB18" si="7">AA3-Z3</f>
        <v>348.3793852</v>
      </c>
      <c r="AC3" s="3">
        <f t="shared" ref="AC3:AC18" si="8">AA3/Z3</f>
        <v>3.082749728</v>
      </c>
      <c r="AE3" s="3">
        <v>152.64679475171513</v>
      </c>
      <c r="AF3" s="3">
        <v>684.1534228694345</v>
      </c>
      <c r="AG3" s="3">
        <f t="shared" ref="AG3:AG10" si="9">AF3-AE3</f>
        <v>531.5066281</v>
      </c>
      <c r="AH3" s="3">
        <f t="shared" ref="AH3:AH10" si="10">AF3/AE3</f>
        <v>4.481937691</v>
      </c>
      <c r="AI3" s="3">
        <v>134.00586920850614</v>
      </c>
      <c r="AJ3" s="3">
        <v>373.756162403637</v>
      </c>
      <c r="AK3" s="3">
        <f t="shared" ref="AK3:AK9" si="11">AJ3-AI3</f>
        <v>239.7502932</v>
      </c>
      <c r="AL3" s="3">
        <f t="shared" ref="AL3:AL9" si="12">AJ3/AI3</f>
        <v>2.78910293</v>
      </c>
    </row>
    <row r="4" ht="15.75" customHeight="1">
      <c r="A4" s="3" t="s">
        <v>15</v>
      </c>
      <c r="B4" s="3">
        <v>1.0</v>
      </c>
      <c r="C4" s="3">
        <v>108.55770125021466</v>
      </c>
      <c r="D4" s="3">
        <v>592.6165105623562</v>
      </c>
      <c r="E4" s="3">
        <f t="shared" si="1"/>
        <v>484.0588093</v>
      </c>
      <c r="F4" s="3">
        <f t="shared" si="2"/>
        <v>5.459000179</v>
      </c>
      <c r="G4" s="3">
        <v>152.71761711327306</v>
      </c>
      <c r="H4" s="3">
        <v>602.844391997829</v>
      </c>
      <c r="I4" s="3">
        <f t="shared" ref="I4:I41" si="13">H4-G4</f>
        <v>450.1267749</v>
      </c>
      <c r="J4" s="3">
        <f t="shared" ref="J4:J41" si="14">H4/G4</f>
        <v>3.947444986</v>
      </c>
      <c r="M4" s="3">
        <v>108.55770125021466</v>
      </c>
      <c r="N4" s="3">
        <v>592.6165105623562</v>
      </c>
      <c r="O4" s="3">
        <f t="shared" si="3"/>
        <v>484.0588093</v>
      </c>
      <c r="P4" s="3">
        <f t="shared" si="4"/>
        <v>5.459000179</v>
      </c>
      <c r="Q4" s="3">
        <v>152.71761711327306</v>
      </c>
      <c r="R4" s="3">
        <v>602.844391997829</v>
      </c>
      <c r="S4" s="3">
        <f t="shared" ref="S4:S18" si="15">R4-Q4</f>
        <v>450.1267749</v>
      </c>
      <c r="T4" s="3">
        <f t="shared" ref="T4:T18" si="16">R4/Q4</f>
        <v>3.947444986</v>
      </c>
      <c r="V4" s="3">
        <v>119.29652743729206</v>
      </c>
      <c r="W4" s="3">
        <v>402.1813200899392</v>
      </c>
      <c r="X4" s="3">
        <f t="shared" si="5"/>
        <v>282.8847927</v>
      </c>
      <c r="Y4" s="3">
        <f t="shared" si="6"/>
        <v>3.371274326</v>
      </c>
      <c r="Z4" s="3">
        <v>142.19744534402668</v>
      </c>
      <c r="AA4" s="3">
        <v>603.0644665426598</v>
      </c>
      <c r="AB4" s="3">
        <f t="shared" si="7"/>
        <v>460.8670212</v>
      </c>
      <c r="AC4" s="3">
        <f t="shared" si="8"/>
        <v>4.241035872</v>
      </c>
      <c r="AE4" s="3">
        <v>174.5035608625011</v>
      </c>
      <c r="AF4" s="3">
        <v>1053.306447725816</v>
      </c>
      <c r="AG4" s="3">
        <f t="shared" si="9"/>
        <v>878.8028869</v>
      </c>
      <c r="AH4" s="3">
        <f t="shared" si="10"/>
        <v>6.03601693</v>
      </c>
      <c r="AI4" s="3">
        <v>127.51785436109719</v>
      </c>
      <c r="AJ4" s="3">
        <v>815.3772741578342</v>
      </c>
      <c r="AK4" s="3">
        <f t="shared" si="11"/>
        <v>687.8594198</v>
      </c>
      <c r="AL4" s="3">
        <f t="shared" si="12"/>
        <v>6.394220466</v>
      </c>
    </row>
    <row r="5" ht="15.75" customHeight="1">
      <c r="A5" s="3" t="s">
        <v>15</v>
      </c>
      <c r="B5" s="3">
        <v>1.0</v>
      </c>
      <c r="C5" s="3">
        <v>136.92654374665707</v>
      </c>
      <c r="D5" s="3">
        <v>641.0563561505348</v>
      </c>
      <c r="E5" s="3">
        <f t="shared" si="1"/>
        <v>504.1298124</v>
      </c>
      <c r="F5" s="3">
        <f t="shared" si="2"/>
        <v>4.681753724</v>
      </c>
      <c r="G5" s="3">
        <v>168.79601165632624</v>
      </c>
      <c r="H5" s="3">
        <v>463.7156621114044</v>
      </c>
      <c r="I5" s="3">
        <f t="shared" si="13"/>
        <v>294.9196505</v>
      </c>
      <c r="J5" s="3">
        <f t="shared" si="14"/>
        <v>2.747195609</v>
      </c>
      <c r="M5" s="3">
        <v>136.92654374665707</v>
      </c>
      <c r="N5" s="3">
        <v>641.0563561505348</v>
      </c>
      <c r="O5" s="3">
        <f t="shared" si="3"/>
        <v>504.1298124</v>
      </c>
      <c r="P5" s="3">
        <f t="shared" si="4"/>
        <v>4.681753724</v>
      </c>
      <c r="Q5" s="3">
        <v>168.79601165632624</v>
      </c>
      <c r="R5" s="3">
        <v>463.7156621114044</v>
      </c>
      <c r="S5" s="3">
        <f t="shared" si="15"/>
        <v>294.9196505</v>
      </c>
      <c r="T5" s="3">
        <f t="shared" si="16"/>
        <v>2.747195609</v>
      </c>
      <c r="V5" s="3">
        <v>115.70181793291756</v>
      </c>
      <c r="W5" s="3">
        <v>534.917372399235</v>
      </c>
      <c r="X5" s="3">
        <f t="shared" si="5"/>
        <v>419.2155545</v>
      </c>
      <c r="Y5" s="3">
        <f t="shared" si="6"/>
        <v>4.623240861</v>
      </c>
      <c r="Z5" s="3">
        <v>177.70889473519665</v>
      </c>
      <c r="AA5" s="3">
        <v>451.24544511045525</v>
      </c>
      <c r="AB5" s="3">
        <f t="shared" si="7"/>
        <v>273.5365504</v>
      </c>
      <c r="AC5" s="3">
        <f t="shared" si="8"/>
        <v>2.539239501</v>
      </c>
      <c r="AE5" s="3">
        <v>156.99871095427594</v>
      </c>
      <c r="AF5" s="3">
        <v>692.7067930442813</v>
      </c>
      <c r="AG5" s="3">
        <f t="shared" si="9"/>
        <v>535.7080821</v>
      </c>
      <c r="AH5" s="3">
        <f t="shared" si="10"/>
        <v>4.412181405</v>
      </c>
      <c r="AI5" s="3">
        <v>175.78440097720255</v>
      </c>
      <c r="AJ5" s="3">
        <v>803.1855179525058</v>
      </c>
      <c r="AK5" s="3">
        <f t="shared" si="11"/>
        <v>627.401117</v>
      </c>
      <c r="AL5" s="3">
        <f t="shared" si="12"/>
        <v>4.569151264</v>
      </c>
    </row>
    <row r="6" ht="15.75" customHeight="1">
      <c r="A6" s="3" t="s">
        <v>15</v>
      </c>
      <c r="B6" s="3">
        <v>1.0</v>
      </c>
      <c r="C6" s="3">
        <v>91.87912486519512</v>
      </c>
      <c r="D6" s="3">
        <v>611.5868540498184</v>
      </c>
      <c r="E6" s="3">
        <f t="shared" si="1"/>
        <v>519.7077292</v>
      </c>
      <c r="F6" s="3">
        <f t="shared" si="2"/>
        <v>6.656428813</v>
      </c>
      <c r="G6" s="3">
        <v>139.63327420385272</v>
      </c>
      <c r="H6" s="3">
        <v>705.6210694287125</v>
      </c>
      <c r="I6" s="3">
        <f t="shared" si="13"/>
        <v>565.9877952</v>
      </c>
      <c r="J6" s="3">
        <f t="shared" si="14"/>
        <v>5.053387693</v>
      </c>
      <c r="M6" s="3">
        <v>91.87912486519512</v>
      </c>
      <c r="N6" s="3">
        <v>611.5868540498184</v>
      </c>
      <c r="O6" s="3">
        <f t="shared" si="3"/>
        <v>519.7077292</v>
      </c>
      <c r="P6" s="3">
        <f t="shared" si="4"/>
        <v>6.656428813</v>
      </c>
      <c r="Q6" s="3">
        <v>139.63327420385272</v>
      </c>
      <c r="R6" s="3">
        <v>705.6210694287125</v>
      </c>
      <c r="S6" s="3">
        <f t="shared" si="15"/>
        <v>565.9877952</v>
      </c>
      <c r="T6" s="3">
        <f t="shared" si="16"/>
        <v>5.053387693</v>
      </c>
      <c r="V6" s="3">
        <v>140.1928290702004</v>
      </c>
      <c r="W6" s="3">
        <v>473.97595163609515</v>
      </c>
      <c r="X6" s="3">
        <f t="shared" si="5"/>
        <v>333.7831226</v>
      </c>
      <c r="Y6" s="3">
        <f t="shared" si="6"/>
        <v>3.380885847</v>
      </c>
      <c r="Z6" s="3">
        <v>149.21915458073144</v>
      </c>
      <c r="AA6" s="3">
        <v>436.2720785318437</v>
      </c>
      <c r="AB6" s="3">
        <f t="shared" si="7"/>
        <v>287.052924</v>
      </c>
      <c r="AC6" s="3">
        <f t="shared" si="8"/>
        <v>2.923700243</v>
      </c>
      <c r="AE6" s="3">
        <v>150.99778792093431</v>
      </c>
      <c r="AF6" s="3">
        <v>706.8067271071188</v>
      </c>
      <c r="AG6" s="3">
        <f t="shared" si="9"/>
        <v>555.8089392</v>
      </c>
      <c r="AH6" s="3">
        <f t="shared" si="10"/>
        <v>4.680907825</v>
      </c>
      <c r="AI6" s="3">
        <v>119.91635228780187</v>
      </c>
      <c r="AJ6" s="3">
        <v>577.7006657094834</v>
      </c>
      <c r="AK6" s="3">
        <f t="shared" si="11"/>
        <v>457.7843134</v>
      </c>
      <c r="AL6" s="3">
        <f t="shared" si="12"/>
        <v>4.817530343</v>
      </c>
    </row>
    <row r="7" ht="15.75" customHeight="1">
      <c r="A7" s="3" t="s">
        <v>15</v>
      </c>
      <c r="B7" s="3">
        <v>1.0</v>
      </c>
      <c r="C7" s="3">
        <v>161.72418589749904</v>
      </c>
      <c r="D7" s="3">
        <v>732.4247960839125</v>
      </c>
      <c r="E7" s="3">
        <f t="shared" si="1"/>
        <v>570.7006102</v>
      </c>
      <c r="F7" s="3">
        <f t="shared" si="2"/>
        <v>4.52885134</v>
      </c>
      <c r="G7" s="3">
        <v>147.64139818144153</v>
      </c>
      <c r="H7" s="3">
        <v>639.568461809804</v>
      </c>
      <c r="I7" s="3">
        <f t="shared" si="13"/>
        <v>491.9270636</v>
      </c>
      <c r="J7" s="3">
        <f t="shared" si="14"/>
        <v>4.331904667</v>
      </c>
      <c r="M7" s="3">
        <v>161.72418589749904</v>
      </c>
      <c r="N7" s="3">
        <v>732.4247960839125</v>
      </c>
      <c r="O7" s="3">
        <f t="shared" si="3"/>
        <v>570.7006102</v>
      </c>
      <c r="P7" s="3">
        <f t="shared" si="4"/>
        <v>4.52885134</v>
      </c>
      <c r="Q7" s="3">
        <v>147.64139818144153</v>
      </c>
      <c r="R7" s="3">
        <v>639.568461809804</v>
      </c>
      <c r="S7" s="3">
        <f t="shared" si="15"/>
        <v>491.9270636</v>
      </c>
      <c r="T7" s="3">
        <f t="shared" si="16"/>
        <v>4.331904667</v>
      </c>
      <c r="V7" s="3">
        <v>102.6060962953309</v>
      </c>
      <c r="W7" s="3">
        <v>441.2725603119399</v>
      </c>
      <c r="X7" s="3">
        <f t="shared" si="5"/>
        <v>338.666464</v>
      </c>
      <c r="Y7" s="3">
        <f t="shared" si="6"/>
        <v>4.300646611</v>
      </c>
      <c r="Z7" s="3">
        <v>190.7437931982565</v>
      </c>
      <c r="AA7" s="3">
        <v>517.0278028617681</v>
      </c>
      <c r="AB7" s="3">
        <f t="shared" si="7"/>
        <v>326.2840097</v>
      </c>
      <c r="AC7" s="3">
        <f t="shared" si="8"/>
        <v>2.710587821</v>
      </c>
      <c r="AE7" s="3">
        <v>159.84392028519434</v>
      </c>
      <c r="AF7" s="3">
        <v>527.2495856859649</v>
      </c>
      <c r="AG7" s="3">
        <f t="shared" si="9"/>
        <v>367.4056654</v>
      </c>
      <c r="AH7" s="3">
        <f t="shared" si="10"/>
        <v>3.298527618</v>
      </c>
      <c r="AI7" s="3">
        <v>177.11159351621933</v>
      </c>
      <c r="AJ7" s="3">
        <v>670.5328188257367</v>
      </c>
      <c r="AK7" s="3">
        <f t="shared" si="11"/>
        <v>493.4212253</v>
      </c>
      <c r="AL7" s="3">
        <f t="shared" si="12"/>
        <v>3.785934085</v>
      </c>
    </row>
    <row r="8" ht="15.75" customHeight="1">
      <c r="A8" s="3" t="s">
        <v>15</v>
      </c>
      <c r="B8" s="3">
        <v>1.0</v>
      </c>
      <c r="C8" s="3">
        <v>187.2468619532074</v>
      </c>
      <c r="D8" s="3">
        <v>823.3420488873201</v>
      </c>
      <c r="E8" s="3">
        <f t="shared" si="1"/>
        <v>636.0951869</v>
      </c>
      <c r="F8" s="3">
        <f t="shared" si="2"/>
        <v>4.397093977</v>
      </c>
      <c r="G8" s="3">
        <v>148.79551761823964</v>
      </c>
      <c r="H8" s="3">
        <v>728.1743887368003</v>
      </c>
      <c r="I8" s="3">
        <f t="shared" si="13"/>
        <v>579.3788711</v>
      </c>
      <c r="J8" s="3">
        <f t="shared" si="14"/>
        <v>4.893792504</v>
      </c>
      <c r="M8" s="3">
        <v>187.2468619532074</v>
      </c>
      <c r="N8" s="3">
        <v>823.3420488873201</v>
      </c>
      <c r="O8" s="3">
        <f t="shared" si="3"/>
        <v>636.0951869</v>
      </c>
      <c r="P8" s="3">
        <f t="shared" si="4"/>
        <v>4.397093977</v>
      </c>
      <c r="Q8" s="3">
        <v>148.79551761823964</v>
      </c>
      <c r="R8" s="3">
        <v>728.1743887368003</v>
      </c>
      <c r="S8" s="3">
        <f t="shared" si="15"/>
        <v>579.3788711</v>
      </c>
      <c r="T8" s="3">
        <f t="shared" si="16"/>
        <v>4.893792504</v>
      </c>
      <c r="V8" s="3">
        <v>121.02540615479018</v>
      </c>
      <c r="W8" s="3">
        <v>368.38168404020416</v>
      </c>
      <c r="X8" s="3">
        <f t="shared" si="5"/>
        <v>247.3562779</v>
      </c>
      <c r="Y8" s="3">
        <f t="shared" si="6"/>
        <v>3.043837618</v>
      </c>
      <c r="Z8" s="3">
        <v>147.35088736160037</v>
      </c>
      <c r="AA8" s="3">
        <v>527.5002583974868</v>
      </c>
      <c r="AB8" s="3">
        <f t="shared" si="7"/>
        <v>380.149371</v>
      </c>
      <c r="AC8" s="3">
        <f t="shared" si="8"/>
        <v>3.57989197</v>
      </c>
      <c r="AE8" s="3">
        <v>147.80950990844477</v>
      </c>
      <c r="AF8" s="3">
        <v>714.0964616280739</v>
      </c>
      <c r="AG8" s="3">
        <f t="shared" si="9"/>
        <v>566.2869517</v>
      </c>
      <c r="AH8" s="3">
        <f t="shared" si="10"/>
        <v>4.831194299</v>
      </c>
      <c r="AI8" s="3">
        <v>166.3498175701812</v>
      </c>
      <c r="AJ8" s="3">
        <v>767.7177171771549</v>
      </c>
      <c r="AK8" s="3">
        <f t="shared" si="11"/>
        <v>601.3678996</v>
      </c>
      <c r="AL8" s="3">
        <f t="shared" si="12"/>
        <v>4.615080007</v>
      </c>
    </row>
    <row r="9" ht="15.75" customHeight="1">
      <c r="A9" s="3" t="s">
        <v>15</v>
      </c>
      <c r="B9" s="3">
        <v>1.0</v>
      </c>
      <c r="C9" s="3">
        <v>150.7778233619091</v>
      </c>
      <c r="D9" s="3">
        <v>567.4595721058616</v>
      </c>
      <c r="E9" s="3">
        <f t="shared" si="1"/>
        <v>416.6817487</v>
      </c>
      <c r="F9" s="3">
        <f t="shared" si="2"/>
        <v>3.763547977</v>
      </c>
      <c r="G9" s="3">
        <v>168.23839695055156</v>
      </c>
      <c r="H9" s="3">
        <v>524.5870551933352</v>
      </c>
      <c r="I9" s="3">
        <f t="shared" si="13"/>
        <v>356.3486582</v>
      </c>
      <c r="J9" s="3">
        <f t="shared" si="14"/>
        <v>3.118117295</v>
      </c>
      <c r="M9" s="3">
        <v>150.7778233619091</v>
      </c>
      <c r="N9" s="3">
        <v>567.4595721058616</v>
      </c>
      <c r="O9" s="3">
        <f t="shared" si="3"/>
        <v>416.6817487</v>
      </c>
      <c r="P9" s="3">
        <f t="shared" si="4"/>
        <v>3.763547977</v>
      </c>
      <c r="Q9" s="3">
        <v>168.23839695055156</v>
      </c>
      <c r="R9" s="3">
        <v>524.5870551933352</v>
      </c>
      <c r="S9" s="3">
        <f t="shared" si="15"/>
        <v>356.3486582</v>
      </c>
      <c r="T9" s="3">
        <f t="shared" si="16"/>
        <v>3.118117295</v>
      </c>
      <c r="V9" s="3">
        <v>104.87072582426185</v>
      </c>
      <c r="W9" s="3">
        <v>469.74302007993805</v>
      </c>
      <c r="X9" s="3">
        <f t="shared" si="5"/>
        <v>364.8722943</v>
      </c>
      <c r="Y9" s="3">
        <f t="shared" si="6"/>
        <v>4.479257833</v>
      </c>
      <c r="Z9" s="3">
        <v>167.78041027834448</v>
      </c>
      <c r="AA9" s="3">
        <v>486.2047293279457</v>
      </c>
      <c r="AB9" s="3">
        <f t="shared" si="7"/>
        <v>318.424319</v>
      </c>
      <c r="AC9" s="3">
        <f t="shared" si="8"/>
        <v>2.897863514</v>
      </c>
      <c r="AE9" s="3">
        <v>118.33571924186445</v>
      </c>
      <c r="AF9" s="3">
        <v>652.179262996377</v>
      </c>
      <c r="AG9" s="3">
        <f t="shared" si="9"/>
        <v>533.8435438</v>
      </c>
      <c r="AH9" s="3">
        <f t="shared" si="10"/>
        <v>5.511262932</v>
      </c>
      <c r="AI9" s="3">
        <v>141.40498926127634</v>
      </c>
      <c r="AJ9" s="3">
        <v>579.8423661970554</v>
      </c>
      <c r="AK9" s="3">
        <f t="shared" si="11"/>
        <v>438.4373769</v>
      </c>
      <c r="AL9" s="3">
        <f t="shared" si="12"/>
        <v>4.10057926</v>
      </c>
    </row>
    <row r="10" ht="15.75" customHeight="1">
      <c r="A10" s="3" t="s">
        <v>15</v>
      </c>
      <c r="B10" s="3">
        <v>1.0</v>
      </c>
      <c r="C10" s="3">
        <v>158.10379193426255</v>
      </c>
      <c r="D10" s="3">
        <v>545.5823079386647</v>
      </c>
      <c r="E10" s="3">
        <f t="shared" si="1"/>
        <v>387.478516</v>
      </c>
      <c r="F10" s="3">
        <f t="shared" si="2"/>
        <v>3.450785723</v>
      </c>
      <c r="G10" s="3">
        <v>185.8093725696364</v>
      </c>
      <c r="H10" s="3">
        <v>695.637714416813</v>
      </c>
      <c r="I10" s="3">
        <f t="shared" si="13"/>
        <v>509.8283418</v>
      </c>
      <c r="J10" s="3">
        <f t="shared" si="14"/>
        <v>3.743824678</v>
      </c>
      <c r="M10" s="3">
        <v>158.10379193426255</v>
      </c>
      <c r="N10" s="3">
        <v>545.5823079386647</v>
      </c>
      <c r="O10" s="3">
        <f t="shared" si="3"/>
        <v>387.478516</v>
      </c>
      <c r="P10" s="3">
        <f t="shared" si="4"/>
        <v>3.450785723</v>
      </c>
      <c r="Q10" s="3">
        <v>185.8093725696364</v>
      </c>
      <c r="R10" s="3">
        <v>695.637714416813</v>
      </c>
      <c r="S10" s="3">
        <f t="shared" si="15"/>
        <v>509.8283418</v>
      </c>
      <c r="T10" s="3">
        <f t="shared" si="16"/>
        <v>3.743824678</v>
      </c>
      <c r="V10" s="3">
        <v>122.37154029975444</v>
      </c>
      <c r="W10" s="3">
        <v>475.1223326338349</v>
      </c>
      <c r="X10" s="3">
        <f t="shared" si="5"/>
        <v>352.7507923</v>
      </c>
      <c r="Y10" s="3">
        <f t="shared" si="6"/>
        <v>3.882621167</v>
      </c>
      <c r="Z10" s="3">
        <v>164.57503172286928</v>
      </c>
      <c r="AA10" s="3">
        <v>454.00334277492965</v>
      </c>
      <c r="AB10" s="3">
        <f t="shared" si="7"/>
        <v>289.4283111</v>
      </c>
      <c r="AC10" s="3">
        <f t="shared" si="8"/>
        <v>2.758640469</v>
      </c>
      <c r="AE10" s="3">
        <v>118.27158784508292</v>
      </c>
      <c r="AF10" s="3">
        <v>546.6241790930802</v>
      </c>
      <c r="AG10" s="3">
        <f t="shared" si="9"/>
        <v>428.3525912</v>
      </c>
      <c r="AH10" s="3">
        <f t="shared" si="10"/>
        <v>4.621770867</v>
      </c>
      <c r="AI10" s="3"/>
      <c r="AJ10" s="3">
        <v>572.9824006633243</v>
      </c>
      <c r="AK10" s="3"/>
      <c r="AL10" s="3"/>
    </row>
    <row r="11" ht="15.75" customHeight="1">
      <c r="A11" s="3" t="s">
        <v>15</v>
      </c>
      <c r="B11" s="3">
        <v>2.0</v>
      </c>
      <c r="C11" s="3">
        <v>122.8793129552711</v>
      </c>
      <c r="D11" s="3">
        <v>684.1233126443353</v>
      </c>
      <c r="E11" s="3">
        <f t="shared" si="1"/>
        <v>561.2439997</v>
      </c>
      <c r="F11" s="3">
        <f t="shared" si="2"/>
        <v>5.567440899</v>
      </c>
      <c r="G11" s="3">
        <v>128.30938530041416</v>
      </c>
      <c r="H11" s="3">
        <v>598.6851995789407</v>
      </c>
      <c r="I11" s="3">
        <f t="shared" si="13"/>
        <v>470.3758143</v>
      </c>
      <c r="J11" s="3">
        <f t="shared" si="14"/>
        <v>4.665950181</v>
      </c>
      <c r="M11" s="3">
        <v>122.8793129552711</v>
      </c>
      <c r="N11" s="3">
        <v>684.1233126443353</v>
      </c>
      <c r="O11" s="3">
        <f t="shared" si="3"/>
        <v>561.2439997</v>
      </c>
      <c r="P11" s="3">
        <f t="shared" si="4"/>
        <v>5.567440899</v>
      </c>
      <c r="Q11" s="3">
        <v>128.30938530041416</v>
      </c>
      <c r="R11" s="3">
        <v>598.6851995789407</v>
      </c>
      <c r="S11" s="3">
        <f t="shared" si="15"/>
        <v>470.3758143</v>
      </c>
      <c r="T11" s="3">
        <f t="shared" si="16"/>
        <v>4.665950181</v>
      </c>
      <c r="V11" s="3">
        <v>120.21958541443581</v>
      </c>
      <c r="W11" s="3"/>
      <c r="X11" s="3"/>
      <c r="Y11" s="3"/>
      <c r="Z11" s="3">
        <v>166.00749837818086</v>
      </c>
      <c r="AA11" s="3">
        <v>527.9716553868923</v>
      </c>
      <c r="AB11" s="3">
        <f t="shared" si="7"/>
        <v>361.964157</v>
      </c>
      <c r="AC11" s="3">
        <f t="shared" si="8"/>
        <v>3.180408479</v>
      </c>
      <c r="AE11" s="3"/>
      <c r="AF11" s="3">
        <v>823.1528043589599</v>
      </c>
      <c r="AG11" s="3"/>
      <c r="AH11" s="3"/>
      <c r="AI11" s="3">
        <v>116.19041535133314</v>
      </c>
      <c r="AJ11" s="3">
        <v>650.1506494702023</v>
      </c>
      <c r="AK11" s="3">
        <f t="shared" ref="AK11:AK14" si="17">AJ11-AI11</f>
        <v>533.9602341</v>
      </c>
      <c r="AL11" s="3">
        <f t="shared" ref="AL11:AL14" si="18">AJ11/AI11</f>
        <v>5.595561798</v>
      </c>
    </row>
    <row r="12" ht="15.75" customHeight="1">
      <c r="A12" s="3" t="s">
        <v>15</v>
      </c>
      <c r="B12" s="3">
        <v>2.0</v>
      </c>
      <c r="C12" s="3">
        <v>140.06789976614021</v>
      </c>
      <c r="D12" s="3">
        <v>620.0779427069831</v>
      </c>
      <c r="E12" s="3">
        <f t="shared" si="1"/>
        <v>480.0100429</v>
      </c>
      <c r="F12" s="3">
        <f t="shared" si="2"/>
        <v>4.426981084</v>
      </c>
      <c r="G12" s="3">
        <v>109.24977002852667</v>
      </c>
      <c r="H12" s="3">
        <v>665.828515884821</v>
      </c>
      <c r="I12" s="3">
        <f t="shared" si="13"/>
        <v>556.5787459</v>
      </c>
      <c r="J12" s="3">
        <f t="shared" si="14"/>
        <v>6.09455302</v>
      </c>
      <c r="M12" s="3">
        <v>140.06789976614021</v>
      </c>
      <c r="N12" s="3">
        <v>620.0779427069831</v>
      </c>
      <c r="O12" s="3">
        <f t="shared" si="3"/>
        <v>480.0100429</v>
      </c>
      <c r="P12" s="3">
        <f t="shared" si="4"/>
        <v>4.426981084</v>
      </c>
      <c r="Q12" s="3">
        <v>109.24977002852667</v>
      </c>
      <c r="R12" s="3">
        <v>665.828515884821</v>
      </c>
      <c r="S12" s="3">
        <f t="shared" si="15"/>
        <v>556.5787459</v>
      </c>
      <c r="T12" s="3">
        <f t="shared" si="16"/>
        <v>6.09455302</v>
      </c>
      <c r="V12" s="3">
        <v>125.45009329109999</v>
      </c>
      <c r="W12" s="3">
        <v>1028.1029239808042</v>
      </c>
      <c r="X12" s="3">
        <f t="shared" ref="X12:X18" si="19">W12-V12</f>
        <v>902.6528307</v>
      </c>
      <c r="Y12" s="3">
        <f t="shared" ref="Y12:Y18" si="20">W12/V12</f>
        <v>8.195314145</v>
      </c>
      <c r="Z12" s="3">
        <v>172.2921344989889</v>
      </c>
      <c r="AA12" s="3">
        <v>460.9416200532363</v>
      </c>
      <c r="AB12" s="3">
        <f t="shared" si="7"/>
        <v>288.6494856</v>
      </c>
      <c r="AC12" s="3">
        <f t="shared" si="8"/>
        <v>2.675349176</v>
      </c>
      <c r="AE12" s="3">
        <v>118.41227265768853</v>
      </c>
      <c r="AF12" s="3">
        <v>583.4418236846667</v>
      </c>
      <c r="AG12" s="3">
        <f t="shared" ref="AG12:AG14" si="21">AF12-AE12</f>
        <v>465.029551</v>
      </c>
      <c r="AH12" s="3">
        <f t="shared" ref="AH12:AH14" si="22">AF12/AE12</f>
        <v>4.92720738</v>
      </c>
      <c r="AI12" s="3">
        <v>109.35097711987892</v>
      </c>
      <c r="AJ12" s="3">
        <v>626.4057428428683</v>
      </c>
      <c r="AK12" s="3">
        <f t="shared" si="17"/>
        <v>517.0547657</v>
      </c>
      <c r="AL12" s="3">
        <f t="shared" si="18"/>
        <v>5.728396392</v>
      </c>
    </row>
    <row r="13" ht="15.75" customHeight="1">
      <c r="A13" s="3" t="s">
        <v>15</v>
      </c>
      <c r="B13" s="3">
        <v>2.0</v>
      </c>
      <c r="C13" s="3">
        <v>129.04370166086778</v>
      </c>
      <c r="D13" s="3">
        <v>730.7453217468525</v>
      </c>
      <c r="E13" s="3">
        <f t="shared" si="1"/>
        <v>601.7016201</v>
      </c>
      <c r="F13" s="3">
        <f t="shared" si="2"/>
        <v>5.662774024</v>
      </c>
      <c r="G13" s="3">
        <v>145.62421785512655</v>
      </c>
      <c r="H13" s="3">
        <v>685.3289933790992</v>
      </c>
      <c r="I13" s="3">
        <f t="shared" si="13"/>
        <v>539.7047755</v>
      </c>
      <c r="J13" s="3">
        <f t="shared" si="14"/>
        <v>4.706147119</v>
      </c>
      <c r="M13" s="3">
        <v>129.04370166086778</v>
      </c>
      <c r="N13" s="3">
        <v>730.7453217468525</v>
      </c>
      <c r="O13" s="3">
        <f t="shared" si="3"/>
        <v>601.7016201</v>
      </c>
      <c r="P13" s="3">
        <f t="shared" si="4"/>
        <v>5.662774024</v>
      </c>
      <c r="Q13" s="3">
        <v>145.62421785512655</v>
      </c>
      <c r="R13" s="3">
        <v>685.3289933790992</v>
      </c>
      <c r="S13" s="3">
        <f t="shared" si="15"/>
        <v>539.7047755</v>
      </c>
      <c r="T13" s="3">
        <f t="shared" si="16"/>
        <v>4.706147119</v>
      </c>
      <c r="V13" s="3">
        <v>111.98772206217504</v>
      </c>
      <c r="W13" s="3">
        <v>435.02052453079585</v>
      </c>
      <c r="X13" s="3">
        <f t="shared" si="19"/>
        <v>323.0328025</v>
      </c>
      <c r="Y13" s="3">
        <f t="shared" si="20"/>
        <v>3.884537666</v>
      </c>
      <c r="Z13" s="3">
        <v>142.44082645022172</v>
      </c>
      <c r="AA13" s="3">
        <v>539.3565021049251</v>
      </c>
      <c r="AB13" s="3">
        <f t="shared" si="7"/>
        <v>396.9156757</v>
      </c>
      <c r="AC13" s="3">
        <f t="shared" si="8"/>
        <v>3.786530277</v>
      </c>
      <c r="AE13" s="3">
        <v>135.42867265826442</v>
      </c>
      <c r="AF13" s="3">
        <v>619.1852443459948</v>
      </c>
      <c r="AG13" s="3">
        <f t="shared" si="21"/>
        <v>483.7565717</v>
      </c>
      <c r="AH13" s="3">
        <f t="shared" si="22"/>
        <v>4.572039526</v>
      </c>
      <c r="AI13" s="3">
        <v>172.58917904735404</v>
      </c>
      <c r="AJ13" s="3">
        <v>690.4081863827546</v>
      </c>
      <c r="AK13" s="3">
        <f t="shared" si="17"/>
        <v>517.8190073</v>
      </c>
      <c r="AL13" s="3">
        <f t="shared" si="18"/>
        <v>4.000298224</v>
      </c>
    </row>
    <row r="14" ht="15.75" customHeight="1">
      <c r="A14" s="3" t="s">
        <v>15</v>
      </c>
      <c r="B14" s="3">
        <v>2.0</v>
      </c>
      <c r="C14" s="3">
        <v>133.84743931736762</v>
      </c>
      <c r="D14" s="3">
        <v>570.4063920325461</v>
      </c>
      <c r="E14" s="3">
        <f t="shared" si="1"/>
        <v>436.5589527</v>
      </c>
      <c r="F14" s="3">
        <f t="shared" si="2"/>
        <v>4.261616023</v>
      </c>
      <c r="G14" s="3">
        <v>158.5986159092626</v>
      </c>
      <c r="H14" s="3">
        <v>659.2921529312849</v>
      </c>
      <c r="I14" s="3">
        <f t="shared" si="13"/>
        <v>500.693537</v>
      </c>
      <c r="J14" s="3">
        <f t="shared" si="14"/>
        <v>4.15698554</v>
      </c>
      <c r="M14" s="3">
        <v>133.84743931736762</v>
      </c>
      <c r="N14" s="3">
        <v>570.4063920325461</v>
      </c>
      <c r="O14" s="3">
        <f t="shared" si="3"/>
        <v>436.5589527</v>
      </c>
      <c r="P14" s="3">
        <f t="shared" si="4"/>
        <v>4.261616023</v>
      </c>
      <c r="Q14" s="3">
        <v>158.5986159092626</v>
      </c>
      <c r="R14" s="3">
        <v>659.2921529312849</v>
      </c>
      <c r="S14" s="3">
        <f t="shared" si="15"/>
        <v>500.693537</v>
      </c>
      <c r="T14" s="3">
        <f t="shared" si="16"/>
        <v>4.15698554</v>
      </c>
      <c r="V14" s="3">
        <v>119.04065775635792</v>
      </c>
      <c r="W14" s="3">
        <v>733.6890784790908</v>
      </c>
      <c r="X14" s="3">
        <f t="shared" si="19"/>
        <v>614.6484207</v>
      </c>
      <c r="Y14" s="3">
        <f t="shared" si="20"/>
        <v>6.16334866</v>
      </c>
      <c r="Z14" s="3">
        <v>154.13750725195277</v>
      </c>
      <c r="AA14" s="3">
        <v>464.8366279571777</v>
      </c>
      <c r="AB14" s="3">
        <f t="shared" si="7"/>
        <v>310.6991207</v>
      </c>
      <c r="AC14" s="3">
        <f t="shared" si="8"/>
        <v>3.015726907</v>
      </c>
      <c r="AE14" s="3">
        <v>121.41738134002402</v>
      </c>
      <c r="AF14" s="3">
        <v>832.4153547791374</v>
      </c>
      <c r="AG14" s="3">
        <f t="shared" si="21"/>
        <v>710.9979734</v>
      </c>
      <c r="AH14" s="3">
        <f t="shared" si="22"/>
        <v>6.855817063</v>
      </c>
      <c r="AI14" s="3">
        <v>148.79785618105905</v>
      </c>
      <c r="AJ14" s="3">
        <v>437.4630922272719</v>
      </c>
      <c r="AK14" s="3">
        <f t="shared" si="17"/>
        <v>288.665236</v>
      </c>
      <c r="AL14" s="3">
        <f t="shared" si="18"/>
        <v>2.939982493</v>
      </c>
    </row>
    <row r="15" ht="15.75" customHeight="1">
      <c r="A15" s="3" t="s">
        <v>15</v>
      </c>
      <c r="B15" s="3">
        <v>2.0</v>
      </c>
      <c r="C15" s="3">
        <v>146.62661682875628</v>
      </c>
      <c r="D15" s="3">
        <v>644.3746615999057</v>
      </c>
      <c r="E15" s="3">
        <f t="shared" si="1"/>
        <v>497.7480448</v>
      </c>
      <c r="F15" s="3">
        <f t="shared" si="2"/>
        <v>4.39466364</v>
      </c>
      <c r="G15" s="3">
        <v>143.70258152473468</v>
      </c>
      <c r="H15" s="3">
        <v>899.0992604355015</v>
      </c>
      <c r="I15" s="3">
        <f t="shared" si="13"/>
        <v>755.3966789</v>
      </c>
      <c r="J15" s="3">
        <f t="shared" si="14"/>
        <v>6.256667423</v>
      </c>
      <c r="M15" s="3">
        <v>146.62661682875628</v>
      </c>
      <c r="N15" s="3">
        <v>644.3746615999057</v>
      </c>
      <c r="O15" s="3">
        <f t="shared" si="3"/>
        <v>497.7480448</v>
      </c>
      <c r="P15" s="3">
        <f t="shared" si="4"/>
        <v>4.39466364</v>
      </c>
      <c r="Q15" s="3">
        <v>143.70258152473468</v>
      </c>
      <c r="R15" s="3">
        <v>899.0992604355015</v>
      </c>
      <c r="S15" s="3">
        <f t="shared" si="15"/>
        <v>755.3966789</v>
      </c>
      <c r="T15" s="3">
        <f t="shared" si="16"/>
        <v>6.256667423</v>
      </c>
      <c r="V15" s="3">
        <v>121.72780333465249</v>
      </c>
      <c r="W15" s="3">
        <v>375.6899510254632</v>
      </c>
      <c r="X15" s="3">
        <f t="shared" si="19"/>
        <v>253.9621477</v>
      </c>
      <c r="Y15" s="3">
        <f t="shared" si="20"/>
        <v>3.086311761</v>
      </c>
      <c r="Z15" s="3">
        <v>156.792268213844</v>
      </c>
      <c r="AA15" s="3">
        <v>437.82721475030144</v>
      </c>
      <c r="AB15" s="3">
        <f t="shared" si="7"/>
        <v>281.0349465</v>
      </c>
      <c r="AC15" s="3">
        <f t="shared" si="8"/>
        <v>2.792403093</v>
      </c>
    </row>
    <row r="16" ht="15.75" customHeight="1">
      <c r="A16" s="3" t="s">
        <v>15</v>
      </c>
      <c r="B16" s="3">
        <v>2.0</v>
      </c>
      <c r="C16" s="3">
        <v>155.2644549426316</v>
      </c>
      <c r="D16" s="3">
        <v>768.2942531692183</v>
      </c>
      <c r="E16" s="3">
        <f t="shared" si="1"/>
        <v>613.0297982</v>
      </c>
      <c r="F16" s="3">
        <f t="shared" si="2"/>
        <v>4.94829453</v>
      </c>
      <c r="G16" s="3">
        <v>109.93883110204655</v>
      </c>
      <c r="H16" s="3">
        <v>474.00955881765293</v>
      </c>
      <c r="I16" s="3">
        <f t="shared" si="13"/>
        <v>364.0707277</v>
      </c>
      <c r="J16" s="3">
        <f t="shared" si="14"/>
        <v>4.311575392</v>
      </c>
      <c r="M16" s="3">
        <v>155.2644549426316</v>
      </c>
      <c r="N16" s="3">
        <v>768.2942531692183</v>
      </c>
      <c r="O16" s="3">
        <f t="shared" si="3"/>
        <v>613.0297982</v>
      </c>
      <c r="P16" s="3">
        <f t="shared" si="4"/>
        <v>4.94829453</v>
      </c>
      <c r="Q16" s="3">
        <v>109.93883110204655</v>
      </c>
      <c r="R16" s="3">
        <v>474.00955881765293</v>
      </c>
      <c r="S16" s="3">
        <f t="shared" si="15"/>
        <v>364.0707277</v>
      </c>
      <c r="T16" s="3">
        <f t="shared" si="16"/>
        <v>4.311575392</v>
      </c>
      <c r="V16" s="3">
        <v>106.33442378250699</v>
      </c>
      <c r="W16" s="3">
        <v>436.45290303844655</v>
      </c>
      <c r="X16" s="3">
        <f t="shared" si="19"/>
        <v>330.1184793</v>
      </c>
      <c r="Y16" s="3">
        <f t="shared" si="20"/>
        <v>4.104530664</v>
      </c>
      <c r="Z16" s="3">
        <v>141.58666584722948</v>
      </c>
      <c r="AA16" s="3">
        <v>463.12386287445327</v>
      </c>
      <c r="AB16" s="3">
        <f t="shared" si="7"/>
        <v>321.537197</v>
      </c>
      <c r="AC16" s="3">
        <f t="shared" si="8"/>
        <v>3.270956768</v>
      </c>
    </row>
    <row r="17" ht="15.75" customHeight="1">
      <c r="A17" s="3" t="s">
        <v>15</v>
      </c>
      <c r="B17" s="3">
        <v>2.0</v>
      </c>
      <c r="C17" s="3">
        <v>144.19844185595326</v>
      </c>
      <c r="D17" s="3">
        <v>462.03373869254625</v>
      </c>
      <c r="E17" s="3">
        <f t="shared" si="1"/>
        <v>317.8352968</v>
      </c>
      <c r="F17" s="3">
        <f t="shared" si="2"/>
        <v>3.204152089</v>
      </c>
      <c r="G17" s="3">
        <v>131.16166818557772</v>
      </c>
      <c r="H17" s="3">
        <v>295.2793984167023</v>
      </c>
      <c r="I17" s="3">
        <f t="shared" si="13"/>
        <v>164.1177302</v>
      </c>
      <c r="J17" s="3">
        <f t="shared" si="14"/>
        <v>2.251262907</v>
      </c>
      <c r="M17" s="3">
        <v>144.19844185595326</v>
      </c>
      <c r="N17" s="3">
        <v>462.03373869254625</v>
      </c>
      <c r="O17" s="3">
        <f t="shared" si="3"/>
        <v>317.8352968</v>
      </c>
      <c r="P17" s="3">
        <f t="shared" si="4"/>
        <v>3.204152089</v>
      </c>
      <c r="Q17" s="3">
        <v>131.16166818557772</v>
      </c>
      <c r="R17" s="3">
        <v>295.2793984167023</v>
      </c>
      <c r="S17" s="3">
        <f t="shared" si="15"/>
        <v>164.1177302</v>
      </c>
      <c r="T17" s="3">
        <f t="shared" si="16"/>
        <v>2.251262907</v>
      </c>
      <c r="V17" s="3">
        <v>103.09641675907011</v>
      </c>
      <c r="W17" s="3">
        <v>418.1871517808775</v>
      </c>
      <c r="X17" s="3">
        <f t="shared" si="19"/>
        <v>315.090735</v>
      </c>
      <c r="Y17" s="3">
        <f t="shared" si="20"/>
        <v>4.056272419</v>
      </c>
      <c r="Z17" s="3">
        <v>174.47038680387325</v>
      </c>
      <c r="AA17" s="3">
        <v>443.2639107643583</v>
      </c>
      <c r="AB17" s="3">
        <f t="shared" si="7"/>
        <v>268.793524</v>
      </c>
      <c r="AC17" s="3">
        <f t="shared" si="8"/>
        <v>2.540625483</v>
      </c>
    </row>
    <row r="18" ht="15.75" customHeight="1">
      <c r="A18" s="3" t="s">
        <v>15</v>
      </c>
      <c r="B18" s="3">
        <v>2.0</v>
      </c>
      <c r="C18" s="3">
        <v>129.40362665046024</v>
      </c>
      <c r="D18" s="3">
        <v>666.1937481090381</v>
      </c>
      <c r="E18" s="3">
        <f t="shared" si="1"/>
        <v>536.7901215</v>
      </c>
      <c r="F18" s="3">
        <f t="shared" si="2"/>
        <v>5.148184524</v>
      </c>
      <c r="G18" s="3">
        <v>169.4972061648893</v>
      </c>
      <c r="H18" s="3">
        <v>600.0942916224548</v>
      </c>
      <c r="I18" s="3">
        <f t="shared" si="13"/>
        <v>430.5970855</v>
      </c>
      <c r="J18" s="3">
        <f t="shared" si="14"/>
        <v>3.540437658</v>
      </c>
      <c r="M18" s="3">
        <v>129.40362665046024</v>
      </c>
      <c r="N18" s="3">
        <v>666.1937481090381</v>
      </c>
      <c r="O18" s="3">
        <f t="shared" si="3"/>
        <v>536.7901215</v>
      </c>
      <c r="P18" s="3">
        <f t="shared" si="4"/>
        <v>5.148184524</v>
      </c>
      <c r="Q18" s="3">
        <v>169.4972061648893</v>
      </c>
      <c r="R18" s="3">
        <v>600.0942916224548</v>
      </c>
      <c r="S18" s="3">
        <f t="shared" si="15"/>
        <v>430.5970855</v>
      </c>
      <c r="T18" s="3">
        <f t="shared" si="16"/>
        <v>3.540437658</v>
      </c>
      <c r="V18" s="3">
        <v>137.89072880980365</v>
      </c>
      <c r="W18" s="3">
        <v>407.0017012600686</v>
      </c>
      <c r="X18" s="3">
        <f t="shared" si="19"/>
        <v>269.1109725</v>
      </c>
      <c r="Y18" s="3">
        <f t="shared" si="20"/>
        <v>2.951624847</v>
      </c>
      <c r="Z18" s="3">
        <v>167.86656111632325</v>
      </c>
      <c r="AA18" s="3">
        <v>575.5276293148074</v>
      </c>
      <c r="AB18" s="3">
        <f t="shared" si="7"/>
        <v>407.6610682</v>
      </c>
      <c r="AC18" s="3">
        <f t="shared" si="8"/>
        <v>3.42848287</v>
      </c>
    </row>
    <row r="19" ht="15.75" customHeight="1">
      <c r="A19" s="3" t="s">
        <v>17</v>
      </c>
      <c r="B19" s="3">
        <v>1.0</v>
      </c>
      <c r="C19" s="3">
        <v>97.185073008876</v>
      </c>
      <c r="D19" s="3">
        <v>546.7720531088432</v>
      </c>
      <c r="E19" s="3">
        <f t="shared" si="1"/>
        <v>449.5869801</v>
      </c>
      <c r="F19" s="3">
        <f t="shared" si="2"/>
        <v>5.626090882</v>
      </c>
      <c r="G19" s="3">
        <v>167.268962053988</v>
      </c>
      <c r="H19" s="3">
        <v>515.6483472085248</v>
      </c>
      <c r="I19" s="3">
        <f t="shared" si="13"/>
        <v>348.3793852</v>
      </c>
      <c r="J19" s="3">
        <f t="shared" si="14"/>
        <v>3.082749728</v>
      </c>
    </row>
    <row r="20" ht="15.75" customHeight="1">
      <c r="A20" s="3" t="s">
        <v>17</v>
      </c>
      <c r="B20" s="3">
        <v>1.0</v>
      </c>
      <c r="C20" s="3">
        <v>119.29652743729206</v>
      </c>
      <c r="D20" s="3">
        <v>402.1813200899392</v>
      </c>
      <c r="E20" s="3">
        <f t="shared" si="1"/>
        <v>282.8847927</v>
      </c>
      <c r="F20" s="3">
        <f t="shared" si="2"/>
        <v>3.371274326</v>
      </c>
      <c r="G20" s="3">
        <v>142.19744534402668</v>
      </c>
      <c r="H20" s="3">
        <v>603.0644665426598</v>
      </c>
      <c r="I20" s="3">
        <f t="shared" si="13"/>
        <v>460.8670212</v>
      </c>
      <c r="J20" s="3">
        <f t="shared" si="14"/>
        <v>4.241035872</v>
      </c>
      <c r="L20" s="3" t="s">
        <v>48</v>
      </c>
      <c r="M20" s="3">
        <f t="shared" ref="M20:T20" si="23">AVERAGE(M3:M18)</f>
        <v>138.6316032</v>
      </c>
      <c r="N20" s="3">
        <f t="shared" si="23"/>
        <v>642.5219447</v>
      </c>
      <c r="O20" s="3">
        <f t="shared" si="23"/>
        <v>503.8903415</v>
      </c>
      <c r="P20" s="3">
        <f t="shared" si="23"/>
        <v>4.728267697</v>
      </c>
      <c r="Q20" s="3">
        <f t="shared" si="23"/>
        <v>146.6970824</v>
      </c>
      <c r="R20" s="3">
        <f t="shared" si="23"/>
        <v>615.8510743</v>
      </c>
      <c r="S20" s="3">
        <f t="shared" si="23"/>
        <v>468.67015</v>
      </c>
      <c r="T20" s="3">
        <f t="shared" si="23"/>
        <v>4.254616445</v>
      </c>
      <c r="V20" s="3">
        <f t="shared" ref="V20:AC20" si="24">AVERAGE(V3:V18)</f>
        <v>116.8123405</v>
      </c>
      <c r="W20" s="3">
        <f t="shared" si="24"/>
        <v>503.1007019</v>
      </c>
      <c r="X20" s="3">
        <f t="shared" si="24"/>
        <v>386.5155111</v>
      </c>
      <c r="Y20" s="3">
        <f t="shared" si="24"/>
        <v>4.343319687</v>
      </c>
      <c r="Z20" s="3">
        <f t="shared" si="24"/>
        <v>161.4024017</v>
      </c>
      <c r="AA20" s="3">
        <f t="shared" si="24"/>
        <v>493.9884684</v>
      </c>
      <c r="AB20" s="3">
        <f t="shared" si="24"/>
        <v>332.5860666</v>
      </c>
      <c r="AC20" s="3">
        <f t="shared" si="24"/>
        <v>3.089012011</v>
      </c>
      <c r="AE20" s="3">
        <f t="shared" ref="AE20:AL20" si="25">AVERAGE(AE3:AE18)</f>
        <v>141.3332653</v>
      </c>
      <c r="AF20" s="3">
        <f t="shared" si="25"/>
        <v>702.9431756</v>
      </c>
      <c r="AG20" s="3">
        <f t="shared" si="25"/>
        <v>550.6817622</v>
      </c>
      <c r="AH20" s="3">
        <f t="shared" si="25"/>
        <v>4.929896685</v>
      </c>
      <c r="AI20" s="3">
        <f t="shared" si="25"/>
        <v>144.4563004</v>
      </c>
      <c r="AJ20" s="3">
        <f t="shared" si="25"/>
        <v>630.4602162</v>
      </c>
      <c r="AK20" s="3">
        <f t="shared" si="25"/>
        <v>491.2291717</v>
      </c>
      <c r="AL20" s="3">
        <f t="shared" si="25"/>
        <v>4.485076115</v>
      </c>
    </row>
    <row r="21" ht="15.75" customHeight="1">
      <c r="A21" s="3" t="s">
        <v>17</v>
      </c>
      <c r="B21" s="3">
        <v>1.0</v>
      </c>
      <c r="C21" s="3">
        <v>115.70181793291756</v>
      </c>
      <c r="D21" s="3">
        <v>534.917372399235</v>
      </c>
      <c r="E21" s="3">
        <f t="shared" si="1"/>
        <v>419.2155545</v>
      </c>
      <c r="F21" s="3">
        <f t="shared" si="2"/>
        <v>4.623240861</v>
      </c>
      <c r="G21" s="3">
        <v>177.70889473519665</v>
      </c>
      <c r="H21" s="3">
        <v>451.24544511045525</v>
      </c>
      <c r="I21" s="3">
        <f t="shared" si="13"/>
        <v>273.5365504</v>
      </c>
      <c r="J21" s="3">
        <f t="shared" si="14"/>
        <v>2.539239501</v>
      </c>
      <c r="L21" s="3" t="s">
        <v>49</v>
      </c>
      <c r="M21" s="3">
        <f t="shared" ref="M21:T21" si="26">STDEV(M3:M18)</f>
        <v>22.55331935</v>
      </c>
      <c r="N21" s="3">
        <f t="shared" si="26"/>
        <v>90.90008516</v>
      </c>
      <c r="O21" s="3">
        <f t="shared" si="26"/>
        <v>85.39318576</v>
      </c>
      <c r="P21" s="3">
        <f t="shared" si="26"/>
        <v>0.8812777047</v>
      </c>
      <c r="Q21" s="3">
        <f t="shared" si="26"/>
        <v>21.02508291</v>
      </c>
      <c r="R21" s="3">
        <f t="shared" si="26"/>
        <v>139.4163412</v>
      </c>
      <c r="S21" s="3">
        <f t="shared" si="26"/>
        <v>138.4269684</v>
      </c>
      <c r="T21" s="3">
        <f t="shared" si="26"/>
        <v>1.110812714</v>
      </c>
      <c r="V21" s="3">
        <f t="shared" ref="V21:AC21" si="27">STDEV(V3:V18)</f>
        <v>12.14685541</v>
      </c>
      <c r="W21" s="3">
        <f t="shared" si="27"/>
        <v>170.7909996</v>
      </c>
      <c r="X21" s="3">
        <f t="shared" si="27"/>
        <v>169.8611612</v>
      </c>
      <c r="Y21" s="3">
        <f t="shared" si="27"/>
        <v>1.40237944</v>
      </c>
      <c r="Z21" s="3">
        <f t="shared" si="27"/>
        <v>14.38813058</v>
      </c>
      <c r="AA21" s="3">
        <f t="shared" si="27"/>
        <v>51.19992484</v>
      </c>
      <c r="AB21" s="3">
        <f t="shared" si="27"/>
        <v>55.6937146</v>
      </c>
      <c r="AC21" s="3">
        <f t="shared" si="27"/>
        <v>0.4757484473</v>
      </c>
      <c r="AE21" s="3">
        <f t="shared" ref="AE21:AL21" si="28">STDEV(AE3:AE18)</f>
        <v>19.92301779</v>
      </c>
      <c r="AF21" s="3">
        <f t="shared" si="28"/>
        <v>145.771237</v>
      </c>
      <c r="AG21" s="3">
        <f t="shared" si="28"/>
        <v>139.5993655</v>
      </c>
      <c r="AH21" s="3">
        <f t="shared" si="28"/>
        <v>0.9324949077</v>
      </c>
      <c r="AI21" s="3">
        <f t="shared" si="28"/>
        <v>25.25161008</v>
      </c>
      <c r="AJ21" s="3">
        <f t="shared" si="28"/>
        <v>134.9296084</v>
      </c>
      <c r="AK21" s="3">
        <f t="shared" si="28"/>
        <v>134.4324472</v>
      </c>
      <c r="AL21" s="3">
        <f t="shared" si="28"/>
        <v>1.126660452</v>
      </c>
    </row>
    <row r="22" ht="15.75" customHeight="1">
      <c r="A22" s="3" t="s">
        <v>17</v>
      </c>
      <c r="B22" s="3">
        <v>1.0</v>
      </c>
      <c r="C22" s="3">
        <v>140.1928290702004</v>
      </c>
      <c r="D22" s="3">
        <v>473.97595163609515</v>
      </c>
      <c r="E22" s="3">
        <f t="shared" si="1"/>
        <v>333.7831226</v>
      </c>
      <c r="F22" s="3">
        <f t="shared" si="2"/>
        <v>3.380885847</v>
      </c>
      <c r="G22" s="3">
        <v>149.21915458073144</v>
      </c>
      <c r="H22" s="3">
        <v>436.2720785318437</v>
      </c>
      <c r="I22" s="3">
        <f t="shared" si="13"/>
        <v>287.052924</v>
      </c>
      <c r="J22" s="3">
        <f t="shared" si="14"/>
        <v>2.923700243</v>
      </c>
      <c r="L22" s="3" t="s">
        <v>50</v>
      </c>
      <c r="M22" s="3">
        <f t="shared" ref="M22:T22" si="29">COUNT(M3:M18)</f>
        <v>16</v>
      </c>
      <c r="N22" s="3">
        <f t="shared" si="29"/>
        <v>16</v>
      </c>
      <c r="O22" s="3">
        <f t="shared" si="29"/>
        <v>16</v>
      </c>
      <c r="P22" s="3">
        <f t="shared" si="29"/>
        <v>16</v>
      </c>
      <c r="Q22" s="3">
        <f t="shared" si="29"/>
        <v>16</v>
      </c>
      <c r="R22" s="3">
        <f t="shared" si="29"/>
        <v>15</v>
      </c>
      <c r="S22" s="3">
        <f t="shared" si="29"/>
        <v>15</v>
      </c>
      <c r="T22" s="3">
        <f t="shared" si="29"/>
        <v>15</v>
      </c>
      <c r="V22" s="3">
        <f t="shared" ref="V22:AC22" si="30">COUNT(V3:V18)</f>
        <v>16</v>
      </c>
      <c r="W22" s="3">
        <f t="shared" si="30"/>
        <v>15</v>
      </c>
      <c r="X22" s="3">
        <f t="shared" si="30"/>
        <v>15</v>
      </c>
      <c r="Y22" s="3">
        <f t="shared" si="30"/>
        <v>15</v>
      </c>
      <c r="Z22" s="3">
        <f t="shared" si="30"/>
        <v>16</v>
      </c>
      <c r="AA22" s="3">
        <f t="shared" si="30"/>
        <v>16</v>
      </c>
      <c r="AB22" s="3">
        <f t="shared" si="30"/>
        <v>16</v>
      </c>
      <c r="AC22" s="3">
        <f t="shared" si="30"/>
        <v>16</v>
      </c>
      <c r="AE22" s="3">
        <f t="shared" ref="AE22:AL22" si="31">COUNT(AE3:AE18)</f>
        <v>11</v>
      </c>
      <c r="AF22" s="3">
        <f t="shared" si="31"/>
        <v>12</v>
      </c>
      <c r="AG22" s="3">
        <f t="shared" si="31"/>
        <v>11</v>
      </c>
      <c r="AH22" s="3">
        <f t="shared" si="31"/>
        <v>11</v>
      </c>
      <c r="AI22" s="3">
        <f t="shared" si="31"/>
        <v>11</v>
      </c>
      <c r="AJ22" s="3">
        <f t="shared" si="31"/>
        <v>12</v>
      </c>
      <c r="AK22" s="3">
        <f t="shared" si="31"/>
        <v>11</v>
      </c>
      <c r="AL22" s="3">
        <f t="shared" si="31"/>
        <v>11</v>
      </c>
    </row>
    <row r="23" ht="15.75" customHeight="1">
      <c r="A23" s="3" t="s">
        <v>17</v>
      </c>
      <c r="B23" s="3">
        <v>1.0</v>
      </c>
      <c r="C23" s="3">
        <v>102.6060962953309</v>
      </c>
      <c r="D23" s="3">
        <v>441.2725603119399</v>
      </c>
      <c r="E23" s="3">
        <f t="shared" si="1"/>
        <v>338.666464</v>
      </c>
      <c r="F23" s="3">
        <f t="shared" si="2"/>
        <v>4.300646611</v>
      </c>
      <c r="G23" s="3">
        <v>190.7437931982565</v>
      </c>
      <c r="H23" s="3">
        <v>517.0278028617681</v>
      </c>
      <c r="I23" s="3">
        <f t="shared" si="13"/>
        <v>326.2840097</v>
      </c>
      <c r="J23" s="3">
        <f t="shared" si="14"/>
        <v>2.710587821</v>
      </c>
      <c r="L23" s="3" t="s">
        <v>51</v>
      </c>
      <c r="M23" s="3">
        <f t="shared" ref="M23:T23" si="32">M21/(SQRT(M22))</f>
        <v>5.638329837</v>
      </c>
      <c r="N23" s="3">
        <f t="shared" si="32"/>
        <v>22.72502129</v>
      </c>
      <c r="O23" s="3">
        <f t="shared" si="32"/>
        <v>21.34829644</v>
      </c>
      <c r="P23" s="3">
        <f t="shared" si="32"/>
        <v>0.2203194262</v>
      </c>
      <c r="Q23" s="3">
        <f t="shared" si="32"/>
        <v>5.256270726</v>
      </c>
      <c r="R23" s="3">
        <f t="shared" si="32"/>
        <v>35.9971445</v>
      </c>
      <c r="S23" s="3">
        <f t="shared" si="32"/>
        <v>35.74168955</v>
      </c>
      <c r="T23" s="3">
        <f t="shared" si="32"/>
        <v>0.2868106095</v>
      </c>
      <c r="V23" s="3">
        <f t="shared" ref="V23:AC23" si="33">V21/(SQRT(V22))</f>
        <v>3.036713851</v>
      </c>
      <c r="W23" s="3">
        <f t="shared" si="33"/>
        <v>44.09804648</v>
      </c>
      <c r="X23" s="3">
        <f t="shared" si="33"/>
        <v>43.85796324</v>
      </c>
      <c r="Y23" s="3">
        <f t="shared" si="33"/>
        <v>0.3620928145</v>
      </c>
      <c r="Z23" s="3">
        <f t="shared" si="33"/>
        <v>3.597032644</v>
      </c>
      <c r="AA23" s="3">
        <f t="shared" si="33"/>
        <v>12.79998121</v>
      </c>
      <c r="AB23" s="3">
        <f t="shared" si="33"/>
        <v>13.92342865</v>
      </c>
      <c r="AC23" s="3">
        <f t="shared" si="33"/>
        <v>0.1189371118</v>
      </c>
      <c r="AE23" s="3">
        <f t="shared" ref="AE23:AL23" si="34">AE21/(SQRT(AE22))</f>
        <v>6.007015881</v>
      </c>
      <c r="AF23" s="3">
        <f t="shared" si="34"/>
        <v>42.08053145</v>
      </c>
      <c r="AG23" s="3">
        <f t="shared" si="34"/>
        <v>42.0907924</v>
      </c>
      <c r="AH23" s="3">
        <f t="shared" si="34"/>
        <v>0.2811577934</v>
      </c>
      <c r="AI23" s="3">
        <f t="shared" si="34"/>
        <v>7.613646907</v>
      </c>
      <c r="AJ23" s="3">
        <f t="shared" si="34"/>
        <v>38.95082288</v>
      </c>
      <c r="AK23" s="3">
        <f t="shared" si="34"/>
        <v>40.5329079</v>
      </c>
      <c r="AL23" s="3">
        <f t="shared" si="34"/>
        <v>0.3397009077</v>
      </c>
    </row>
    <row r="24" ht="15.75" customHeight="1">
      <c r="A24" s="3" t="s">
        <v>17</v>
      </c>
      <c r="B24" s="3">
        <v>1.0</v>
      </c>
      <c r="C24" s="3">
        <v>121.02540615479018</v>
      </c>
      <c r="D24" s="3">
        <v>368.38168404020416</v>
      </c>
      <c r="E24" s="3">
        <f t="shared" si="1"/>
        <v>247.3562779</v>
      </c>
      <c r="F24" s="3">
        <f t="shared" si="2"/>
        <v>3.043837618</v>
      </c>
      <c r="G24" s="3">
        <v>147.35088736160037</v>
      </c>
      <c r="H24" s="3">
        <v>527.5002583974868</v>
      </c>
      <c r="I24" s="3">
        <f t="shared" si="13"/>
        <v>380.149371</v>
      </c>
      <c r="J24" s="3">
        <f t="shared" si="14"/>
        <v>3.57989197</v>
      </c>
    </row>
    <row r="25" ht="15.75" customHeight="1">
      <c r="A25" s="3" t="s">
        <v>17</v>
      </c>
      <c r="B25" s="3">
        <v>1.0</v>
      </c>
      <c r="C25" s="3">
        <v>104.87072582426185</v>
      </c>
      <c r="D25" s="3">
        <v>469.74302007993805</v>
      </c>
      <c r="E25" s="3">
        <f t="shared" si="1"/>
        <v>364.8722943</v>
      </c>
      <c r="F25" s="3">
        <f t="shared" si="2"/>
        <v>4.479257833</v>
      </c>
      <c r="G25" s="3">
        <v>167.78041027834448</v>
      </c>
      <c r="H25" s="3">
        <v>486.2047293279457</v>
      </c>
      <c r="I25" s="3">
        <f t="shared" si="13"/>
        <v>318.424319</v>
      </c>
      <c r="J25" s="3">
        <f t="shared" si="14"/>
        <v>2.897863514</v>
      </c>
    </row>
    <row r="26" ht="15.75" customHeight="1">
      <c r="A26" s="3" t="s">
        <v>17</v>
      </c>
      <c r="B26" s="3">
        <v>1.0</v>
      </c>
      <c r="C26" s="3">
        <v>122.37154029975444</v>
      </c>
      <c r="D26" s="3">
        <v>475.1223326338349</v>
      </c>
      <c r="E26" s="3">
        <f t="shared" si="1"/>
        <v>352.7507923</v>
      </c>
      <c r="F26" s="3">
        <f t="shared" si="2"/>
        <v>3.882621167</v>
      </c>
      <c r="G26" s="3">
        <v>164.57503172286928</v>
      </c>
      <c r="H26" s="3">
        <v>454.00334277492965</v>
      </c>
      <c r="I26" s="3">
        <f t="shared" si="13"/>
        <v>289.4283111</v>
      </c>
      <c r="J26" s="3">
        <f t="shared" si="14"/>
        <v>2.758640469</v>
      </c>
    </row>
    <row r="27" ht="15.75" customHeight="1">
      <c r="A27" s="3" t="s">
        <v>17</v>
      </c>
      <c r="B27" s="3">
        <v>2.0</v>
      </c>
      <c r="C27" s="3">
        <v>120.21958541443581</v>
      </c>
      <c r="D27" s="3"/>
      <c r="E27" s="3"/>
      <c r="F27" s="3"/>
      <c r="G27" s="3">
        <v>166.00749837818086</v>
      </c>
      <c r="H27" s="3">
        <v>527.9716553868923</v>
      </c>
      <c r="I27" s="3">
        <f t="shared" si="13"/>
        <v>361.964157</v>
      </c>
      <c r="J27" s="3">
        <f t="shared" si="14"/>
        <v>3.180408479</v>
      </c>
    </row>
    <row r="28" ht="15.75" customHeight="1">
      <c r="A28" s="3" t="s">
        <v>17</v>
      </c>
      <c r="B28" s="3">
        <v>2.0</v>
      </c>
      <c r="C28" s="3">
        <v>125.45009329109999</v>
      </c>
      <c r="D28" s="3">
        <v>1028.1029239808042</v>
      </c>
      <c r="E28" s="3">
        <f t="shared" ref="E28:E42" si="35">D28-C28</f>
        <v>902.6528307</v>
      </c>
      <c r="F28" s="3">
        <f t="shared" ref="F28:F42" si="36">D28/C28</f>
        <v>8.195314145</v>
      </c>
      <c r="G28" s="3">
        <v>172.2921344989889</v>
      </c>
      <c r="H28" s="3">
        <v>460.9416200532363</v>
      </c>
      <c r="I28" s="3">
        <f t="shared" si="13"/>
        <v>288.6494856</v>
      </c>
      <c r="J28" s="3">
        <f t="shared" si="14"/>
        <v>2.675349176</v>
      </c>
    </row>
    <row r="29" ht="15.75" customHeight="1">
      <c r="A29" s="3" t="s">
        <v>17</v>
      </c>
      <c r="B29" s="3">
        <v>2.0</v>
      </c>
      <c r="C29" s="3">
        <v>111.98772206217504</v>
      </c>
      <c r="D29" s="3">
        <v>435.02052453079585</v>
      </c>
      <c r="E29" s="3">
        <f t="shared" si="35"/>
        <v>323.0328025</v>
      </c>
      <c r="F29" s="3">
        <f t="shared" si="36"/>
        <v>3.884537666</v>
      </c>
      <c r="G29" s="3">
        <v>142.44082645022172</v>
      </c>
      <c r="H29" s="3">
        <v>539.3565021049251</v>
      </c>
      <c r="I29" s="3">
        <f t="shared" si="13"/>
        <v>396.9156757</v>
      </c>
      <c r="J29" s="3">
        <f t="shared" si="14"/>
        <v>3.786530277</v>
      </c>
    </row>
    <row r="30" ht="15.75" customHeight="1">
      <c r="A30" s="3" t="s">
        <v>17</v>
      </c>
      <c r="B30" s="3">
        <v>2.0</v>
      </c>
      <c r="C30" s="3">
        <v>119.04065775635792</v>
      </c>
      <c r="D30" s="3">
        <v>733.6890784790908</v>
      </c>
      <c r="E30" s="3">
        <f t="shared" si="35"/>
        <v>614.6484207</v>
      </c>
      <c r="F30" s="3">
        <f t="shared" si="36"/>
        <v>6.16334866</v>
      </c>
      <c r="G30" s="3">
        <v>154.13750725195277</v>
      </c>
      <c r="H30" s="3">
        <v>464.8366279571777</v>
      </c>
      <c r="I30" s="3">
        <f t="shared" si="13"/>
        <v>310.6991207</v>
      </c>
      <c r="J30" s="3">
        <f t="shared" si="14"/>
        <v>3.015726907</v>
      </c>
    </row>
    <row r="31" ht="15.75" customHeight="1">
      <c r="A31" s="3" t="s">
        <v>17</v>
      </c>
      <c r="B31" s="3">
        <v>2.0</v>
      </c>
      <c r="C31" s="3">
        <v>121.72780333465249</v>
      </c>
      <c r="D31" s="3">
        <v>375.6899510254632</v>
      </c>
      <c r="E31" s="3">
        <f t="shared" si="35"/>
        <v>253.9621477</v>
      </c>
      <c r="F31" s="3">
        <f t="shared" si="36"/>
        <v>3.086311761</v>
      </c>
      <c r="G31" s="3">
        <v>156.792268213844</v>
      </c>
      <c r="H31" s="3">
        <v>437.82721475030144</v>
      </c>
      <c r="I31" s="3">
        <f t="shared" si="13"/>
        <v>281.0349465</v>
      </c>
      <c r="J31" s="3">
        <f t="shared" si="14"/>
        <v>2.792403093</v>
      </c>
    </row>
    <row r="32" ht="15.75" customHeight="1">
      <c r="A32" s="3" t="s">
        <v>17</v>
      </c>
      <c r="B32" s="3">
        <v>2.0</v>
      </c>
      <c r="C32" s="3">
        <v>106.33442378250699</v>
      </c>
      <c r="D32" s="3">
        <v>436.45290303844655</v>
      </c>
      <c r="E32" s="3">
        <f t="shared" si="35"/>
        <v>330.1184793</v>
      </c>
      <c r="F32" s="3">
        <f t="shared" si="36"/>
        <v>4.104530664</v>
      </c>
      <c r="G32" s="3">
        <v>141.58666584722948</v>
      </c>
      <c r="H32" s="3">
        <v>463.12386287445327</v>
      </c>
      <c r="I32" s="3">
        <f t="shared" si="13"/>
        <v>321.537197</v>
      </c>
      <c r="J32" s="3">
        <f t="shared" si="14"/>
        <v>3.270956768</v>
      </c>
    </row>
    <row r="33" ht="15.75" customHeight="1">
      <c r="A33" s="3" t="s">
        <v>17</v>
      </c>
      <c r="B33" s="3">
        <v>2.0</v>
      </c>
      <c r="C33" s="3">
        <v>103.09641675907011</v>
      </c>
      <c r="D33" s="3">
        <v>418.1871517808775</v>
      </c>
      <c r="E33" s="3">
        <f t="shared" si="35"/>
        <v>315.090735</v>
      </c>
      <c r="F33" s="3">
        <f t="shared" si="36"/>
        <v>4.056272419</v>
      </c>
      <c r="G33" s="3">
        <v>174.47038680387325</v>
      </c>
      <c r="H33" s="3">
        <v>443.2639107643583</v>
      </c>
      <c r="I33" s="3">
        <f t="shared" si="13"/>
        <v>268.793524</v>
      </c>
      <c r="J33" s="3">
        <f t="shared" si="14"/>
        <v>2.540625483</v>
      </c>
    </row>
    <row r="34" ht="15.75" customHeight="1">
      <c r="A34" s="3" t="s">
        <v>17</v>
      </c>
      <c r="B34" s="3">
        <v>2.0</v>
      </c>
      <c r="C34" s="3">
        <v>137.89072880980365</v>
      </c>
      <c r="D34" s="3">
        <v>407.0017012600686</v>
      </c>
      <c r="E34" s="3">
        <f t="shared" si="35"/>
        <v>269.1109725</v>
      </c>
      <c r="F34" s="3">
        <f t="shared" si="36"/>
        <v>2.951624847</v>
      </c>
      <c r="G34" s="3">
        <v>167.86656111632325</v>
      </c>
      <c r="H34" s="3">
        <v>575.5276293148074</v>
      </c>
      <c r="I34" s="3">
        <f t="shared" si="13"/>
        <v>407.6610682</v>
      </c>
      <c r="J34" s="3">
        <f t="shared" si="14"/>
        <v>3.42848287</v>
      </c>
    </row>
    <row r="35" ht="15.75" customHeight="1">
      <c r="A35" s="3" t="s">
        <v>18</v>
      </c>
      <c r="B35" s="3">
        <v>1.0</v>
      </c>
      <c r="C35" s="3">
        <v>152.64679475171513</v>
      </c>
      <c r="D35" s="3">
        <v>684.1534228694345</v>
      </c>
      <c r="E35" s="3">
        <f t="shared" si="35"/>
        <v>531.5066281</v>
      </c>
      <c r="F35" s="3">
        <f t="shared" si="36"/>
        <v>4.481937691</v>
      </c>
      <c r="G35" s="3">
        <v>134.00586920850614</v>
      </c>
      <c r="H35" s="3">
        <v>373.756162403637</v>
      </c>
      <c r="I35" s="3">
        <f t="shared" si="13"/>
        <v>239.7502932</v>
      </c>
      <c r="J35" s="3">
        <f t="shared" si="14"/>
        <v>2.78910293</v>
      </c>
    </row>
    <row r="36" ht="15.75" customHeight="1">
      <c r="A36" s="3" t="s">
        <v>18</v>
      </c>
      <c r="B36" s="3">
        <v>1.0</v>
      </c>
      <c r="C36" s="3">
        <v>174.5035608625011</v>
      </c>
      <c r="D36" s="3">
        <v>1053.306447725816</v>
      </c>
      <c r="E36" s="3">
        <f t="shared" si="35"/>
        <v>878.8028869</v>
      </c>
      <c r="F36" s="3">
        <f t="shared" si="36"/>
        <v>6.03601693</v>
      </c>
      <c r="G36" s="3">
        <v>127.51785436109719</v>
      </c>
      <c r="H36" s="3">
        <v>815.3772741578342</v>
      </c>
      <c r="I36" s="3">
        <f t="shared" si="13"/>
        <v>687.8594198</v>
      </c>
      <c r="J36" s="3">
        <f t="shared" si="14"/>
        <v>6.394220466</v>
      </c>
    </row>
    <row r="37" ht="15.75" customHeight="1">
      <c r="A37" s="3" t="s">
        <v>18</v>
      </c>
      <c r="B37" s="3">
        <v>1.0</v>
      </c>
      <c r="C37" s="3">
        <v>156.99871095427594</v>
      </c>
      <c r="D37" s="3">
        <v>692.7067930442813</v>
      </c>
      <c r="E37" s="3">
        <f t="shared" si="35"/>
        <v>535.7080821</v>
      </c>
      <c r="F37" s="3">
        <f t="shared" si="36"/>
        <v>4.412181405</v>
      </c>
      <c r="G37" s="3">
        <v>175.78440097720255</v>
      </c>
      <c r="H37" s="3">
        <v>803.1855179525058</v>
      </c>
      <c r="I37" s="3">
        <f t="shared" si="13"/>
        <v>627.401117</v>
      </c>
      <c r="J37" s="3">
        <f t="shared" si="14"/>
        <v>4.569151264</v>
      </c>
    </row>
    <row r="38" ht="15.75" customHeight="1">
      <c r="A38" s="3" t="s">
        <v>18</v>
      </c>
      <c r="B38" s="3">
        <v>1.0</v>
      </c>
      <c r="C38" s="3">
        <v>150.99778792093431</v>
      </c>
      <c r="D38" s="3">
        <v>706.8067271071188</v>
      </c>
      <c r="E38" s="3">
        <f t="shared" si="35"/>
        <v>555.8089392</v>
      </c>
      <c r="F38" s="3">
        <f t="shared" si="36"/>
        <v>4.680907825</v>
      </c>
      <c r="G38" s="3">
        <v>119.91635228780187</v>
      </c>
      <c r="H38" s="3">
        <v>577.7006657094834</v>
      </c>
      <c r="I38" s="3">
        <f t="shared" si="13"/>
        <v>457.7843134</v>
      </c>
      <c r="J38" s="3">
        <f t="shared" si="14"/>
        <v>4.817530343</v>
      </c>
    </row>
    <row r="39" ht="15.75" customHeight="1">
      <c r="A39" s="3" t="s">
        <v>18</v>
      </c>
      <c r="B39" s="3">
        <v>1.0</v>
      </c>
      <c r="C39" s="3">
        <v>159.84392028519434</v>
      </c>
      <c r="D39" s="3">
        <v>527.2495856859649</v>
      </c>
      <c r="E39" s="3">
        <f t="shared" si="35"/>
        <v>367.4056654</v>
      </c>
      <c r="F39" s="3">
        <f t="shared" si="36"/>
        <v>3.298527618</v>
      </c>
      <c r="G39" s="3">
        <v>177.11159351621933</v>
      </c>
      <c r="H39" s="3">
        <v>670.5328188257367</v>
      </c>
      <c r="I39" s="3">
        <f t="shared" si="13"/>
        <v>493.4212253</v>
      </c>
      <c r="J39" s="3">
        <f t="shared" si="14"/>
        <v>3.785934085</v>
      </c>
    </row>
    <row r="40" ht="15.75" customHeight="1">
      <c r="A40" s="3" t="s">
        <v>18</v>
      </c>
      <c r="B40" s="3">
        <v>1.0</v>
      </c>
      <c r="C40" s="3">
        <v>147.80950990844477</v>
      </c>
      <c r="D40" s="3">
        <v>714.0964616280739</v>
      </c>
      <c r="E40" s="3">
        <f t="shared" si="35"/>
        <v>566.2869517</v>
      </c>
      <c r="F40" s="3">
        <f t="shared" si="36"/>
        <v>4.831194299</v>
      </c>
      <c r="G40" s="3">
        <v>166.3498175701812</v>
      </c>
      <c r="H40" s="3">
        <v>767.7177171771549</v>
      </c>
      <c r="I40" s="3">
        <f t="shared" si="13"/>
        <v>601.3678996</v>
      </c>
      <c r="J40" s="3">
        <f t="shared" si="14"/>
        <v>4.615080007</v>
      </c>
    </row>
    <row r="41" ht="15.75" customHeight="1">
      <c r="A41" s="3" t="s">
        <v>18</v>
      </c>
      <c r="B41" s="3">
        <v>2.0</v>
      </c>
      <c r="C41" s="3">
        <v>118.33571924186445</v>
      </c>
      <c r="D41" s="3">
        <v>652.179262996377</v>
      </c>
      <c r="E41" s="3">
        <f t="shared" si="35"/>
        <v>533.8435438</v>
      </c>
      <c r="F41" s="3">
        <f t="shared" si="36"/>
        <v>5.511262932</v>
      </c>
      <c r="G41" s="3">
        <v>141.40498926127634</v>
      </c>
      <c r="H41" s="3">
        <v>579.8423661970554</v>
      </c>
      <c r="I41" s="3">
        <f t="shared" si="13"/>
        <v>438.4373769</v>
      </c>
      <c r="J41" s="3">
        <f t="shared" si="14"/>
        <v>4.10057926</v>
      </c>
    </row>
    <row r="42" ht="15.75" customHeight="1">
      <c r="A42" s="3" t="s">
        <v>18</v>
      </c>
      <c r="B42" s="3">
        <v>2.0</v>
      </c>
      <c r="C42" s="3">
        <v>118.27158784508292</v>
      </c>
      <c r="D42" s="3">
        <v>546.6241790930802</v>
      </c>
      <c r="E42" s="3">
        <f t="shared" si="35"/>
        <v>428.3525912</v>
      </c>
      <c r="F42" s="3">
        <f t="shared" si="36"/>
        <v>4.621770867</v>
      </c>
      <c r="H42" s="3">
        <v>572.9824006633243</v>
      </c>
    </row>
    <row r="43" ht="15.75" customHeight="1">
      <c r="A43" s="3" t="s">
        <v>18</v>
      </c>
      <c r="B43" s="3">
        <v>2.0</v>
      </c>
      <c r="D43" s="3">
        <v>823.1528043589599</v>
      </c>
      <c r="G43" s="3">
        <v>116.19041535133314</v>
      </c>
      <c r="H43" s="3">
        <v>650.1506494702023</v>
      </c>
      <c r="I43" s="3">
        <f t="shared" ref="I43:I46" si="37">H43-G43</f>
        <v>533.9602341</v>
      </c>
      <c r="J43" s="3">
        <f t="shared" ref="J43:J46" si="38">H43/G43</f>
        <v>5.595561798</v>
      </c>
    </row>
    <row r="44" ht="15.75" customHeight="1">
      <c r="A44" s="3" t="s">
        <v>18</v>
      </c>
      <c r="B44" s="3">
        <v>2.0</v>
      </c>
      <c r="C44" s="3">
        <v>118.41227265768853</v>
      </c>
      <c r="D44" s="3">
        <v>583.4418236846667</v>
      </c>
      <c r="E44" s="3">
        <f t="shared" ref="E44:E46" si="39">D44-C44</f>
        <v>465.029551</v>
      </c>
      <c r="F44" s="3">
        <f t="shared" ref="F44:F46" si="40">D44/C44</f>
        <v>4.92720738</v>
      </c>
      <c r="G44" s="3">
        <v>109.35097711987892</v>
      </c>
      <c r="H44" s="3">
        <v>626.4057428428683</v>
      </c>
      <c r="I44" s="3">
        <f t="shared" si="37"/>
        <v>517.0547657</v>
      </c>
      <c r="J44" s="3">
        <f t="shared" si="38"/>
        <v>5.728396392</v>
      </c>
    </row>
    <row r="45" ht="15.75" customHeight="1">
      <c r="A45" s="3" t="s">
        <v>18</v>
      </c>
      <c r="B45" s="3">
        <v>2.0</v>
      </c>
      <c r="C45" s="3">
        <v>135.42867265826442</v>
      </c>
      <c r="D45" s="3">
        <v>619.1852443459948</v>
      </c>
      <c r="E45" s="3">
        <f t="shared" si="39"/>
        <v>483.7565717</v>
      </c>
      <c r="F45" s="3">
        <f t="shared" si="40"/>
        <v>4.572039526</v>
      </c>
      <c r="G45" s="3">
        <v>172.58917904735404</v>
      </c>
      <c r="H45" s="3">
        <v>690.4081863827546</v>
      </c>
      <c r="I45" s="3">
        <f t="shared" si="37"/>
        <v>517.8190073</v>
      </c>
      <c r="J45" s="3">
        <f t="shared" si="38"/>
        <v>4.000298224</v>
      </c>
    </row>
    <row r="46" ht="15.75" customHeight="1">
      <c r="A46" s="3" t="s">
        <v>18</v>
      </c>
      <c r="B46" s="3">
        <v>2.0</v>
      </c>
      <c r="C46" s="3">
        <v>121.41738134002402</v>
      </c>
      <c r="D46" s="3">
        <v>832.4153547791374</v>
      </c>
      <c r="E46" s="3">
        <f t="shared" si="39"/>
        <v>710.9979734</v>
      </c>
      <c r="F46" s="3">
        <f t="shared" si="40"/>
        <v>6.855817063</v>
      </c>
      <c r="G46" s="3">
        <v>148.79785618105905</v>
      </c>
      <c r="H46" s="3">
        <v>437.4630922272719</v>
      </c>
      <c r="I46" s="3">
        <f t="shared" si="37"/>
        <v>288.665236</v>
      </c>
      <c r="J46" s="3">
        <f t="shared" si="38"/>
        <v>2.939982493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:F1"/>
    <mergeCell ref="G1:J1"/>
    <mergeCell ref="M1:P1"/>
    <mergeCell ref="Q1:T1"/>
    <mergeCell ref="V1:Y1"/>
    <mergeCell ref="Z1:AC1"/>
    <mergeCell ref="AE1:AH1"/>
    <mergeCell ref="AI1:AL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2021-11-13T18:06:27Z</dcterms:created>
  <dc:creator>Lonthair, Joshua K</dc:creator>
</cp:coreProperties>
</file>