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65" windowWidth="14805" windowHeight="795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2" i="1"/>
  <c r="M47" i="1"/>
  <c r="N27" i="1" l="1"/>
  <c r="N22" i="1"/>
  <c r="B27" i="1"/>
  <c r="H27" i="1" s="1"/>
  <c r="M27" i="1" s="1"/>
  <c r="B22" i="1"/>
  <c r="H22" i="1" s="1"/>
  <c r="M22" i="1" s="1"/>
  <c r="J27" i="1" l="1"/>
  <c r="J22" i="1"/>
  <c r="N10" i="1"/>
  <c r="N11" i="1"/>
  <c r="N12" i="1"/>
  <c r="N13" i="1"/>
  <c r="N14" i="1"/>
  <c r="N15" i="1"/>
  <c r="N16" i="1"/>
  <c r="N17" i="1"/>
  <c r="N18" i="1"/>
  <c r="N19" i="1"/>
  <c r="N20" i="1"/>
  <c r="N21" i="1"/>
  <c r="N23" i="1"/>
  <c r="N24" i="1"/>
  <c r="N25" i="1"/>
  <c r="N26" i="1"/>
  <c r="N30" i="1"/>
  <c r="N28" i="1"/>
  <c r="N29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B42" i="1" l="1"/>
  <c r="H42" i="1" s="1"/>
  <c r="B37" i="1"/>
  <c r="H37" i="1" s="1"/>
  <c r="B31" i="1"/>
  <c r="H31" i="1" s="1"/>
  <c r="B24" i="1"/>
  <c r="H24" i="1" s="1"/>
  <c r="B13" i="1"/>
  <c r="H13" i="1" s="1"/>
  <c r="B12" i="1"/>
  <c r="H12" i="1" s="1"/>
  <c r="B10" i="1"/>
  <c r="H10" i="1" s="1"/>
  <c r="B16" i="1"/>
  <c r="H16" i="1" s="1"/>
  <c r="B18" i="1"/>
  <c r="H18" i="1" s="1"/>
  <c r="B23" i="1"/>
  <c r="H23" i="1" s="1"/>
  <c r="B43" i="1"/>
  <c r="H43" i="1" s="1"/>
  <c r="B15" i="1"/>
  <c r="H15" i="1" s="1"/>
  <c r="B35" i="1"/>
  <c r="H35" i="1" s="1"/>
  <c r="B25" i="1"/>
  <c r="H25" i="1" s="1"/>
  <c r="B26" i="1"/>
  <c r="H26" i="1" s="1"/>
  <c r="B36" i="1"/>
  <c r="H36" i="1" s="1"/>
  <c r="B11" i="1"/>
  <c r="H11" i="1" s="1"/>
  <c r="B21" i="1"/>
  <c r="H21" i="1" s="1"/>
  <c r="B19" i="1"/>
  <c r="H19" i="1" s="1"/>
  <c r="B39" i="1"/>
  <c r="H39" i="1" s="1"/>
  <c r="B47" i="1"/>
  <c r="H47" i="1" s="1"/>
  <c r="J47" i="1" s="1"/>
  <c r="B38" i="1"/>
  <c r="H38" i="1" s="1"/>
  <c r="B30" i="1"/>
  <c r="H30" i="1" s="1"/>
  <c r="B32" i="1"/>
  <c r="H32" i="1" s="1"/>
  <c r="B33" i="1"/>
  <c r="H33" i="1" s="1"/>
  <c r="B29" i="1"/>
  <c r="H29" i="1" s="1"/>
  <c r="B28" i="1"/>
  <c r="H28" i="1" s="1"/>
  <c r="B34" i="1"/>
  <c r="H34" i="1" s="1"/>
  <c r="B17" i="1"/>
  <c r="H17" i="1" s="1"/>
  <c r="B14" i="1"/>
  <c r="H14" i="1" s="1"/>
  <c r="B45" i="1"/>
  <c r="H45" i="1" s="1"/>
  <c r="B46" i="1"/>
  <c r="H46" i="1" s="1"/>
  <c r="B44" i="1"/>
  <c r="H44" i="1" s="1"/>
  <c r="B40" i="1"/>
  <c r="H40" i="1" s="1"/>
  <c r="B41" i="1"/>
  <c r="H41" i="1" s="1"/>
  <c r="B20" i="1"/>
  <c r="H20" i="1" s="1"/>
  <c r="B2" i="1"/>
  <c r="H2" i="1" s="1"/>
  <c r="B3" i="1"/>
  <c r="H3" i="1" s="1"/>
  <c r="B4" i="1"/>
  <c r="H4" i="1" s="1"/>
  <c r="B5" i="1"/>
  <c r="H5" i="1" s="1"/>
  <c r="B6" i="1"/>
  <c r="H6" i="1" s="1"/>
  <c r="B7" i="1"/>
  <c r="H7" i="1" s="1"/>
  <c r="B8" i="1"/>
  <c r="H8" i="1" s="1"/>
  <c r="B9" i="1"/>
  <c r="H9" i="1" s="1"/>
  <c r="J41" i="1" l="1"/>
  <c r="M41" i="1"/>
  <c r="J30" i="1"/>
  <c r="M30" i="1"/>
  <c r="J9" i="1"/>
  <c r="M9" i="1"/>
  <c r="J5" i="1"/>
  <c r="M5" i="1"/>
  <c r="J20" i="1"/>
  <c r="M20" i="1"/>
  <c r="J46" i="1"/>
  <c r="M46" i="1"/>
  <c r="J34" i="1"/>
  <c r="M34" i="1"/>
  <c r="J32" i="1"/>
  <c r="M32" i="1"/>
  <c r="J39" i="1"/>
  <c r="M39" i="1"/>
  <c r="J36" i="1"/>
  <c r="M36" i="1"/>
  <c r="J15" i="1"/>
  <c r="M15" i="1"/>
  <c r="J16" i="1"/>
  <c r="M16" i="1"/>
  <c r="J24" i="1"/>
  <c r="M24" i="1"/>
  <c r="J8" i="1"/>
  <c r="M8" i="1"/>
  <c r="J28" i="1"/>
  <c r="M28" i="1"/>
  <c r="J19" i="1"/>
  <c r="M19" i="1"/>
  <c r="J26" i="1"/>
  <c r="M26" i="1"/>
  <c r="J43" i="1"/>
  <c r="M43" i="1"/>
  <c r="J10" i="1"/>
  <c r="M10" i="1"/>
  <c r="J31" i="1"/>
  <c r="M31" i="1"/>
  <c r="J4" i="1"/>
  <c r="M4" i="1"/>
  <c r="J40" i="1"/>
  <c r="M40" i="1"/>
  <c r="J14" i="1"/>
  <c r="M14" i="1"/>
  <c r="J29" i="1"/>
  <c r="M29" i="1"/>
  <c r="J38" i="1"/>
  <c r="M38" i="1"/>
  <c r="J21" i="1"/>
  <c r="M21" i="1"/>
  <c r="J25" i="1"/>
  <c r="M25" i="1"/>
  <c r="J23" i="1"/>
  <c r="M23" i="1"/>
  <c r="J12" i="1"/>
  <c r="M12" i="1"/>
  <c r="J37" i="1"/>
  <c r="M37" i="1"/>
  <c r="J45" i="1"/>
  <c r="M45" i="1"/>
  <c r="J7" i="1"/>
  <c r="M7" i="1"/>
  <c r="J3" i="1"/>
  <c r="M3" i="1"/>
  <c r="J6" i="1"/>
  <c r="M6" i="1"/>
  <c r="J2" i="1"/>
  <c r="M2" i="1"/>
  <c r="J44" i="1"/>
  <c r="M44" i="1"/>
  <c r="J17" i="1"/>
  <c r="M17" i="1"/>
  <c r="J33" i="1"/>
  <c r="M33" i="1"/>
  <c r="J11" i="1"/>
  <c r="M11" i="1"/>
  <c r="J35" i="1"/>
  <c r="M35" i="1"/>
  <c r="J18" i="1"/>
  <c r="M18" i="1"/>
  <c r="J13" i="1"/>
  <c r="M13" i="1"/>
  <c r="J42" i="1"/>
  <c r="M42" i="1"/>
  <c r="N9" i="1"/>
  <c r="N8" i="1"/>
  <c r="N7" i="1"/>
  <c r="N6" i="1"/>
  <c r="N5" i="1"/>
  <c r="N4" i="1"/>
  <c r="N3" i="1"/>
  <c r="N2" i="1"/>
  <c r="M48" i="1" l="1"/>
  <c r="N48" i="1"/>
</calcChain>
</file>

<file path=xl/sharedStrings.xml><?xml version="1.0" encoding="utf-8"?>
<sst xmlns="http://schemas.openxmlformats.org/spreadsheetml/2006/main" count="291" uniqueCount="221">
  <si>
    <t>REFDES</t>
  </si>
  <si>
    <t>Part #</t>
  </si>
  <si>
    <t>Description</t>
  </si>
  <si>
    <t>Price</t>
  </si>
  <si>
    <t>Total</t>
  </si>
  <si>
    <t>296-39460-1-ND</t>
  </si>
  <si>
    <t>Buck-Boost Regulator with Vout=1.2 to 5.5V</t>
  </si>
  <si>
    <t>ADP5070ACPZ-R7CT-ND</t>
  </si>
  <si>
    <t xml:space="preserve"> +/-16V Boost Regulator</t>
  </si>
  <si>
    <t>ADP7142</t>
  </si>
  <si>
    <t>ADP5070</t>
  </si>
  <si>
    <t>TPS63030</t>
  </si>
  <si>
    <t>LDO for 15V Line</t>
  </si>
  <si>
    <t>ADP7182</t>
  </si>
  <si>
    <t>LDO for -15V line</t>
  </si>
  <si>
    <t>5V LDO</t>
  </si>
  <si>
    <t>ADP3335ACPZ-5-R7CT-ND</t>
  </si>
  <si>
    <t>ADP3335</t>
  </si>
  <si>
    <t>50V Boost</t>
  </si>
  <si>
    <t>AD1583BRTZ-REEL7CT-ND</t>
  </si>
  <si>
    <t>AD1583</t>
  </si>
  <si>
    <t>3V Vref for DAC and Op-Amps</t>
  </si>
  <si>
    <t>Order Quantity</t>
  </si>
  <si>
    <t>Count</t>
  </si>
  <si>
    <t>C1</t>
  </si>
  <si>
    <t>U1</t>
  </si>
  <si>
    <t>U2,U3</t>
  </si>
  <si>
    <t>TP1,Tp2,Tp3,TP4,TP5,TP6,TP7,TP8</t>
  </si>
  <si>
    <t>Test Clip (Low Profile)</t>
  </si>
  <si>
    <t>3.3uH Inductor</t>
  </si>
  <si>
    <t>0ohm Jumper</t>
  </si>
  <si>
    <t>R7</t>
  </si>
  <si>
    <t>R8</t>
  </si>
  <si>
    <t>Supplier</t>
  </si>
  <si>
    <t>Digikey</t>
  </si>
  <si>
    <t>Mouser</t>
  </si>
  <si>
    <t>Supplier #</t>
  </si>
  <si>
    <t>584-ADP7142ACPZN-R7</t>
  </si>
  <si>
    <t>584-ADP7182ACPZ-R7</t>
  </si>
  <si>
    <t>R6,R4</t>
  </si>
  <si>
    <t>R3</t>
  </si>
  <si>
    <t>U4,U5,U6,U9</t>
  </si>
  <si>
    <t>Low Profile 2pin Header</t>
  </si>
  <si>
    <t>R5,R17</t>
  </si>
  <si>
    <t>R18</t>
  </si>
  <si>
    <t>U12</t>
  </si>
  <si>
    <t>Part Count</t>
  </si>
  <si>
    <t>Spares</t>
  </si>
  <si>
    <t>P5,P6,P7,P8,P9,P10</t>
  </si>
  <si>
    <t>U8</t>
  </si>
  <si>
    <t>U10</t>
  </si>
  <si>
    <t>U11</t>
  </si>
  <si>
    <t>U7</t>
  </si>
  <si>
    <t>R12</t>
  </si>
  <si>
    <t>C20,C21</t>
  </si>
  <si>
    <t>R13</t>
  </si>
  <si>
    <t>Zener Diode</t>
  </si>
  <si>
    <t>DFLS240</t>
  </si>
  <si>
    <t>D1,D3</t>
  </si>
  <si>
    <t>R16</t>
  </si>
  <si>
    <t>R14</t>
  </si>
  <si>
    <t>R15</t>
  </si>
  <si>
    <t>R19</t>
  </si>
  <si>
    <t>L6</t>
  </si>
  <si>
    <t>6.8uH Inductor</t>
  </si>
  <si>
    <t>C8,C9,C10,C14,C15,C16,C17,C18,C19,C24,C27,C28,C37,C22,C29,C30</t>
  </si>
  <si>
    <t>R25</t>
  </si>
  <si>
    <t>R28</t>
  </si>
  <si>
    <t>C3,C4,C6,C23,C26,C32,C38</t>
  </si>
  <si>
    <t>C33,C40,C41</t>
  </si>
  <si>
    <t>R1,R2,R26</t>
  </si>
  <si>
    <t>C35,C36</t>
  </si>
  <si>
    <t>R27</t>
  </si>
  <si>
    <t>L4</t>
  </si>
  <si>
    <t>47uH Inductor</t>
  </si>
  <si>
    <t>Q1</t>
  </si>
  <si>
    <t>N-Fet</t>
  </si>
  <si>
    <t>D2</t>
  </si>
  <si>
    <t>D4</t>
  </si>
  <si>
    <t>1N4148</t>
  </si>
  <si>
    <t>1N5261</t>
  </si>
  <si>
    <t>Diode</t>
  </si>
  <si>
    <t>R20</t>
  </si>
  <si>
    <t>R21</t>
  </si>
  <si>
    <t>C31</t>
  </si>
  <si>
    <t>C34</t>
  </si>
  <si>
    <t>R9,R10,R11,R22,R23,R30,R31,R32</t>
  </si>
  <si>
    <t>490-5307-1-ND</t>
  </si>
  <si>
    <t>GRM188R71E105KA12D</t>
  </si>
  <si>
    <t>Footprint</t>
  </si>
  <si>
    <t>0603</t>
  </si>
  <si>
    <t>1210</t>
  </si>
  <si>
    <t>490-6544-1-ND</t>
  </si>
  <si>
    <t>GRM32ER71H106KA12L</t>
  </si>
  <si>
    <t>L1,L2,L3, L5,L7</t>
  </si>
  <si>
    <t>587-3459-1-ND</t>
  </si>
  <si>
    <t>NRS5030T3R3MMGJ</t>
  </si>
  <si>
    <t>587-3462-1-ND</t>
  </si>
  <si>
    <t>NRS5030T6R8MMGJ</t>
  </si>
  <si>
    <t>587-2731-1-ND</t>
  </si>
  <si>
    <t>NS12555T470MN</t>
  </si>
  <si>
    <t>MAX1523EUT+TCT-ND</t>
  </si>
  <si>
    <t>MAX1523</t>
  </si>
  <si>
    <t>DFLS240LDICT-ND</t>
  </si>
  <si>
    <t>IRLL024NPBFCT-ND</t>
  </si>
  <si>
    <t>IRLL024NTRPBF</t>
  </si>
  <si>
    <t>1N4148WSFSCT-ND</t>
  </si>
  <si>
    <t>1N5261B-ND</t>
  </si>
  <si>
    <t>541-1.00KLCT-ND</t>
  </si>
  <si>
    <t>CRCW04021K00FKED</t>
  </si>
  <si>
    <t>0402</t>
  </si>
  <si>
    <t>541-5.60KLCT-ND</t>
  </si>
  <si>
    <t>CRCW04025K60FKED</t>
  </si>
  <si>
    <t>1k Resistor (1% 1/16W)</t>
  </si>
  <si>
    <t>5.6k Resistor (1% 1/16W)</t>
  </si>
  <si>
    <t>541-10.0KLCT-ND</t>
  </si>
  <si>
    <t>CRCW040210K0FKED</t>
  </si>
  <si>
    <t>10k Resistor (1% 1/16W)</t>
  </si>
  <si>
    <t>541-12.0KLCT-ND</t>
  </si>
  <si>
    <t>CRCW040212K0FKED</t>
  </si>
  <si>
    <t>12k Resistor (1% 1/16W)</t>
  </si>
  <si>
    <t>541-20.0KLCT-ND</t>
  </si>
  <si>
    <t>CRCW040220K0FKED</t>
  </si>
  <si>
    <t>20k Resistor (1% 1/16W)</t>
  </si>
  <si>
    <t>541-100KLCT-ND</t>
  </si>
  <si>
    <t>CRCW0402100KFKED</t>
  </si>
  <si>
    <t>100k Resistor (1% 1/16W)</t>
  </si>
  <si>
    <t>541-113KLCT-ND</t>
  </si>
  <si>
    <t>CRCW0402113KFKED</t>
  </si>
  <si>
    <t>113k Resistor (1% 1/16W)</t>
  </si>
  <si>
    <t>541-200KLCT-ND</t>
  </si>
  <si>
    <t>CRCW0402200KFKED</t>
  </si>
  <si>
    <t>200k Resistor (1% 1/16W)</t>
  </si>
  <si>
    <t>541-210KLCT-ND</t>
  </si>
  <si>
    <t>CRCW0402210KFKED</t>
  </si>
  <si>
    <t>210k Resistor (1% 1/16W)</t>
  </si>
  <si>
    <t>541-280KLCT-ND</t>
  </si>
  <si>
    <t>CRCW0402280KFKED</t>
  </si>
  <si>
    <t>280k Resistor (1% 1/16W)</t>
  </si>
  <si>
    <t>541-300KLCT-ND</t>
  </si>
  <si>
    <t>CRCW0402300KFKED</t>
  </si>
  <si>
    <t>300k Resistor (1% 1/16W)</t>
  </si>
  <si>
    <t>541-523KLCT-ND</t>
  </si>
  <si>
    <t>CRCW0402523KFKED</t>
  </si>
  <si>
    <t>523k Resistor (1% 1/16W)</t>
  </si>
  <si>
    <t>541-1.20MLCT-ND</t>
  </si>
  <si>
    <t>CRCW04021M20FKED</t>
  </si>
  <si>
    <t>1.2M Resistor (1% 1/16W)</t>
  </si>
  <si>
    <t>541-1.80MLCT-ND</t>
  </si>
  <si>
    <t>CRCW04021M80FKED</t>
  </si>
  <si>
    <t>1.8M Resistor (1% 1/16W)</t>
  </si>
  <si>
    <t>541-2.10MLCT-ND</t>
  </si>
  <si>
    <t>CRCW04022M10FKED</t>
  </si>
  <si>
    <t>2.1M Resistor (1% 1/16W)</t>
  </si>
  <si>
    <t>541-2.15MLCT-ND</t>
  </si>
  <si>
    <t>CRCW04022M15FKED</t>
  </si>
  <si>
    <t>2.15M Resistor (1% 1/16W)</t>
  </si>
  <si>
    <t>541-49.9KLCT-ND</t>
  </si>
  <si>
    <t>CRCW040249K9FKED</t>
  </si>
  <si>
    <t>49.9k Resistor (1% 1/16W)</t>
  </si>
  <si>
    <t>490-6390-1-ND</t>
  </si>
  <si>
    <t>GRM1885C2A200JA01J</t>
  </si>
  <si>
    <t>20pF Cap (5% 100V NPO)</t>
  </si>
  <si>
    <t>490-6349-1-ND</t>
  </si>
  <si>
    <t>GRM155R71H102JA01J</t>
  </si>
  <si>
    <t>1nF Cap (5% 50V X7R)</t>
  </si>
  <si>
    <t>490-7762-1-ND</t>
  </si>
  <si>
    <t>GRM155R71E473JA88D</t>
  </si>
  <si>
    <t>47nF Cap (5% 25V X7R)</t>
  </si>
  <si>
    <t>GRM188R71E104JA01J</t>
  </si>
  <si>
    <t>490-9691-1-ND</t>
  </si>
  <si>
    <t>0.1uF Cap (5% 25V X7R)</t>
  </si>
  <si>
    <t>1uF Cap (10% 25V X7R)</t>
  </si>
  <si>
    <t>490-3909-1-ND</t>
  </si>
  <si>
    <t>GRM31CR72A105KA01L</t>
  </si>
  <si>
    <t>1uF Cap (10% 100V X7R)</t>
  </si>
  <si>
    <t>1206</t>
  </si>
  <si>
    <t>490-9962-1-ND</t>
  </si>
  <si>
    <t>GRM21BR71E475KA73L</t>
  </si>
  <si>
    <t>4.7uF Cap (10% 25V X7R)</t>
  </si>
  <si>
    <t>10uF Cap (10% 25V X7R)</t>
  </si>
  <si>
    <t>0805</t>
  </si>
  <si>
    <t>490-3331-1-ND</t>
  </si>
  <si>
    <t>GRM21BR71E225KA73L</t>
  </si>
  <si>
    <t>2.2uF Cap (10% 25V X7R)</t>
  </si>
  <si>
    <t>C2,C5,C7,C11,C12,C13,C25,C39</t>
  </si>
  <si>
    <t>R24,R29</t>
  </si>
  <si>
    <t>13k Resistor (1% 1/16W)</t>
  </si>
  <si>
    <t>147k Resistor (1% 1/16W)</t>
  </si>
  <si>
    <t>541-13.0KLCT-ND</t>
  </si>
  <si>
    <t>CRCW040213K0FKED</t>
  </si>
  <si>
    <t>541-147KLCT-ND</t>
  </si>
  <si>
    <t>CRCW0402147KFKED</t>
  </si>
  <si>
    <t>EXAMPLE: 36-5001-ND</t>
  </si>
  <si>
    <t>MANY COLORS</t>
  </si>
  <si>
    <t>S1133E-36-ND</t>
  </si>
  <si>
    <t>GBC36SBSN-M89</t>
  </si>
  <si>
    <t>Board Total</t>
  </si>
  <si>
    <t>Order Total</t>
  </si>
  <si>
    <t>Boards Possible</t>
  </si>
  <si>
    <t>MAX5259</t>
  </si>
  <si>
    <t>MAX5259EEE+-ND</t>
  </si>
  <si>
    <t>8 Channel 8bit DAC</t>
  </si>
  <si>
    <t>SOT_323</t>
  </si>
  <si>
    <t>SOT_223</t>
  </si>
  <si>
    <t>DO-35</t>
  </si>
  <si>
    <t>CUSTOM (NRS5030)</t>
  </si>
  <si>
    <t>CUSTOM (QSOP_16)</t>
  </si>
  <si>
    <t>CUSTOM (SOT_623)</t>
  </si>
  <si>
    <t>CUSTOM (TPS63030)</t>
  </si>
  <si>
    <t>CUSTOM (ADP5070)</t>
  </si>
  <si>
    <t>CUSTOM (ADP7142)</t>
  </si>
  <si>
    <t>CUSTOM (ADP7182)</t>
  </si>
  <si>
    <t>CUSTOM (ADP3335)</t>
  </si>
  <si>
    <t>CUSTOM (DFLS240)</t>
  </si>
  <si>
    <t>CUSTOM (1N4148)</t>
  </si>
  <si>
    <t>CUSTOM (NS12555)</t>
  </si>
  <si>
    <t>CUSTOM (TEST_CLIP)</t>
  </si>
  <si>
    <t>CUSTOM (SMD_JUMPER)</t>
  </si>
  <si>
    <t>541-0.0TBCT-ND</t>
  </si>
  <si>
    <t>CRCW08050000Z0EAHP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</si>
</sst>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7">
    <xf numFmtId="0" fontId="0" fillId="0" borderId="0" xfId="0"/>
    <xf numFmtId="44" fontId="0" fillId="0" borderId="0" xfId="1" applyFont="1"/>
    <xf numFmtId="0" fontId="0" fillId="0" borderId="0" xfId="0" applyFont="1"/>
    <xf numFmtId="0" fontId="2" fillId="0" borderId="0" xfId="0" applyFont="1"/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vertical="center" wrapText="1"/>
    </xf>
    <xf numFmtId="0" fontId="0" fillId="0" borderId="1" xfId="0" applyBorder="1"/>
    <xf numFmtId="0" fontId="0" fillId="0" borderId="2" xfId="0" applyFont="1" applyBorder="1"/>
    <xf numFmtId="0" fontId="0" fillId="0" borderId="2" xfId="0" applyBorder="1"/>
    <xf numFmtId="44" fontId="0" fillId="0" borderId="2" xfId="1" applyFont="1" applyBorder="1"/>
    <xf numFmtId="44" fontId="0" fillId="0" borderId="1" xfId="1" applyFont="1" applyBorder="1"/>
    <xf numFmtId="49" fontId="0" fillId="0" borderId="2" xfId="0" applyNumberFormat="1" applyFont="1" applyBorder="1"/>
    <xf numFmtId="49" fontId="0" fillId="0" borderId="0" xfId="0" applyNumberFormat="1" applyFont="1"/>
    <xf numFmtId="49" fontId="0" fillId="0" borderId="0" xfId="0" applyNumberFormat="1"/>
    <xf numFmtId="0" fontId="0" fillId="0" borderId="1" xfId="0" applyFont="1" applyBorder="1"/>
    <xf numFmtId="49" fontId="0" fillId="0" borderId="1" xfId="0" applyNumberFormat="1" applyFont="1" applyBorder="1"/>
    <xf numFmtId="44" fontId="0" fillId="0" borderId="1" xfId="0" applyNumberFormat="1" applyFont="1" applyBorder="1"/>
  </cellXfs>
  <cellStyles count="2">
    <cellStyle name="Currency" xfId="1" builtinId="4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8"/>
  <sheetViews>
    <sheetView tabSelected="1" topLeftCell="G1" workbookViewId="0">
      <pane ySplit="1" topLeftCell="A2" activePane="bottomLeft" state="frozen"/>
      <selection pane="bottomLeft" activeCell="M17" sqref="M17"/>
    </sheetView>
  </sheetViews>
  <sheetFormatPr defaultRowHeight="15" x14ac:dyDescent="0.25"/>
  <cols>
    <col min="1" max="1" width="59.5703125" bestFit="1" customWidth="1"/>
    <col min="2" max="3" width="8.42578125" bestFit="1" customWidth="1"/>
    <col min="4" max="4" width="23.85546875" bestFit="1" customWidth="1"/>
    <col min="5" max="5" width="21.42578125" bestFit="1" customWidth="1"/>
    <col min="6" max="6" width="40.140625" bestFit="1" customWidth="1"/>
    <col min="7" max="7" width="24.28515625" style="13" bestFit="1" customWidth="1"/>
    <col min="8" max="8" width="10.28515625" bestFit="1" customWidth="1"/>
    <col min="9" max="9" width="14.42578125" bestFit="1" customWidth="1"/>
    <col min="10" max="11" width="14.42578125" customWidth="1"/>
    <col min="12" max="12" width="9.140625" style="1"/>
    <col min="13" max="13" width="12.42578125" style="1" bestFit="1" customWidth="1"/>
    <col min="14" max="14" width="11" bestFit="1" customWidth="1"/>
  </cols>
  <sheetData>
    <row r="1" spans="1:14" s="8" customFormat="1" x14ac:dyDescent="0.25">
      <c r="A1" s="7" t="s">
        <v>0</v>
      </c>
      <c r="B1" s="7" t="s">
        <v>23</v>
      </c>
      <c r="C1" s="7" t="s">
        <v>33</v>
      </c>
      <c r="D1" s="7" t="s">
        <v>36</v>
      </c>
      <c r="E1" s="7" t="s">
        <v>1</v>
      </c>
      <c r="F1" s="7" t="s">
        <v>2</v>
      </c>
      <c r="G1" s="11" t="s">
        <v>89</v>
      </c>
      <c r="H1" s="7" t="s">
        <v>46</v>
      </c>
      <c r="I1" s="7" t="s">
        <v>22</v>
      </c>
      <c r="J1" s="7" t="s">
        <v>47</v>
      </c>
      <c r="K1" s="7" t="s">
        <v>199</v>
      </c>
      <c r="L1" s="9" t="s">
        <v>3</v>
      </c>
      <c r="M1" s="9" t="s">
        <v>197</v>
      </c>
      <c r="N1" s="7" t="s">
        <v>198</v>
      </c>
    </row>
    <row r="2" spans="1:14" x14ac:dyDescent="0.25">
      <c r="A2" s="2" t="s">
        <v>41</v>
      </c>
      <c r="B2" s="2">
        <f t="shared" ref="B2:B47" si="0">1+LEN(A2)-LEN(SUBSTITUTE(A2,",",""))</f>
        <v>4</v>
      </c>
      <c r="C2" s="2" t="s">
        <v>34</v>
      </c>
      <c r="D2" s="2" t="s">
        <v>5</v>
      </c>
      <c r="E2" s="2" t="s">
        <v>11</v>
      </c>
      <c r="F2" s="2" t="s">
        <v>6</v>
      </c>
      <c r="G2" s="12" t="s">
        <v>209</v>
      </c>
      <c r="H2" s="2">
        <f t="shared" ref="H2:H47" si="1">B2</f>
        <v>4</v>
      </c>
      <c r="I2" s="2">
        <v>10</v>
      </c>
      <c r="J2" s="2">
        <f t="shared" ref="J2:J47" si="2">I2-H2</f>
        <v>6</v>
      </c>
      <c r="K2" s="2">
        <f>FLOOR(I2/H2,1)</f>
        <v>2</v>
      </c>
      <c r="L2" s="1">
        <v>2.25</v>
      </c>
      <c r="M2" s="1">
        <f t="shared" ref="M2:M46" si="3">H2*L2</f>
        <v>9</v>
      </c>
      <c r="N2" s="1">
        <f t="shared" ref="N2:N47" si="4">I2*L2</f>
        <v>22.5</v>
      </c>
    </row>
    <row r="3" spans="1:14" x14ac:dyDescent="0.25">
      <c r="A3" s="2" t="s">
        <v>49</v>
      </c>
      <c r="B3" s="2">
        <f t="shared" si="0"/>
        <v>1</v>
      </c>
      <c r="C3" s="2" t="s">
        <v>34</v>
      </c>
      <c r="D3" s="3" t="s">
        <v>7</v>
      </c>
      <c r="E3" s="2" t="s">
        <v>10</v>
      </c>
      <c r="F3" s="2" t="s">
        <v>8</v>
      </c>
      <c r="G3" s="12" t="s">
        <v>210</v>
      </c>
      <c r="H3" s="2">
        <f t="shared" si="1"/>
        <v>1</v>
      </c>
      <c r="I3" s="2">
        <v>2</v>
      </c>
      <c r="J3" s="2">
        <f t="shared" si="2"/>
        <v>1</v>
      </c>
      <c r="K3" s="2">
        <f t="shared" ref="K3:K47" si="5">FLOOR(I3/H3,1)</f>
        <v>2</v>
      </c>
      <c r="L3" s="1">
        <v>5.99</v>
      </c>
      <c r="M3" s="1">
        <f t="shared" si="3"/>
        <v>5.99</v>
      </c>
      <c r="N3" s="1">
        <f t="shared" si="4"/>
        <v>11.98</v>
      </c>
    </row>
    <row r="4" spans="1:14" x14ac:dyDescent="0.25">
      <c r="A4" s="2" t="s">
        <v>50</v>
      </c>
      <c r="B4" s="2">
        <f t="shared" si="0"/>
        <v>1</v>
      </c>
      <c r="C4" s="2" t="s">
        <v>35</v>
      </c>
      <c r="D4" s="2" t="s">
        <v>37</v>
      </c>
      <c r="E4" s="2" t="s">
        <v>9</v>
      </c>
      <c r="F4" s="2" t="s">
        <v>12</v>
      </c>
      <c r="G4" s="12" t="s">
        <v>211</v>
      </c>
      <c r="H4" s="2">
        <f t="shared" si="1"/>
        <v>1</v>
      </c>
      <c r="I4" s="2">
        <v>2</v>
      </c>
      <c r="J4" s="2">
        <f t="shared" si="2"/>
        <v>1</v>
      </c>
      <c r="K4" s="2">
        <f t="shared" si="5"/>
        <v>2</v>
      </c>
      <c r="L4" s="1">
        <v>3.06</v>
      </c>
      <c r="M4" s="1">
        <f t="shared" si="3"/>
        <v>3.06</v>
      </c>
      <c r="N4" s="1">
        <f t="shared" si="4"/>
        <v>6.12</v>
      </c>
    </row>
    <row r="5" spans="1:14" x14ac:dyDescent="0.25">
      <c r="A5" s="2" t="s">
        <v>51</v>
      </c>
      <c r="B5" s="2">
        <f t="shared" si="0"/>
        <v>1</v>
      </c>
      <c r="C5" s="2" t="s">
        <v>35</v>
      </c>
      <c r="D5" s="2" t="s">
        <v>38</v>
      </c>
      <c r="E5" s="4" t="s">
        <v>13</v>
      </c>
      <c r="F5" s="2" t="s">
        <v>14</v>
      </c>
      <c r="G5" s="12" t="s">
        <v>212</v>
      </c>
      <c r="H5" s="2">
        <f t="shared" si="1"/>
        <v>1</v>
      </c>
      <c r="I5" s="2">
        <v>2</v>
      </c>
      <c r="J5" s="2">
        <f t="shared" si="2"/>
        <v>1</v>
      </c>
      <c r="K5" s="2">
        <f t="shared" si="5"/>
        <v>2</v>
      </c>
      <c r="L5" s="1">
        <v>3.65</v>
      </c>
      <c r="M5" s="1">
        <f t="shared" si="3"/>
        <v>3.65</v>
      </c>
      <c r="N5" s="1">
        <f t="shared" si="4"/>
        <v>7.3</v>
      </c>
    </row>
    <row r="6" spans="1:14" x14ac:dyDescent="0.25">
      <c r="A6" s="2" t="s">
        <v>45</v>
      </c>
      <c r="B6" s="2">
        <f t="shared" si="0"/>
        <v>1</v>
      </c>
      <c r="C6" s="2" t="s">
        <v>34</v>
      </c>
      <c r="D6" s="2" t="s">
        <v>16</v>
      </c>
      <c r="E6" s="2" t="s">
        <v>17</v>
      </c>
      <c r="F6" s="2" t="s">
        <v>15</v>
      </c>
      <c r="G6" s="12" t="s">
        <v>213</v>
      </c>
      <c r="H6" s="2">
        <f t="shared" si="1"/>
        <v>1</v>
      </c>
      <c r="I6" s="2">
        <v>2</v>
      </c>
      <c r="J6" s="2">
        <f t="shared" si="2"/>
        <v>1</v>
      </c>
      <c r="K6" s="2">
        <f t="shared" si="5"/>
        <v>2</v>
      </c>
      <c r="L6" s="1">
        <v>2.76</v>
      </c>
      <c r="M6" s="1">
        <f t="shared" si="3"/>
        <v>2.76</v>
      </c>
      <c r="N6" s="1">
        <f t="shared" si="4"/>
        <v>5.52</v>
      </c>
    </row>
    <row r="7" spans="1:14" x14ac:dyDescent="0.25">
      <c r="A7" s="2" t="s">
        <v>52</v>
      </c>
      <c r="B7" s="2">
        <f t="shared" si="0"/>
        <v>1</v>
      </c>
      <c r="C7" s="2" t="s">
        <v>34</v>
      </c>
      <c r="D7" s="3" t="s">
        <v>101</v>
      </c>
      <c r="E7" s="5" t="s">
        <v>102</v>
      </c>
      <c r="F7" s="2" t="s">
        <v>18</v>
      </c>
      <c r="G7" s="12" t="s">
        <v>208</v>
      </c>
      <c r="H7" s="2">
        <f t="shared" si="1"/>
        <v>1</v>
      </c>
      <c r="I7" s="2">
        <v>2</v>
      </c>
      <c r="J7" s="2">
        <f t="shared" si="2"/>
        <v>1</v>
      </c>
      <c r="K7" s="2">
        <f t="shared" si="5"/>
        <v>2</v>
      </c>
      <c r="L7" s="1">
        <v>3.84</v>
      </c>
      <c r="M7" s="1">
        <f t="shared" si="3"/>
        <v>3.84</v>
      </c>
      <c r="N7" s="1">
        <f t="shared" si="4"/>
        <v>7.68</v>
      </c>
    </row>
    <row r="8" spans="1:14" x14ac:dyDescent="0.25">
      <c r="A8" s="2" t="s">
        <v>26</v>
      </c>
      <c r="B8" s="2">
        <f t="shared" si="0"/>
        <v>2</v>
      </c>
      <c r="C8" s="2" t="s">
        <v>34</v>
      </c>
      <c r="D8" s="2" t="s">
        <v>201</v>
      </c>
      <c r="E8" s="2" t="s">
        <v>200</v>
      </c>
      <c r="F8" s="2" t="s">
        <v>202</v>
      </c>
      <c r="G8" s="12" t="s">
        <v>207</v>
      </c>
      <c r="H8" s="2">
        <f t="shared" si="1"/>
        <v>2</v>
      </c>
      <c r="I8" s="2">
        <v>4</v>
      </c>
      <c r="J8" s="2">
        <f t="shared" si="2"/>
        <v>2</v>
      </c>
      <c r="K8" s="2">
        <f t="shared" si="5"/>
        <v>2</v>
      </c>
      <c r="L8" s="1">
        <v>2.82</v>
      </c>
      <c r="M8" s="1">
        <f t="shared" si="3"/>
        <v>5.64</v>
      </c>
      <c r="N8" s="1">
        <f t="shared" si="4"/>
        <v>11.28</v>
      </c>
    </row>
    <row r="9" spans="1:14" x14ac:dyDescent="0.25">
      <c r="A9" s="2" t="s">
        <v>25</v>
      </c>
      <c r="B9" s="2">
        <f t="shared" si="0"/>
        <v>1</v>
      </c>
      <c r="C9" s="2" t="s">
        <v>34</v>
      </c>
      <c r="D9" s="2" t="s">
        <v>19</v>
      </c>
      <c r="E9" s="2" t="s">
        <v>20</v>
      </c>
      <c r="F9" s="2" t="s">
        <v>21</v>
      </c>
      <c r="G9" s="12" t="s">
        <v>203</v>
      </c>
      <c r="H9" s="2">
        <f t="shared" si="1"/>
        <v>1</v>
      </c>
      <c r="I9" s="2">
        <v>2</v>
      </c>
      <c r="J9" s="2">
        <f t="shared" si="2"/>
        <v>1</v>
      </c>
      <c r="K9" s="2">
        <f t="shared" si="5"/>
        <v>2</v>
      </c>
      <c r="L9" s="1">
        <v>2.27</v>
      </c>
      <c r="M9" s="1">
        <f t="shared" si="3"/>
        <v>2.27</v>
      </c>
      <c r="N9" s="1">
        <f t="shared" si="4"/>
        <v>4.54</v>
      </c>
    </row>
    <row r="10" spans="1:14" x14ac:dyDescent="0.25">
      <c r="A10" s="2" t="s">
        <v>75</v>
      </c>
      <c r="B10" s="2">
        <f t="shared" si="0"/>
        <v>1</v>
      </c>
      <c r="C10" s="2" t="s">
        <v>34</v>
      </c>
      <c r="D10" s="2" t="s">
        <v>104</v>
      </c>
      <c r="E10" s="2" t="s">
        <v>105</v>
      </c>
      <c r="F10" s="2" t="s">
        <v>76</v>
      </c>
      <c r="G10" s="12" t="s">
        <v>204</v>
      </c>
      <c r="H10" s="2">
        <f t="shared" si="1"/>
        <v>1</v>
      </c>
      <c r="I10" s="2">
        <v>3</v>
      </c>
      <c r="J10" s="2">
        <f t="shared" si="2"/>
        <v>2</v>
      </c>
      <c r="K10" s="2">
        <f t="shared" si="5"/>
        <v>3</v>
      </c>
      <c r="L10" s="1">
        <v>0.93</v>
      </c>
      <c r="M10" s="1">
        <f t="shared" si="3"/>
        <v>0.93</v>
      </c>
      <c r="N10" s="1">
        <f t="shared" si="4"/>
        <v>2.79</v>
      </c>
    </row>
    <row r="11" spans="1:14" x14ac:dyDescent="0.25">
      <c r="A11" s="2" t="s">
        <v>58</v>
      </c>
      <c r="B11" s="2">
        <f t="shared" si="0"/>
        <v>2</v>
      </c>
      <c r="C11" s="2" t="s">
        <v>34</v>
      </c>
      <c r="D11" s="2" t="s">
        <v>103</v>
      </c>
      <c r="E11" s="2" t="s">
        <v>57</v>
      </c>
      <c r="F11" s="2" t="s">
        <v>56</v>
      </c>
      <c r="G11" s="12" t="s">
        <v>214</v>
      </c>
      <c r="H11" s="2">
        <f t="shared" si="1"/>
        <v>2</v>
      </c>
      <c r="I11" s="2">
        <v>5</v>
      </c>
      <c r="J11" s="2">
        <f t="shared" si="2"/>
        <v>3</v>
      </c>
      <c r="K11" s="2">
        <f t="shared" si="5"/>
        <v>2</v>
      </c>
      <c r="L11" s="1">
        <v>0.46</v>
      </c>
      <c r="M11" s="1">
        <f t="shared" si="3"/>
        <v>0.92</v>
      </c>
      <c r="N11" s="1">
        <f t="shared" si="4"/>
        <v>2.3000000000000003</v>
      </c>
    </row>
    <row r="12" spans="1:14" x14ac:dyDescent="0.25">
      <c r="A12" s="2" t="s">
        <v>77</v>
      </c>
      <c r="B12" s="2">
        <f t="shared" si="0"/>
        <v>1</v>
      </c>
      <c r="C12" s="2" t="s">
        <v>34</v>
      </c>
      <c r="D12" s="2" t="s">
        <v>106</v>
      </c>
      <c r="E12" s="2" t="s">
        <v>79</v>
      </c>
      <c r="F12" s="2" t="s">
        <v>81</v>
      </c>
      <c r="G12" s="12" t="s">
        <v>215</v>
      </c>
      <c r="H12" s="2">
        <f t="shared" si="1"/>
        <v>1</v>
      </c>
      <c r="I12" s="2">
        <v>10</v>
      </c>
      <c r="J12" s="2">
        <f t="shared" si="2"/>
        <v>9</v>
      </c>
      <c r="K12" s="2">
        <f t="shared" si="5"/>
        <v>10</v>
      </c>
      <c r="L12" s="1">
        <v>0.14599999999999999</v>
      </c>
      <c r="M12" s="1">
        <f t="shared" si="3"/>
        <v>0.14599999999999999</v>
      </c>
      <c r="N12" s="1">
        <f t="shared" si="4"/>
        <v>1.46</v>
      </c>
    </row>
    <row r="13" spans="1:14" x14ac:dyDescent="0.25">
      <c r="A13" s="2" t="s">
        <v>78</v>
      </c>
      <c r="B13" s="2">
        <f t="shared" si="0"/>
        <v>1</v>
      </c>
      <c r="C13" s="2" t="s">
        <v>34</v>
      </c>
      <c r="D13" s="2" t="s">
        <v>107</v>
      </c>
      <c r="E13" s="2" t="s">
        <v>80</v>
      </c>
      <c r="F13" s="2" t="s">
        <v>81</v>
      </c>
      <c r="G13" s="12" t="s">
        <v>205</v>
      </c>
      <c r="H13" s="2">
        <f t="shared" si="1"/>
        <v>1</v>
      </c>
      <c r="I13" s="2">
        <v>10</v>
      </c>
      <c r="J13" s="2">
        <f t="shared" si="2"/>
        <v>9</v>
      </c>
      <c r="K13" s="2">
        <f t="shared" si="5"/>
        <v>10</v>
      </c>
      <c r="L13" s="1">
        <v>0.11700000000000001</v>
      </c>
      <c r="M13" s="1">
        <f t="shared" si="3"/>
        <v>0.11700000000000001</v>
      </c>
      <c r="N13" s="1">
        <f t="shared" si="4"/>
        <v>1.1700000000000002</v>
      </c>
    </row>
    <row r="14" spans="1:14" x14ac:dyDescent="0.25">
      <c r="A14" s="2" t="s">
        <v>94</v>
      </c>
      <c r="B14" s="2">
        <f t="shared" si="0"/>
        <v>5</v>
      </c>
      <c r="C14" s="2" t="s">
        <v>34</v>
      </c>
      <c r="D14" s="2" t="s">
        <v>95</v>
      </c>
      <c r="E14" s="2" t="s">
        <v>96</v>
      </c>
      <c r="F14" s="2" t="s">
        <v>29</v>
      </c>
      <c r="G14" s="12" t="s">
        <v>206</v>
      </c>
      <c r="H14" s="2">
        <f t="shared" si="1"/>
        <v>5</v>
      </c>
      <c r="I14" s="2">
        <v>10</v>
      </c>
      <c r="J14" s="2">
        <f t="shared" si="2"/>
        <v>5</v>
      </c>
      <c r="K14" s="2">
        <f t="shared" si="5"/>
        <v>2</v>
      </c>
      <c r="L14" s="1">
        <v>0.41</v>
      </c>
      <c r="M14" s="1">
        <f t="shared" si="3"/>
        <v>2.0499999999999998</v>
      </c>
      <c r="N14" s="1">
        <f t="shared" si="4"/>
        <v>4.0999999999999996</v>
      </c>
    </row>
    <row r="15" spans="1:14" x14ac:dyDescent="0.25">
      <c r="A15" s="2" t="s">
        <v>63</v>
      </c>
      <c r="B15" s="2">
        <f t="shared" si="0"/>
        <v>1</v>
      </c>
      <c r="C15" s="2" t="s">
        <v>34</v>
      </c>
      <c r="D15" s="2" t="s">
        <v>97</v>
      </c>
      <c r="E15" s="2" t="s">
        <v>98</v>
      </c>
      <c r="F15" s="2" t="s">
        <v>64</v>
      </c>
      <c r="G15" s="12" t="s">
        <v>206</v>
      </c>
      <c r="H15" s="2">
        <f t="shared" si="1"/>
        <v>1</v>
      </c>
      <c r="I15" s="2">
        <v>3</v>
      </c>
      <c r="J15" s="2">
        <f t="shared" si="2"/>
        <v>2</v>
      </c>
      <c r="K15" s="2">
        <f t="shared" si="5"/>
        <v>3</v>
      </c>
      <c r="L15" s="1">
        <v>0.46</v>
      </c>
      <c r="M15" s="1">
        <f t="shared" si="3"/>
        <v>0.46</v>
      </c>
      <c r="N15" s="1">
        <f t="shared" si="4"/>
        <v>1.3800000000000001</v>
      </c>
    </row>
    <row r="16" spans="1:14" x14ac:dyDescent="0.25">
      <c r="A16" s="2" t="s">
        <v>73</v>
      </c>
      <c r="B16" s="2">
        <f t="shared" si="0"/>
        <v>1</v>
      </c>
      <c r="C16" s="2" t="s">
        <v>34</v>
      </c>
      <c r="D16" s="2" t="s">
        <v>99</v>
      </c>
      <c r="E16" s="2" t="s">
        <v>100</v>
      </c>
      <c r="F16" s="2" t="s">
        <v>74</v>
      </c>
      <c r="G16" s="12" t="s">
        <v>216</v>
      </c>
      <c r="H16" s="2">
        <f t="shared" si="1"/>
        <v>1</v>
      </c>
      <c r="I16" s="2">
        <v>2</v>
      </c>
      <c r="J16" s="2">
        <f t="shared" si="2"/>
        <v>1</v>
      </c>
      <c r="K16" s="2">
        <f t="shared" si="5"/>
        <v>2</v>
      </c>
      <c r="L16" s="1">
        <v>1.41</v>
      </c>
      <c r="M16" s="1">
        <f t="shared" si="3"/>
        <v>1.41</v>
      </c>
      <c r="N16" s="1">
        <f t="shared" si="4"/>
        <v>2.82</v>
      </c>
    </row>
    <row r="17" spans="1:14" x14ac:dyDescent="0.25">
      <c r="A17" s="2" t="s">
        <v>86</v>
      </c>
      <c r="B17" s="2">
        <f t="shared" si="0"/>
        <v>8</v>
      </c>
      <c r="C17" s="2" t="s">
        <v>34</v>
      </c>
      <c r="D17" s="2" t="s">
        <v>219</v>
      </c>
      <c r="E17" s="2" t="s">
        <v>220</v>
      </c>
      <c r="F17" s="2" t="s">
        <v>30</v>
      </c>
      <c r="G17" s="12" t="s">
        <v>181</v>
      </c>
      <c r="H17" s="2">
        <f t="shared" si="1"/>
        <v>8</v>
      </c>
      <c r="I17" s="2">
        <v>50</v>
      </c>
      <c r="J17" s="2">
        <f t="shared" si="2"/>
        <v>42</v>
      </c>
      <c r="K17" s="2">
        <f t="shared" si="5"/>
        <v>6</v>
      </c>
      <c r="L17" s="1">
        <v>0.14799999999999999</v>
      </c>
      <c r="M17" s="1">
        <f t="shared" si="3"/>
        <v>1.1839999999999999</v>
      </c>
      <c r="N17" s="1">
        <f t="shared" si="4"/>
        <v>7.3999999999999995</v>
      </c>
    </row>
    <row r="18" spans="1:14" x14ac:dyDescent="0.25">
      <c r="A18" s="2" t="s">
        <v>67</v>
      </c>
      <c r="B18" s="2">
        <f t="shared" si="0"/>
        <v>1</v>
      </c>
      <c r="C18" s="2" t="s">
        <v>34</v>
      </c>
      <c r="D18" s="2" t="s">
        <v>108</v>
      </c>
      <c r="E18" s="2" t="s">
        <v>109</v>
      </c>
      <c r="F18" s="2" t="s">
        <v>113</v>
      </c>
      <c r="G18" s="12" t="s">
        <v>110</v>
      </c>
      <c r="H18" s="2">
        <f t="shared" si="1"/>
        <v>1</v>
      </c>
      <c r="I18" s="2">
        <v>10</v>
      </c>
      <c r="J18" s="2">
        <f t="shared" si="2"/>
        <v>9</v>
      </c>
      <c r="K18" s="2">
        <f t="shared" si="5"/>
        <v>10</v>
      </c>
      <c r="L18" s="1">
        <v>8.3000000000000004E-2</v>
      </c>
      <c r="M18" s="1">
        <f t="shared" si="3"/>
        <v>8.3000000000000004E-2</v>
      </c>
      <c r="N18" s="1">
        <f t="shared" si="4"/>
        <v>0.83000000000000007</v>
      </c>
    </row>
    <row r="19" spans="1:14" x14ac:dyDescent="0.25">
      <c r="A19" s="2" t="s">
        <v>53</v>
      </c>
      <c r="B19" s="2">
        <f t="shared" si="0"/>
        <v>1</v>
      </c>
      <c r="C19" s="2" t="s">
        <v>34</v>
      </c>
      <c r="D19" s="2" t="s">
        <v>111</v>
      </c>
      <c r="E19" s="2" t="s">
        <v>112</v>
      </c>
      <c r="F19" s="2" t="s">
        <v>114</v>
      </c>
      <c r="G19" s="12" t="s">
        <v>110</v>
      </c>
      <c r="H19" s="2">
        <f t="shared" si="1"/>
        <v>1</v>
      </c>
      <c r="I19" s="2">
        <v>10</v>
      </c>
      <c r="J19" s="2">
        <f t="shared" si="2"/>
        <v>9</v>
      </c>
      <c r="K19" s="2">
        <f t="shared" si="5"/>
        <v>10</v>
      </c>
      <c r="L19" s="1">
        <v>8.3000000000000004E-2</v>
      </c>
      <c r="M19" s="1">
        <f t="shared" si="3"/>
        <v>8.3000000000000004E-2</v>
      </c>
      <c r="N19" s="1">
        <f t="shared" si="4"/>
        <v>0.83000000000000007</v>
      </c>
    </row>
    <row r="20" spans="1:14" x14ac:dyDescent="0.25">
      <c r="A20" s="2" t="s">
        <v>70</v>
      </c>
      <c r="B20" s="2">
        <f t="shared" si="0"/>
        <v>3</v>
      </c>
      <c r="C20" s="2" t="s">
        <v>34</v>
      </c>
      <c r="D20" s="2" t="s">
        <v>115</v>
      </c>
      <c r="E20" s="2" t="s">
        <v>116</v>
      </c>
      <c r="F20" s="2" t="s">
        <v>117</v>
      </c>
      <c r="G20" s="12" t="s">
        <v>110</v>
      </c>
      <c r="H20" s="2">
        <f t="shared" si="1"/>
        <v>3</v>
      </c>
      <c r="I20" s="2">
        <v>10</v>
      </c>
      <c r="J20" s="2">
        <f t="shared" si="2"/>
        <v>7</v>
      </c>
      <c r="K20" s="2">
        <f t="shared" si="5"/>
        <v>3</v>
      </c>
      <c r="L20" s="1">
        <v>8.3000000000000004E-2</v>
      </c>
      <c r="M20" s="1">
        <f t="shared" si="3"/>
        <v>0.249</v>
      </c>
      <c r="N20" s="1">
        <f t="shared" si="4"/>
        <v>0.83000000000000007</v>
      </c>
    </row>
    <row r="21" spans="1:14" x14ac:dyDescent="0.25">
      <c r="A21" s="2" t="s">
        <v>55</v>
      </c>
      <c r="B21" s="2">
        <f t="shared" si="0"/>
        <v>1</v>
      </c>
      <c r="C21" s="2" t="s">
        <v>34</v>
      </c>
      <c r="D21" s="2" t="s">
        <v>118</v>
      </c>
      <c r="E21" s="2" t="s">
        <v>119</v>
      </c>
      <c r="F21" s="2" t="s">
        <v>120</v>
      </c>
      <c r="G21" s="12" t="s">
        <v>110</v>
      </c>
      <c r="H21" s="2">
        <f t="shared" si="1"/>
        <v>1</v>
      </c>
      <c r="I21" s="2">
        <v>10</v>
      </c>
      <c r="J21" s="2">
        <f t="shared" si="2"/>
        <v>9</v>
      </c>
      <c r="K21" s="2">
        <f t="shared" si="5"/>
        <v>10</v>
      </c>
      <c r="L21" s="1">
        <v>8.3000000000000004E-2</v>
      </c>
      <c r="M21" s="1">
        <f t="shared" si="3"/>
        <v>8.3000000000000004E-2</v>
      </c>
      <c r="N21" s="1">
        <f t="shared" si="4"/>
        <v>0.83000000000000007</v>
      </c>
    </row>
    <row r="22" spans="1:14" x14ac:dyDescent="0.25">
      <c r="A22" s="2" t="s">
        <v>186</v>
      </c>
      <c r="B22" s="2">
        <f t="shared" si="0"/>
        <v>2</v>
      </c>
      <c r="C22" s="2" t="s">
        <v>34</v>
      </c>
      <c r="D22" s="2" t="s">
        <v>189</v>
      </c>
      <c r="E22" s="2" t="s">
        <v>190</v>
      </c>
      <c r="F22" s="2" t="s">
        <v>187</v>
      </c>
      <c r="G22" s="12" t="s">
        <v>110</v>
      </c>
      <c r="H22" s="2">
        <f t="shared" si="1"/>
        <v>2</v>
      </c>
      <c r="I22" s="2">
        <v>10</v>
      </c>
      <c r="J22" s="2">
        <f t="shared" si="2"/>
        <v>8</v>
      </c>
      <c r="K22" s="2">
        <f t="shared" si="5"/>
        <v>5</v>
      </c>
      <c r="L22" s="1">
        <v>8.3000000000000004E-2</v>
      </c>
      <c r="M22" s="1">
        <f t="shared" si="3"/>
        <v>0.16600000000000001</v>
      </c>
      <c r="N22" s="1">
        <f t="shared" si="4"/>
        <v>0.83000000000000007</v>
      </c>
    </row>
    <row r="23" spans="1:14" x14ac:dyDescent="0.25">
      <c r="A23" s="2" t="s">
        <v>66</v>
      </c>
      <c r="B23" s="2">
        <f t="shared" si="0"/>
        <v>1</v>
      </c>
      <c r="C23" s="2" t="s">
        <v>34</v>
      </c>
      <c r="D23" s="2" t="s">
        <v>121</v>
      </c>
      <c r="E23" s="2" t="s">
        <v>122</v>
      </c>
      <c r="F23" s="2" t="s">
        <v>123</v>
      </c>
      <c r="G23" s="12" t="s">
        <v>110</v>
      </c>
      <c r="H23" s="2">
        <f t="shared" si="1"/>
        <v>1</v>
      </c>
      <c r="I23" s="2">
        <v>10</v>
      </c>
      <c r="J23" s="2">
        <f t="shared" si="2"/>
        <v>9</v>
      </c>
      <c r="K23" s="2">
        <f t="shared" si="5"/>
        <v>10</v>
      </c>
      <c r="L23" s="1">
        <v>8.3000000000000004E-2</v>
      </c>
      <c r="M23" s="1">
        <f t="shared" si="3"/>
        <v>8.3000000000000004E-2</v>
      </c>
      <c r="N23" s="1">
        <f t="shared" si="4"/>
        <v>0.83000000000000007</v>
      </c>
    </row>
    <row r="24" spans="1:14" x14ac:dyDescent="0.25">
      <c r="A24" s="2" t="s">
        <v>82</v>
      </c>
      <c r="B24" s="2">
        <f t="shared" si="0"/>
        <v>1</v>
      </c>
      <c r="C24" s="2" t="s">
        <v>34</v>
      </c>
      <c r="D24" s="2" t="s">
        <v>157</v>
      </c>
      <c r="E24" s="2" t="s">
        <v>158</v>
      </c>
      <c r="F24" s="2" t="s">
        <v>159</v>
      </c>
      <c r="G24" s="12" t="s">
        <v>110</v>
      </c>
      <c r="H24" s="2">
        <f t="shared" si="1"/>
        <v>1</v>
      </c>
      <c r="I24" s="2">
        <v>10</v>
      </c>
      <c r="J24" s="2">
        <f t="shared" si="2"/>
        <v>9</v>
      </c>
      <c r="K24" s="2">
        <f t="shared" si="5"/>
        <v>10</v>
      </c>
      <c r="L24" s="1">
        <v>8.3000000000000004E-2</v>
      </c>
      <c r="M24" s="1">
        <f t="shared" si="3"/>
        <v>8.3000000000000004E-2</v>
      </c>
      <c r="N24" s="1">
        <f t="shared" si="4"/>
        <v>0.83000000000000007</v>
      </c>
    </row>
    <row r="25" spans="1:14" x14ac:dyDescent="0.25">
      <c r="A25" s="2" t="s">
        <v>61</v>
      </c>
      <c r="B25" s="2">
        <f t="shared" si="0"/>
        <v>1</v>
      </c>
      <c r="C25" s="2" t="s">
        <v>34</v>
      </c>
      <c r="D25" s="2" t="s">
        <v>124</v>
      </c>
      <c r="E25" s="2" t="s">
        <v>125</v>
      </c>
      <c r="F25" s="2" t="s">
        <v>126</v>
      </c>
      <c r="G25" s="12" t="s">
        <v>110</v>
      </c>
      <c r="H25" s="2">
        <f t="shared" si="1"/>
        <v>1</v>
      </c>
      <c r="I25" s="2">
        <v>10</v>
      </c>
      <c r="J25" s="2">
        <f t="shared" si="2"/>
        <v>9</v>
      </c>
      <c r="K25" s="2">
        <f t="shared" si="5"/>
        <v>10</v>
      </c>
      <c r="L25" s="1">
        <v>8.3000000000000004E-2</v>
      </c>
      <c r="M25" s="1">
        <f t="shared" si="3"/>
        <v>8.3000000000000004E-2</v>
      </c>
      <c r="N25" s="1">
        <f t="shared" si="4"/>
        <v>0.83000000000000007</v>
      </c>
    </row>
    <row r="26" spans="1:14" x14ac:dyDescent="0.25">
      <c r="A26" s="2" t="s">
        <v>60</v>
      </c>
      <c r="B26" s="2">
        <f t="shared" si="0"/>
        <v>1</v>
      </c>
      <c r="C26" s="2" t="s">
        <v>34</v>
      </c>
      <c r="D26" s="3" t="s">
        <v>127</v>
      </c>
      <c r="E26" s="2" t="s">
        <v>128</v>
      </c>
      <c r="F26" s="2" t="s">
        <v>129</v>
      </c>
      <c r="G26" s="12" t="s">
        <v>110</v>
      </c>
      <c r="H26" s="2">
        <f t="shared" si="1"/>
        <v>1</v>
      </c>
      <c r="I26" s="2">
        <v>10</v>
      </c>
      <c r="J26" s="2">
        <f t="shared" si="2"/>
        <v>9</v>
      </c>
      <c r="K26" s="2">
        <f t="shared" si="5"/>
        <v>10</v>
      </c>
      <c r="L26" s="1">
        <v>8.3000000000000004E-2</v>
      </c>
      <c r="M26" s="1">
        <f t="shared" si="3"/>
        <v>8.3000000000000004E-2</v>
      </c>
      <c r="N26" s="1">
        <f t="shared" si="4"/>
        <v>0.83000000000000007</v>
      </c>
    </row>
    <row r="27" spans="1:14" x14ac:dyDescent="0.25">
      <c r="A27" s="2" t="s">
        <v>72</v>
      </c>
      <c r="B27" s="2">
        <f t="shared" si="0"/>
        <v>1</v>
      </c>
      <c r="C27" s="2" t="s">
        <v>34</v>
      </c>
      <c r="D27" s="3" t="s">
        <v>191</v>
      </c>
      <c r="E27" s="2" t="s">
        <v>192</v>
      </c>
      <c r="F27" s="2" t="s">
        <v>188</v>
      </c>
      <c r="G27" s="12" t="s">
        <v>110</v>
      </c>
      <c r="H27" s="2">
        <f t="shared" si="1"/>
        <v>1</v>
      </c>
      <c r="I27" s="2">
        <v>10</v>
      </c>
      <c r="J27" s="2">
        <f t="shared" si="2"/>
        <v>9</v>
      </c>
      <c r="K27" s="2">
        <f t="shared" si="5"/>
        <v>10</v>
      </c>
      <c r="L27" s="1">
        <v>8.3000000000000004E-2</v>
      </c>
      <c r="M27" s="1">
        <f t="shared" si="3"/>
        <v>8.3000000000000004E-2</v>
      </c>
      <c r="N27" s="1">
        <f t="shared" si="4"/>
        <v>0.83000000000000007</v>
      </c>
    </row>
    <row r="28" spans="1:14" x14ac:dyDescent="0.25">
      <c r="A28" s="2" t="s">
        <v>39</v>
      </c>
      <c r="B28" s="2">
        <f>1+LEN(A28)-LEN(SUBSTITUTE(A28,",",""))</f>
        <v>2</v>
      </c>
      <c r="C28" s="2" t="s">
        <v>34</v>
      </c>
      <c r="D28" s="2" t="s">
        <v>130</v>
      </c>
      <c r="E28" s="2" t="s">
        <v>131</v>
      </c>
      <c r="F28" s="2" t="s">
        <v>132</v>
      </c>
      <c r="G28" s="12" t="s">
        <v>110</v>
      </c>
      <c r="H28" s="2">
        <f>B28</f>
        <v>2</v>
      </c>
      <c r="I28" s="2">
        <v>10</v>
      </c>
      <c r="J28" s="2">
        <f>I28-H28</f>
        <v>8</v>
      </c>
      <c r="K28" s="2">
        <f t="shared" si="5"/>
        <v>5</v>
      </c>
      <c r="L28" s="1">
        <v>8.3000000000000004E-2</v>
      </c>
      <c r="M28" s="1">
        <f t="shared" si="3"/>
        <v>0.16600000000000001</v>
      </c>
      <c r="N28" s="1">
        <f t="shared" si="4"/>
        <v>0.83000000000000007</v>
      </c>
    </row>
    <row r="29" spans="1:14" x14ac:dyDescent="0.25">
      <c r="A29" s="2" t="s">
        <v>32</v>
      </c>
      <c r="B29" s="2">
        <f>1+LEN(A29)-LEN(SUBSTITUTE(A29,",",""))</f>
        <v>1</v>
      </c>
      <c r="C29" s="2" t="s">
        <v>34</v>
      </c>
      <c r="D29" s="2" t="s">
        <v>133</v>
      </c>
      <c r="E29" s="2" t="s">
        <v>134</v>
      </c>
      <c r="F29" s="2" t="s">
        <v>135</v>
      </c>
      <c r="G29" s="12" t="s">
        <v>110</v>
      </c>
      <c r="H29" s="2">
        <f>B29</f>
        <v>1</v>
      </c>
      <c r="I29" s="2">
        <v>10</v>
      </c>
      <c r="J29" s="2">
        <f>I29-H29</f>
        <v>9</v>
      </c>
      <c r="K29" s="2">
        <f t="shared" si="5"/>
        <v>10</v>
      </c>
      <c r="L29" s="1">
        <v>8.3000000000000004E-2</v>
      </c>
      <c r="M29" s="1">
        <f t="shared" si="3"/>
        <v>8.3000000000000004E-2</v>
      </c>
      <c r="N29" s="1">
        <f t="shared" si="4"/>
        <v>0.83000000000000007</v>
      </c>
    </row>
    <row r="30" spans="1:14" x14ac:dyDescent="0.25">
      <c r="A30" s="2" t="s">
        <v>44</v>
      </c>
      <c r="B30" s="2">
        <f t="shared" si="0"/>
        <v>1</v>
      </c>
      <c r="C30" s="2" t="s">
        <v>34</v>
      </c>
      <c r="D30" s="2" t="s">
        <v>136</v>
      </c>
      <c r="E30" s="2" t="s">
        <v>137</v>
      </c>
      <c r="F30" s="2" t="s">
        <v>138</v>
      </c>
      <c r="G30" s="12" t="s">
        <v>110</v>
      </c>
      <c r="H30" s="2">
        <f t="shared" si="1"/>
        <v>1</v>
      </c>
      <c r="I30" s="2">
        <v>10</v>
      </c>
      <c r="J30" s="2">
        <f t="shared" si="2"/>
        <v>9</v>
      </c>
      <c r="K30" s="2">
        <f t="shared" si="5"/>
        <v>10</v>
      </c>
      <c r="L30" s="1">
        <v>8.3000000000000004E-2</v>
      </c>
      <c r="M30" s="1">
        <f t="shared" si="3"/>
        <v>8.3000000000000004E-2</v>
      </c>
      <c r="N30" s="1">
        <f t="shared" si="4"/>
        <v>0.83000000000000007</v>
      </c>
    </row>
    <row r="31" spans="1:14" x14ac:dyDescent="0.25">
      <c r="A31" s="2" t="s">
        <v>83</v>
      </c>
      <c r="B31" s="2">
        <f t="shared" si="0"/>
        <v>1</v>
      </c>
      <c r="C31" s="2" t="s">
        <v>34</v>
      </c>
      <c r="D31" s="2" t="s">
        <v>139</v>
      </c>
      <c r="E31" s="2" t="s">
        <v>140</v>
      </c>
      <c r="F31" s="2" t="s">
        <v>141</v>
      </c>
      <c r="G31" s="12" t="s">
        <v>110</v>
      </c>
      <c r="H31" s="2">
        <f t="shared" si="1"/>
        <v>1</v>
      </c>
      <c r="I31" s="2">
        <v>10</v>
      </c>
      <c r="J31" s="2">
        <f t="shared" si="2"/>
        <v>9</v>
      </c>
      <c r="K31" s="2">
        <f t="shared" si="5"/>
        <v>10</v>
      </c>
      <c r="L31" s="1">
        <v>8.3000000000000004E-2</v>
      </c>
      <c r="M31" s="1">
        <f t="shared" si="3"/>
        <v>8.3000000000000004E-2</v>
      </c>
      <c r="N31" s="1">
        <f t="shared" si="4"/>
        <v>0.83000000000000007</v>
      </c>
    </row>
    <row r="32" spans="1:14" x14ac:dyDescent="0.25">
      <c r="A32" s="2" t="s">
        <v>40</v>
      </c>
      <c r="B32" s="2">
        <f t="shared" si="0"/>
        <v>1</v>
      </c>
      <c r="C32" s="2" t="s">
        <v>34</v>
      </c>
      <c r="D32" s="2" t="s">
        <v>142</v>
      </c>
      <c r="E32" s="2" t="s">
        <v>143</v>
      </c>
      <c r="F32" s="2" t="s">
        <v>144</v>
      </c>
      <c r="G32" s="12" t="s">
        <v>110</v>
      </c>
      <c r="H32" s="2">
        <f t="shared" si="1"/>
        <v>1</v>
      </c>
      <c r="I32" s="2">
        <v>10</v>
      </c>
      <c r="J32" s="2">
        <f t="shared" si="2"/>
        <v>9</v>
      </c>
      <c r="K32" s="2">
        <f t="shared" si="5"/>
        <v>10</v>
      </c>
      <c r="L32" s="1">
        <v>8.3000000000000004E-2</v>
      </c>
      <c r="M32" s="1">
        <f t="shared" si="3"/>
        <v>8.3000000000000004E-2</v>
      </c>
      <c r="N32" s="1">
        <f t="shared" si="4"/>
        <v>0.83000000000000007</v>
      </c>
    </row>
    <row r="33" spans="1:14" x14ac:dyDescent="0.25">
      <c r="A33" s="2" t="s">
        <v>31</v>
      </c>
      <c r="B33" s="2">
        <f t="shared" si="0"/>
        <v>1</v>
      </c>
      <c r="C33" s="2" t="s">
        <v>34</v>
      </c>
      <c r="D33" s="2" t="s">
        <v>145</v>
      </c>
      <c r="E33" s="2" t="s">
        <v>146</v>
      </c>
      <c r="F33" s="2" t="s">
        <v>147</v>
      </c>
      <c r="G33" s="12" t="s">
        <v>110</v>
      </c>
      <c r="H33" s="2">
        <f t="shared" si="1"/>
        <v>1</v>
      </c>
      <c r="I33" s="2">
        <v>10</v>
      </c>
      <c r="J33" s="2">
        <f t="shared" si="2"/>
        <v>9</v>
      </c>
      <c r="K33" s="2">
        <f t="shared" si="5"/>
        <v>10</v>
      </c>
      <c r="L33" s="1">
        <v>8.3000000000000004E-2</v>
      </c>
      <c r="M33" s="1">
        <f t="shared" si="3"/>
        <v>8.3000000000000004E-2</v>
      </c>
      <c r="N33" s="1">
        <f t="shared" si="4"/>
        <v>0.83000000000000007</v>
      </c>
    </row>
    <row r="34" spans="1:14" x14ac:dyDescent="0.25">
      <c r="A34" s="2" t="s">
        <v>43</v>
      </c>
      <c r="B34" s="2">
        <f t="shared" si="0"/>
        <v>2</v>
      </c>
      <c r="C34" s="2" t="s">
        <v>34</v>
      </c>
      <c r="D34" s="2" t="s">
        <v>148</v>
      </c>
      <c r="E34" s="2" t="s">
        <v>149</v>
      </c>
      <c r="F34" s="2" t="s">
        <v>150</v>
      </c>
      <c r="G34" s="12" t="s">
        <v>110</v>
      </c>
      <c r="H34" s="2">
        <f t="shared" si="1"/>
        <v>2</v>
      </c>
      <c r="I34" s="2">
        <v>10</v>
      </c>
      <c r="J34" s="2">
        <f t="shared" si="2"/>
        <v>8</v>
      </c>
      <c r="K34" s="2">
        <f t="shared" si="5"/>
        <v>5</v>
      </c>
      <c r="L34" s="1">
        <v>8.3000000000000004E-2</v>
      </c>
      <c r="M34" s="1">
        <f t="shared" si="3"/>
        <v>0.16600000000000001</v>
      </c>
      <c r="N34" s="1">
        <f t="shared" si="4"/>
        <v>0.83000000000000007</v>
      </c>
    </row>
    <row r="35" spans="1:14" x14ac:dyDescent="0.25">
      <c r="A35" s="2" t="s">
        <v>62</v>
      </c>
      <c r="B35" s="2">
        <f t="shared" si="0"/>
        <v>1</v>
      </c>
      <c r="C35" s="2" t="s">
        <v>34</v>
      </c>
      <c r="D35" s="2" t="s">
        <v>151</v>
      </c>
      <c r="E35" s="2" t="s">
        <v>152</v>
      </c>
      <c r="F35" s="2" t="s">
        <v>153</v>
      </c>
      <c r="G35" s="12" t="s">
        <v>110</v>
      </c>
      <c r="H35" s="2">
        <f t="shared" si="1"/>
        <v>1</v>
      </c>
      <c r="I35" s="2">
        <v>10</v>
      </c>
      <c r="J35" s="2">
        <f t="shared" si="2"/>
        <v>9</v>
      </c>
      <c r="K35" s="2">
        <f t="shared" si="5"/>
        <v>10</v>
      </c>
      <c r="L35" s="1">
        <v>8.3000000000000004E-2</v>
      </c>
      <c r="M35" s="1">
        <f t="shared" si="3"/>
        <v>8.3000000000000004E-2</v>
      </c>
      <c r="N35" s="1">
        <f t="shared" si="4"/>
        <v>0.83000000000000007</v>
      </c>
    </row>
    <row r="36" spans="1:14" x14ac:dyDescent="0.25">
      <c r="A36" s="2" t="s">
        <v>59</v>
      </c>
      <c r="B36" s="2">
        <f t="shared" si="0"/>
        <v>1</v>
      </c>
      <c r="C36" s="2" t="s">
        <v>34</v>
      </c>
      <c r="D36" s="2" t="s">
        <v>154</v>
      </c>
      <c r="E36" s="2" t="s">
        <v>155</v>
      </c>
      <c r="F36" s="2" t="s">
        <v>156</v>
      </c>
      <c r="G36" s="12" t="s">
        <v>110</v>
      </c>
      <c r="H36" s="2">
        <f t="shared" si="1"/>
        <v>1</v>
      </c>
      <c r="I36" s="2">
        <v>10</v>
      </c>
      <c r="J36" s="2">
        <f t="shared" si="2"/>
        <v>9</v>
      </c>
      <c r="K36" s="2">
        <f t="shared" si="5"/>
        <v>10</v>
      </c>
      <c r="L36" s="1">
        <v>8.3000000000000004E-2</v>
      </c>
      <c r="M36" s="1">
        <f t="shared" si="3"/>
        <v>8.3000000000000004E-2</v>
      </c>
      <c r="N36" s="1">
        <f t="shared" si="4"/>
        <v>0.83000000000000007</v>
      </c>
    </row>
    <row r="37" spans="1:14" x14ac:dyDescent="0.25">
      <c r="A37" s="2" t="s">
        <v>84</v>
      </c>
      <c r="B37" s="2">
        <f t="shared" si="0"/>
        <v>1</v>
      </c>
      <c r="C37" s="2" t="s">
        <v>34</v>
      </c>
      <c r="D37" s="2" t="s">
        <v>160</v>
      </c>
      <c r="E37" s="2" t="s">
        <v>161</v>
      </c>
      <c r="F37" s="2" t="s">
        <v>162</v>
      </c>
      <c r="G37" s="12" t="s">
        <v>90</v>
      </c>
      <c r="H37" s="2">
        <f t="shared" si="1"/>
        <v>1</v>
      </c>
      <c r="I37" s="2">
        <v>10</v>
      </c>
      <c r="J37" s="2">
        <f t="shared" si="2"/>
        <v>9</v>
      </c>
      <c r="K37" s="2">
        <f t="shared" si="5"/>
        <v>10</v>
      </c>
      <c r="L37" s="1">
        <v>8.3000000000000004E-2</v>
      </c>
      <c r="M37" s="1">
        <f t="shared" si="3"/>
        <v>8.3000000000000004E-2</v>
      </c>
      <c r="N37" s="1">
        <f t="shared" si="4"/>
        <v>0.83000000000000007</v>
      </c>
    </row>
    <row r="38" spans="1:14" x14ac:dyDescent="0.25">
      <c r="A38" s="2" t="s">
        <v>71</v>
      </c>
      <c r="B38" s="2">
        <f t="shared" si="0"/>
        <v>2</v>
      </c>
      <c r="C38" s="2" t="s">
        <v>34</v>
      </c>
      <c r="D38" s="2" t="s">
        <v>163</v>
      </c>
      <c r="E38" s="2" t="s">
        <v>164</v>
      </c>
      <c r="F38" s="2" t="s">
        <v>165</v>
      </c>
      <c r="G38" s="12" t="s">
        <v>110</v>
      </c>
      <c r="H38" s="2">
        <f t="shared" si="1"/>
        <v>2</v>
      </c>
      <c r="I38" s="2">
        <v>10</v>
      </c>
      <c r="J38" s="2">
        <f t="shared" si="2"/>
        <v>8</v>
      </c>
      <c r="K38" s="2">
        <f t="shared" si="5"/>
        <v>5</v>
      </c>
      <c r="L38" s="1">
        <v>1.2E-2</v>
      </c>
      <c r="M38" s="1">
        <f t="shared" si="3"/>
        <v>2.4E-2</v>
      </c>
      <c r="N38" s="1">
        <f t="shared" si="4"/>
        <v>0.12</v>
      </c>
    </row>
    <row r="39" spans="1:14" x14ac:dyDescent="0.25">
      <c r="A39" s="2" t="s">
        <v>54</v>
      </c>
      <c r="B39" s="2">
        <f t="shared" si="0"/>
        <v>2</v>
      </c>
      <c r="C39" s="2" t="s">
        <v>34</v>
      </c>
      <c r="D39" s="2" t="s">
        <v>166</v>
      </c>
      <c r="E39" s="2" t="s">
        <v>167</v>
      </c>
      <c r="F39" s="2" t="s">
        <v>168</v>
      </c>
      <c r="G39" s="12" t="s">
        <v>110</v>
      </c>
      <c r="H39" s="2">
        <f t="shared" si="1"/>
        <v>2</v>
      </c>
      <c r="I39" s="2">
        <v>10</v>
      </c>
      <c r="J39" s="2">
        <f t="shared" si="2"/>
        <v>8</v>
      </c>
      <c r="K39" s="2">
        <f t="shared" si="5"/>
        <v>5</v>
      </c>
      <c r="L39" s="1">
        <v>7.0999999999999994E-2</v>
      </c>
      <c r="M39" s="1">
        <f t="shared" si="3"/>
        <v>0.14199999999999999</v>
      </c>
      <c r="N39" s="1">
        <f t="shared" si="4"/>
        <v>0.71</v>
      </c>
    </row>
    <row r="40" spans="1:14" x14ac:dyDescent="0.25">
      <c r="A40" s="2" t="s">
        <v>185</v>
      </c>
      <c r="B40" s="2">
        <f t="shared" si="0"/>
        <v>8</v>
      </c>
      <c r="C40" s="2" t="s">
        <v>34</v>
      </c>
      <c r="D40" s="2" t="s">
        <v>170</v>
      </c>
      <c r="E40" s="2" t="s">
        <v>169</v>
      </c>
      <c r="F40" s="2" t="s">
        <v>171</v>
      </c>
      <c r="G40" s="12" t="s">
        <v>90</v>
      </c>
      <c r="H40" s="2">
        <f t="shared" si="1"/>
        <v>8</v>
      </c>
      <c r="I40" s="2">
        <v>50</v>
      </c>
      <c r="J40" s="2">
        <f t="shared" si="2"/>
        <v>42</v>
      </c>
      <c r="K40" s="2">
        <f t="shared" si="5"/>
        <v>6</v>
      </c>
      <c r="L40" s="1">
        <v>4.6600000000000003E-2</v>
      </c>
      <c r="M40" s="1">
        <f t="shared" si="3"/>
        <v>0.37280000000000002</v>
      </c>
      <c r="N40" s="1">
        <f t="shared" si="4"/>
        <v>2.33</v>
      </c>
    </row>
    <row r="41" spans="1:14" x14ac:dyDescent="0.25">
      <c r="A41" s="2" t="s">
        <v>68</v>
      </c>
      <c r="B41" s="2">
        <f t="shared" si="0"/>
        <v>7</v>
      </c>
      <c r="C41" s="2" t="s">
        <v>34</v>
      </c>
      <c r="D41" s="2" t="s">
        <v>87</v>
      </c>
      <c r="E41" s="2" t="s">
        <v>88</v>
      </c>
      <c r="F41" s="2" t="s">
        <v>172</v>
      </c>
      <c r="G41" s="12" t="s">
        <v>90</v>
      </c>
      <c r="H41" s="2">
        <f t="shared" si="1"/>
        <v>7</v>
      </c>
      <c r="I41" s="2">
        <v>50</v>
      </c>
      <c r="J41" s="2">
        <f t="shared" si="2"/>
        <v>43</v>
      </c>
      <c r="K41" s="2">
        <f t="shared" si="5"/>
        <v>7</v>
      </c>
      <c r="L41" s="1">
        <v>0.13059999999999999</v>
      </c>
      <c r="M41" s="1">
        <f t="shared" si="3"/>
        <v>0.9141999999999999</v>
      </c>
      <c r="N41" s="1">
        <f t="shared" si="4"/>
        <v>6.5299999999999994</v>
      </c>
    </row>
    <row r="42" spans="1:14" x14ac:dyDescent="0.25">
      <c r="A42" s="2" t="s">
        <v>85</v>
      </c>
      <c r="B42" s="2">
        <f t="shared" si="0"/>
        <v>1</v>
      </c>
      <c r="C42" s="2" t="s">
        <v>34</v>
      </c>
      <c r="D42" s="2" t="s">
        <v>173</v>
      </c>
      <c r="E42" s="2" t="s">
        <v>174</v>
      </c>
      <c r="F42" s="2" t="s">
        <v>175</v>
      </c>
      <c r="G42" s="12" t="s">
        <v>176</v>
      </c>
      <c r="H42" s="2">
        <f t="shared" si="1"/>
        <v>1</v>
      </c>
      <c r="I42" s="2">
        <v>10</v>
      </c>
      <c r="J42" s="2">
        <f t="shared" si="2"/>
        <v>9</v>
      </c>
      <c r="K42" s="2">
        <f t="shared" si="5"/>
        <v>10</v>
      </c>
      <c r="L42" s="1">
        <v>0.51300000000000001</v>
      </c>
      <c r="M42" s="1">
        <f t="shared" si="3"/>
        <v>0.51300000000000001</v>
      </c>
      <c r="N42" s="1">
        <f t="shared" si="4"/>
        <v>5.13</v>
      </c>
    </row>
    <row r="43" spans="1:14" x14ac:dyDescent="0.25">
      <c r="A43" s="2" t="s">
        <v>69</v>
      </c>
      <c r="B43" s="2">
        <f t="shared" si="0"/>
        <v>3</v>
      </c>
      <c r="C43" s="2" t="s">
        <v>34</v>
      </c>
      <c r="D43" s="2" t="s">
        <v>182</v>
      </c>
      <c r="E43" s="2" t="s">
        <v>183</v>
      </c>
      <c r="F43" s="2" t="s">
        <v>184</v>
      </c>
      <c r="G43" s="12" t="s">
        <v>181</v>
      </c>
      <c r="H43" s="2">
        <f t="shared" si="1"/>
        <v>3</v>
      </c>
      <c r="I43" s="2">
        <v>10</v>
      </c>
      <c r="J43" s="2">
        <f t="shared" si="2"/>
        <v>7</v>
      </c>
      <c r="K43" s="2">
        <f t="shared" si="5"/>
        <v>3</v>
      </c>
      <c r="L43" s="1">
        <v>0.55600000000000005</v>
      </c>
      <c r="M43" s="1">
        <f t="shared" si="3"/>
        <v>1.6680000000000001</v>
      </c>
      <c r="N43" s="1">
        <f t="shared" si="4"/>
        <v>5.5600000000000005</v>
      </c>
    </row>
    <row r="44" spans="1:14" ht="15" customHeight="1" x14ac:dyDescent="0.25">
      <c r="A44" s="2" t="s">
        <v>24</v>
      </c>
      <c r="B44" s="2">
        <f>1+LEN(A44)-LEN(SUBSTITUTE(A44,",",""))</f>
        <v>1</v>
      </c>
      <c r="C44" s="2" t="s">
        <v>34</v>
      </c>
      <c r="D44" s="2" t="s">
        <v>177</v>
      </c>
      <c r="E44" s="2" t="s">
        <v>178</v>
      </c>
      <c r="F44" s="2" t="s">
        <v>179</v>
      </c>
      <c r="G44" s="12" t="s">
        <v>181</v>
      </c>
      <c r="H44" s="2">
        <f t="shared" si="1"/>
        <v>1</v>
      </c>
      <c r="I44" s="2">
        <v>10</v>
      </c>
      <c r="J44" s="2">
        <f t="shared" si="2"/>
        <v>9</v>
      </c>
      <c r="K44" s="2">
        <f t="shared" si="5"/>
        <v>10</v>
      </c>
      <c r="L44" s="1">
        <v>0.41899999999999998</v>
      </c>
      <c r="M44" s="1">
        <f t="shared" si="3"/>
        <v>0.41899999999999998</v>
      </c>
      <c r="N44" s="1">
        <f t="shared" si="4"/>
        <v>4.1899999999999995</v>
      </c>
    </row>
    <row r="45" spans="1:14" ht="15" customHeight="1" x14ac:dyDescent="0.25">
      <c r="A45" s="2" t="s">
        <v>65</v>
      </c>
      <c r="B45" s="2">
        <f>1+LEN(A45)-LEN(SUBSTITUTE(A45,",",""))</f>
        <v>16</v>
      </c>
      <c r="C45" s="2" t="s">
        <v>34</v>
      </c>
      <c r="D45" s="3" t="s">
        <v>92</v>
      </c>
      <c r="E45" s="2" t="s">
        <v>93</v>
      </c>
      <c r="F45" s="2" t="s">
        <v>180</v>
      </c>
      <c r="G45" s="12" t="s">
        <v>91</v>
      </c>
      <c r="H45" s="2">
        <f t="shared" si="1"/>
        <v>16</v>
      </c>
      <c r="I45" s="2">
        <v>50</v>
      </c>
      <c r="J45" s="2">
        <f t="shared" si="2"/>
        <v>34</v>
      </c>
      <c r="K45" s="2">
        <f t="shared" si="5"/>
        <v>3</v>
      </c>
      <c r="L45" s="1">
        <v>0.41599999999999998</v>
      </c>
      <c r="M45" s="1">
        <f t="shared" si="3"/>
        <v>6.6559999999999997</v>
      </c>
      <c r="N45" s="1">
        <f t="shared" si="4"/>
        <v>20.8</v>
      </c>
    </row>
    <row r="46" spans="1:14" x14ac:dyDescent="0.25">
      <c r="A46" s="2" t="s">
        <v>27</v>
      </c>
      <c r="B46" s="2">
        <f t="shared" si="0"/>
        <v>8</v>
      </c>
      <c r="C46" s="2" t="s">
        <v>34</v>
      </c>
      <c r="D46" s="2" t="s">
        <v>193</v>
      </c>
      <c r="E46" s="2" t="s">
        <v>194</v>
      </c>
      <c r="F46" s="2" t="s">
        <v>28</v>
      </c>
      <c r="G46" s="12" t="s">
        <v>217</v>
      </c>
      <c r="H46" s="2">
        <f t="shared" si="1"/>
        <v>8</v>
      </c>
      <c r="I46" s="2">
        <v>30</v>
      </c>
      <c r="J46" s="2">
        <f t="shared" si="2"/>
        <v>22</v>
      </c>
      <c r="K46" s="2">
        <f t="shared" si="5"/>
        <v>3</v>
      </c>
      <c r="L46" s="1">
        <v>0.32700000000000001</v>
      </c>
      <c r="M46" s="1">
        <f t="shared" si="3"/>
        <v>2.6160000000000001</v>
      </c>
      <c r="N46" s="1">
        <f t="shared" si="4"/>
        <v>9.81</v>
      </c>
    </row>
    <row r="47" spans="1:14" x14ac:dyDescent="0.25">
      <c r="A47" s="2" t="s">
        <v>48</v>
      </c>
      <c r="B47" s="2">
        <f t="shared" si="0"/>
        <v>6</v>
      </c>
      <c r="C47" s="2" t="s">
        <v>34</v>
      </c>
      <c r="D47" s="2" t="s">
        <v>195</v>
      </c>
      <c r="E47" s="2" t="s">
        <v>196</v>
      </c>
      <c r="F47" s="2" t="s">
        <v>42</v>
      </c>
      <c r="G47" s="12" t="s">
        <v>218</v>
      </c>
      <c r="H47" s="2">
        <f t="shared" si="1"/>
        <v>6</v>
      </c>
      <c r="I47" s="2">
        <v>1</v>
      </c>
      <c r="J47" s="2">
        <f t="shared" si="2"/>
        <v>-5</v>
      </c>
      <c r="K47" s="2">
        <f t="shared" si="5"/>
        <v>0</v>
      </c>
      <c r="L47" s="1">
        <v>5.56</v>
      </c>
      <c r="M47" s="1">
        <f>L47</f>
        <v>5.56</v>
      </c>
      <c r="N47" s="1">
        <f t="shared" si="4"/>
        <v>5.56</v>
      </c>
    </row>
    <row r="48" spans="1:14" s="6" customFormat="1" x14ac:dyDescent="0.25">
      <c r="A48" s="14" t="s">
        <v>4</v>
      </c>
      <c r="B48" s="14"/>
      <c r="C48" s="14"/>
      <c r="D48" s="14"/>
      <c r="E48" s="14"/>
      <c r="F48" s="14"/>
      <c r="G48" s="15"/>
      <c r="H48" s="14"/>
      <c r="I48" s="14"/>
      <c r="J48" s="14"/>
      <c r="K48" s="14"/>
      <c r="L48" s="10"/>
      <c r="M48" s="10">
        <f>SUM(M2:M47)</f>
        <v>64.386999999999958</v>
      </c>
      <c r="N48" s="16">
        <f>SUM(N2:N47)</f>
        <v>177.67999999999998</v>
      </c>
    </row>
  </sheetData>
  <conditionalFormatting sqref="J1:J1048576">
    <cfRule type="cellIs" dxfId="0" priority="2" operator="lessThan">
      <formula>1</formula>
    </cfRule>
  </conditionalFormatting>
  <conditionalFormatting sqref="N2:N4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scale="44" orientation="landscape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2015-07-06T23:05:27Z</dcterms:modified>
</cp:coreProperties>
</file>