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0" i="1" l="1"/>
  <c r="J9" i="1"/>
  <c r="J5" i="1"/>
  <c r="B5" i="1"/>
  <c r="F1" i="1"/>
  <c r="F5" i="1" s="1"/>
  <c r="F2" i="1"/>
  <c r="J2" i="1" s="1"/>
  <c r="J4" i="1" s="1"/>
  <c r="J7" i="1" s="1"/>
  <c r="J6" i="1" l="1"/>
  <c r="F6" i="1"/>
  <c r="F8" i="1" s="1"/>
  <c r="F3" i="1"/>
  <c r="F4" i="1"/>
  <c r="J1" i="1"/>
  <c r="J3" i="1" s="1"/>
  <c r="F7" i="1" l="1"/>
</calcChain>
</file>

<file path=xl/sharedStrings.xml><?xml version="1.0" encoding="utf-8"?>
<sst xmlns="http://schemas.openxmlformats.org/spreadsheetml/2006/main" count="47" uniqueCount="34">
  <si>
    <t>Vout:</t>
  </si>
  <si>
    <t>fOSC:</t>
  </si>
  <si>
    <t>V</t>
  </si>
  <si>
    <t>MHz</t>
  </si>
  <si>
    <t>DC (max):</t>
  </si>
  <si>
    <t>DC (min):</t>
  </si>
  <si>
    <t>L (typ):</t>
  </si>
  <si>
    <t>L (min):</t>
  </si>
  <si>
    <t>Vin (min):</t>
  </si>
  <si>
    <t>Vin (max):</t>
  </si>
  <si>
    <t>L (max1):</t>
  </si>
  <si>
    <t>L (max2):</t>
  </si>
  <si>
    <t>L Range Minimum:</t>
  </si>
  <si>
    <t>L Range Maximum:</t>
  </si>
  <si>
    <t>I (rtyp)</t>
  </si>
  <si>
    <t>K (sc)</t>
  </si>
  <si>
    <t>I (rmin)</t>
  </si>
  <si>
    <t>I (lim)</t>
  </si>
  <si>
    <t>mA</t>
  </si>
  <si>
    <t>A</t>
  </si>
  <si>
    <t>Iripple (max):</t>
  </si>
  <si>
    <t>Iripple (min):</t>
  </si>
  <si>
    <t>Iout (min):</t>
  </si>
  <si>
    <t>Iout (max):</t>
  </si>
  <si>
    <t>Diode VR &gt;</t>
  </si>
  <si>
    <t xml:space="preserve">Diode Iavg &gt; </t>
  </si>
  <si>
    <t>R (fbx):</t>
  </si>
  <si>
    <t>R (T):</t>
  </si>
  <si>
    <t>L1:</t>
  </si>
  <si>
    <t>uH</t>
  </si>
  <si>
    <t>Cout&gt;</t>
  </si>
  <si>
    <t>Cin&gt;</t>
  </si>
  <si>
    <t>uF</t>
  </si>
  <si>
    <t>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</si>
</sst>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F9" sqref="F9"/>
    </sheetView>
  </sheetViews>
  <sheetFormatPr defaultRowHeight="15" x14ac:dyDescent="0.25"/>
  <cols>
    <col min="1" max="1" width="10.140625" bestFit="1" customWidth="1"/>
    <col min="5" max="5" width="17.85546875" bestFit="1" customWidth="1"/>
    <col min="6" max="6" width="10.5703125" style="2" customWidth="1"/>
    <col min="9" max="9" width="13.140625" bestFit="1" customWidth="1"/>
    <col min="10" max="10" width="9.5703125" customWidth="1"/>
  </cols>
  <sheetData>
    <row r="1" spans="1:11" x14ac:dyDescent="0.25">
      <c r="A1" t="s">
        <v>8</v>
      </c>
      <c r="B1">
        <v>5</v>
      </c>
      <c r="C1" t="s">
        <v>2</v>
      </c>
      <c r="E1" t="s">
        <v>4</v>
      </c>
      <c r="F1" s="2">
        <f>(B3-B1+0.5)/(B3+0.5-0.4)</f>
        <v>0.80912863070539409</v>
      </c>
      <c r="I1" t="s">
        <v>21</v>
      </c>
      <c r="J1" s="2">
        <f>((B1-0.4)*F1)/(B4*F9)</f>
        <v>3.7219917012448124E-2</v>
      </c>
    </row>
    <row r="2" spans="1:11" x14ac:dyDescent="0.25">
      <c r="A2" t="s">
        <v>9</v>
      </c>
      <c r="B2">
        <v>12</v>
      </c>
      <c r="C2" t="s">
        <v>2</v>
      </c>
      <c r="E2" t="s">
        <v>5</v>
      </c>
      <c r="F2" s="2">
        <f>(B3-B2+0.5)/(B3+0.5-0.4)</f>
        <v>0.51867219917012441</v>
      </c>
      <c r="I2" t="s">
        <v>20</v>
      </c>
      <c r="J2" s="2">
        <f>((B2-0.4)*F2)/(B4*F9)</f>
        <v>6.0165975103734427E-2</v>
      </c>
    </row>
    <row r="3" spans="1:11" x14ac:dyDescent="0.25">
      <c r="A3" t="s">
        <v>0</v>
      </c>
      <c r="B3">
        <v>24</v>
      </c>
      <c r="C3" t="s">
        <v>2</v>
      </c>
      <c r="E3" t="s">
        <v>6</v>
      </c>
      <c r="F3" s="2">
        <f>1000000*((B1-0.4)*F1)/(B5*B7)</f>
        <v>24.813278008298749</v>
      </c>
      <c r="G3" t="s">
        <v>29</v>
      </c>
      <c r="I3" t="s">
        <v>22</v>
      </c>
      <c r="J3" s="2">
        <f>1000*(B10-J1/2)*(1-F1)</f>
        <v>91.88357638470417</v>
      </c>
      <c r="K3" t="s">
        <v>18</v>
      </c>
    </row>
    <row r="4" spans="1:11" x14ac:dyDescent="0.25">
      <c r="A4" t="s">
        <v>1</v>
      </c>
      <c r="B4">
        <v>1</v>
      </c>
      <c r="C4" t="s">
        <v>3</v>
      </c>
      <c r="E4" t="s">
        <v>7</v>
      </c>
      <c r="F4" s="2">
        <f>1000000*((B1-0.4)*(2*F1-1))/(B8*(F1-0.0000003*B5)*B5*(1-F1))</f>
        <v>48.776147785927698</v>
      </c>
      <c r="G4" t="s">
        <v>29</v>
      </c>
      <c r="I4" t="s">
        <v>23</v>
      </c>
      <c r="J4" s="2">
        <f>1000*(B10-J2/2)*(1-F2)</f>
        <v>226.18412217420502</v>
      </c>
      <c r="K4" t="s">
        <v>18</v>
      </c>
    </row>
    <row r="5" spans="1:11" x14ac:dyDescent="0.25">
      <c r="B5">
        <f>B4*1000000</f>
        <v>1000000</v>
      </c>
      <c r="E5" t="s">
        <v>10</v>
      </c>
      <c r="F5" s="2">
        <f>1000000*((B1-0.4)*F1)/(B5*B9)</f>
        <v>93.049792531120318</v>
      </c>
      <c r="G5" t="s">
        <v>29</v>
      </c>
      <c r="I5" t="s">
        <v>24</v>
      </c>
      <c r="J5" s="2">
        <f>B3</f>
        <v>24</v>
      </c>
    </row>
    <row r="6" spans="1:11" x14ac:dyDescent="0.25">
      <c r="E6" t="s">
        <v>11</v>
      </c>
      <c r="F6" s="2">
        <f>1000000*((B2-0.4)*F1)/(B5*B9)</f>
        <v>234.64730290456427</v>
      </c>
      <c r="G6" t="s">
        <v>29</v>
      </c>
      <c r="I6" t="s">
        <v>25</v>
      </c>
      <c r="J6" s="2">
        <f>J4</f>
        <v>226.18412217420502</v>
      </c>
    </row>
    <row r="7" spans="1:11" x14ac:dyDescent="0.25">
      <c r="A7" t="s">
        <v>14</v>
      </c>
      <c r="B7" s="1">
        <v>0.15</v>
      </c>
      <c r="C7" t="s">
        <v>19</v>
      </c>
      <c r="E7" t="s">
        <v>12</v>
      </c>
      <c r="F7" s="2">
        <f>MAX(F3:F4)</f>
        <v>48.776147785927698</v>
      </c>
      <c r="G7" t="s">
        <v>29</v>
      </c>
      <c r="I7" t="s">
        <v>30</v>
      </c>
      <c r="J7" s="2">
        <f>1000000*(J4*F1)/(B5*0.005*B2)</f>
        <v>3050.2008177019343</v>
      </c>
      <c r="K7" t="s">
        <v>32</v>
      </c>
    </row>
    <row r="8" spans="1:11" x14ac:dyDescent="0.25">
      <c r="A8" t="s">
        <v>15</v>
      </c>
      <c r="B8">
        <v>0.6</v>
      </c>
      <c r="C8" t="s">
        <v>19</v>
      </c>
      <c r="E8" t="s">
        <v>13</v>
      </c>
      <c r="F8" s="2">
        <f>MIN(F5:F6)</f>
        <v>93.049792531120318</v>
      </c>
      <c r="G8" t="s">
        <v>29</v>
      </c>
      <c r="I8" t="s">
        <v>31</v>
      </c>
      <c r="J8" s="2"/>
    </row>
    <row r="9" spans="1:11" x14ac:dyDescent="0.25">
      <c r="A9" t="s">
        <v>16</v>
      </c>
      <c r="B9">
        <v>0.04</v>
      </c>
      <c r="C9" t="s">
        <v>19</v>
      </c>
      <c r="E9" t="s">
        <v>28</v>
      </c>
      <c r="F9" s="2">
        <v>100</v>
      </c>
      <c r="G9" t="s">
        <v>29</v>
      </c>
      <c r="I9" t="s">
        <v>26</v>
      </c>
      <c r="J9" s="2">
        <f>0.001*((B3-1.204)/0.0000833)</f>
        <v>273.66146458583432</v>
      </c>
      <c r="K9" t="s">
        <v>33</v>
      </c>
    </row>
    <row r="10" spans="1:11" x14ac:dyDescent="0.25">
      <c r="A10" t="s">
        <v>17</v>
      </c>
      <c r="B10">
        <v>0.5</v>
      </c>
      <c r="C10" t="s">
        <v>19</v>
      </c>
      <c r="I10" t="s">
        <v>27</v>
      </c>
      <c r="J10" s="2">
        <f>(85.5/B4)-1</f>
        <v>84.5</v>
      </c>
      <c r="K1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2015-06-27T23:28:55Z</dcterms:created>
  <dcterms:modified xsi:type="dcterms:W3CDTF">2015-06-28T00:11:55Z</dcterms:modified>
</cp:coreProperties>
</file>