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M14" i="1" l="1"/>
  <c r="N14" i="1"/>
  <c r="J14" i="1"/>
  <c r="K14" i="1"/>
  <c r="B14" i="1"/>
  <c r="H14" i="1" s="1"/>
  <c r="K3" i="1" l="1"/>
  <c r="B18" i="1"/>
  <c r="N9" i="1"/>
  <c r="N10" i="1"/>
  <c r="N11" i="1"/>
  <c r="N12" i="1"/>
  <c r="N13" i="1"/>
  <c r="N15" i="1"/>
  <c r="N16" i="1"/>
  <c r="N17" i="1"/>
  <c r="J7" i="1"/>
  <c r="J8" i="1"/>
  <c r="J9" i="1"/>
  <c r="J10" i="1"/>
  <c r="J11" i="1"/>
  <c r="J12" i="1"/>
  <c r="J13" i="1"/>
  <c r="J15" i="1"/>
  <c r="J16" i="1"/>
  <c r="J17" i="1"/>
  <c r="B10" i="1"/>
  <c r="H10" i="1" s="1"/>
  <c r="B17" i="1"/>
  <c r="H17" i="1" s="1"/>
  <c r="B16" i="1"/>
  <c r="H16" i="1" s="1"/>
  <c r="B15" i="1"/>
  <c r="H15" i="1" s="1"/>
  <c r="B9" i="1"/>
  <c r="H9" i="1" s="1"/>
  <c r="B13" i="1"/>
  <c r="H13" i="1" s="1"/>
  <c r="B3" i="1"/>
  <c r="B4" i="1"/>
  <c r="H4" i="1" s="1"/>
  <c r="B5" i="1"/>
  <c r="H5" i="1" s="1"/>
  <c r="B6" i="1"/>
  <c r="B7" i="1"/>
  <c r="B8" i="1"/>
  <c r="H8" i="1" s="1"/>
  <c r="K8" i="1" s="1"/>
  <c r="B11" i="1"/>
  <c r="B12" i="1"/>
  <c r="H12" i="1" s="1"/>
  <c r="K12" i="1" s="1"/>
  <c r="B2" i="1"/>
  <c r="H2" i="1" s="1"/>
  <c r="H11" i="1"/>
  <c r="K11" i="1" s="1"/>
  <c r="N3" i="1"/>
  <c r="N4" i="1"/>
  <c r="N5" i="1"/>
  <c r="N6" i="1"/>
  <c r="N7" i="1"/>
  <c r="N8" i="1"/>
  <c r="M3" i="1"/>
  <c r="N2" i="1"/>
  <c r="H6" i="1"/>
  <c r="M6" i="1" s="1"/>
  <c r="H7" i="1"/>
  <c r="M7" i="1" s="1"/>
  <c r="H3" i="1"/>
  <c r="J3" i="1" s="1"/>
  <c r="N18" i="1" l="1"/>
  <c r="K10" i="1"/>
  <c r="M10" i="1"/>
  <c r="K17" i="1"/>
  <c r="M17" i="1"/>
  <c r="K16" i="1"/>
  <c r="M16" i="1"/>
  <c r="K15" i="1"/>
  <c r="M15" i="1"/>
  <c r="K9" i="1"/>
  <c r="M9" i="1"/>
  <c r="K13" i="1"/>
  <c r="M13" i="1"/>
  <c r="J5" i="1"/>
  <c r="K5" i="1"/>
  <c r="M5" i="1"/>
  <c r="J4" i="1"/>
  <c r="K4" i="1"/>
  <c r="M4" i="1"/>
  <c r="M2" i="1"/>
  <c r="J2" i="1"/>
  <c r="K2" i="1"/>
  <c r="M12" i="1"/>
  <c r="M11" i="1"/>
  <c r="M8" i="1"/>
  <c r="K7" i="1"/>
  <c r="K6" i="1"/>
  <c r="J6" i="1"/>
  <c r="M18" i="1" l="1"/>
</calcChain>
</file>

<file path=xl/sharedStrings.xml><?xml version="1.0" encoding="utf-8"?>
<sst xmlns="http://schemas.openxmlformats.org/spreadsheetml/2006/main" count="111" uniqueCount="90">
  <si>
    <t>REFDES</t>
  </si>
  <si>
    <t>Count</t>
  </si>
  <si>
    <t>Supplier</t>
  </si>
  <si>
    <t>Supplier #</t>
  </si>
  <si>
    <t>Part #</t>
  </si>
  <si>
    <t>Description</t>
  </si>
  <si>
    <t>Footprint</t>
  </si>
  <si>
    <t>Part Count</t>
  </si>
  <si>
    <t>Order Quantity</t>
  </si>
  <si>
    <t>Spares</t>
  </si>
  <si>
    <t>Boards Possible</t>
  </si>
  <si>
    <t>Price</t>
  </si>
  <si>
    <t>Board Total</t>
  </si>
  <si>
    <t>Order Total</t>
  </si>
  <si>
    <t>U1</t>
  </si>
  <si>
    <t>Mouser</t>
  </si>
  <si>
    <t>BQ24230</t>
  </si>
  <si>
    <t>LiPo USB-Friendly Charger w/ Power Path</t>
  </si>
  <si>
    <t>U2</t>
  </si>
  <si>
    <t>MAX17043</t>
  </si>
  <si>
    <t>LiPo Host-Side Fuel Gauge</t>
  </si>
  <si>
    <t>D1</t>
  </si>
  <si>
    <t>Red-Green BiColor LED</t>
  </si>
  <si>
    <t>Digikey</t>
  </si>
  <si>
    <t>541-0.0TBCT-ND</t>
  </si>
  <si>
    <t>CRCW08050000Z0EAHP</t>
  </si>
  <si>
    <t>0ohm Jumper</t>
  </si>
  <si>
    <t>0805</t>
  </si>
  <si>
    <t>R7,R15</t>
  </si>
  <si>
    <t>R6</t>
  </si>
  <si>
    <t>R2</t>
  </si>
  <si>
    <t>R9,R10</t>
  </si>
  <si>
    <t>C4</t>
  </si>
  <si>
    <t>C2,C5</t>
  </si>
  <si>
    <t>C1,C3</t>
  </si>
  <si>
    <t>R3</t>
  </si>
  <si>
    <t>P5</t>
  </si>
  <si>
    <t>USB1</t>
  </si>
  <si>
    <t>JST LiPo Connector</t>
  </si>
  <si>
    <t>Battery</t>
  </si>
  <si>
    <t>Sparkfun</t>
  </si>
  <si>
    <t>Micro USB B Receptacle</t>
  </si>
  <si>
    <t>R1</t>
  </si>
  <si>
    <t>1000mAh LiPo Battery</t>
  </si>
  <si>
    <t>PRT-08612</t>
  </si>
  <si>
    <t>PRT-00339</t>
  </si>
  <si>
    <t>NONE</t>
  </si>
  <si>
    <t>Total</t>
  </si>
  <si>
    <t>541-10.0KLCT-ND</t>
  </si>
  <si>
    <t>CRCW040210K0FKED</t>
  </si>
  <si>
    <t>10k Resistor (1% 1/16W)</t>
  </si>
  <si>
    <t>0402</t>
  </si>
  <si>
    <t>541-1.00KLCT-ND</t>
  </si>
  <si>
    <t>CRCW04021K00FKED</t>
  </si>
  <si>
    <t>1k Resistor (1% 1/16W)</t>
  </si>
  <si>
    <t>490-9962-1-ND</t>
  </si>
  <si>
    <t>GRM21BR71E475KA73L</t>
  </si>
  <si>
    <t>4.7uF Cap (10% 25V X7R)</t>
  </si>
  <si>
    <t>490-5307-1-ND</t>
  </si>
  <si>
    <t>GRM188R71E105KA12D</t>
  </si>
  <si>
    <t>1uF Cap (10% 25V X7R)</t>
  </si>
  <si>
    <t>0603</t>
  </si>
  <si>
    <t>595-BQ24230RGTR</t>
  </si>
  <si>
    <t>700-MAX17043G+U</t>
  </si>
  <si>
    <t>71-CRCW0402-150-E3</t>
  </si>
  <si>
    <t>CRCW0402150RFKED</t>
  </si>
  <si>
    <t>150ohm Resistor (1% 1/16W)</t>
  </si>
  <si>
    <t>71-CRCW0402-1.5K-E3</t>
  </si>
  <si>
    <t>CRCW04021K50FKED</t>
  </si>
  <si>
    <t>1.5k Resistor (1% 1/16W)</t>
  </si>
  <si>
    <t>71-CRCW0402-1.74K-E3</t>
  </si>
  <si>
    <t>CRCW04021K74FKED</t>
  </si>
  <si>
    <t>1.74k (1% 1/16W)</t>
  </si>
  <si>
    <t>81-GRM39X103K25</t>
  </si>
  <si>
    <t>GRM188R71E103KA01D</t>
  </si>
  <si>
    <t>10nF Cap (10% 25V X7R)</t>
  </si>
  <si>
    <t>798-ZX62-B-5PA11</t>
  </si>
  <si>
    <t>ZX62-B-5PA(11)</t>
  </si>
  <si>
    <t>604-APBA3010ESGC-GX</t>
  </si>
  <si>
    <t>APBA3010ESGC-GX</t>
  </si>
  <si>
    <t>CUSTOM (BQ24230)</t>
  </si>
  <si>
    <t>CUSTOM (MAX17043)</t>
  </si>
  <si>
    <t>CUSTOM(RG_LED)</t>
  </si>
  <si>
    <t>CUSTOM(MicroUBS-B-Receptacle)</t>
  </si>
  <si>
    <t>CUSTOM(JST-2)</t>
  </si>
  <si>
    <t>SW1</t>
  </si>
  <si>
    <t>GH36W0</t>
  </si>
  <si>
    <t>642-GH36WW10001</t>
  </si>
  <si>
    <t>Through-Hole Switch</t>
  </si>
  <si>
    <t>CUSTOM(SWITCH_SPST)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</si>
</sst>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4" fontId="0" fillId="0" borderId="1" xfId="0" applyNumberFormat="1" applyBorder="1"/>
    <xf numFmtId="0" fontId="0" fillId="0" borderId="2" xfId="0" applyFont="1" applyBorder="1"/>
    <xf numFmtId="44" fontId="0" fillId="0" borderId="2" xfId="1" applyFont="1" applyBorder="1"/>
    <xf numFmtId="49" fontId="0" fillId="0" borderId="2" xfId="0" applyNumberFormat="1" applyFont="1" applyBorder="1"/>
    <xf numFmtId="0" fontId="0" fillId="0" borderId="0" xfId="0"/>
    <xf numFmtId="44" fontId="0" fillId="0" borderId="0" xfId="1" applyFont="1"/>
    <xf numFmtId="0" fontId="0" fillId="0" borderId="0" xfId="0" applyFont="1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4" fontId="0" fillId="0" borderId="0" xfId="1" applyFont="1"/>
    <xf numFmtId="0" fontId="0" fillId="0" borderId="0" xfId="0" applyFont="1"/>
    <xf numFmtId="0" fontId="0" fillId="0" borderId="0" xfId="0" applyFont="1"/>
    <xf numFmtId="44" fontId="0" fillId="0" borderId="0" xfId="1" applyFont="1"/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topLeftCell="G1" workbookViewId="0">
      <pane ySplit="1" topLeftCell="A2" activePane="bottomLeft" state="frozen"/>
      <selection pane="bottomLeft" activeCell="M14" sqref="M14"/>
    </sheetView>
  </sheetViews>
  <sheetFormatPr defaultRowHeight="15" x14ac:dyDescent="0.25"/>
  <cols>
    <col min="4" max="4" width="21.5703125" bestFit="1" customWidth="1"/>
    <col min="5" max="5" width="21.42578125" bestFit="1" customWidth="1"/>
    <col min="6" max="6" width="38.28515625" bestFit="1" customWidth="1"/>
    <col min="7" max="7" width="31.42578125" bestFit="1" customWidth="1"/>
    <col min="8" max="8" width="10.28515625" bestFit="1" customWidth="1"/>
    <col min="9" max="9" width="14.42578125" bestFit="1" customWidth="1"/>
    <col min="11" max="11" width="15" bestFit="1" customWidth="1"/>
    <col min="13" max="13" width="12.42578125" bestFit="1" customWidth="1"/>
    <col min="14" max="14" width="11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</row>
    <row r="2" spans="1:14" x14ac:dyDescent="0.25">
      <c r="A2" t="s">
        <v>14</v>
      </c>
      <c r="B2">
        <f>1+LEN(A2)-LEN(SUBSTITUTE(A2,",",""))</f>
        <v>1</v>
      </c>
      <c r="C2" t="s">
        <v>15</v>
      </c>
      <c r="D2" t="s">
        <v>62</v>
      </c>
      <c r="E2" t="s">
        <v>16</v>
      </c>
      <c r="F2" t="s">
        <v>17</v>
      </c>
      <c r="G2" s="21" t="s">
        <v>80</v>
      </c>
      <c r="H2">
        <f>B2</f>
        <v>1</v>
      </c>
      <c r="I2">
        <v>3</v>
      </c>
      <c r="J2">
        <f>I2-H2</f>
        <v>2</v>
      </c>
      <c r="K2">
        <f>FLOOR(I2/H2,1)</f>
        <v>3</v>
      </c>
      <c r="L2" s="6">
        <v>2.87</v>
      </c>
      <c r="M2" s="6">
        <f>H2*L2</f>
        <v>2.87</v>
      </c>
      <c r="N2" s="6">
        <f>L2*I2</f>
        <v>8.61</v>
      </c>
    </row>
    <row r="3" spans="1:14" x14ac:dyDescent="0.25">
      <c r="A3" t="s">
        <v>18</v>
      </c>
      <c r="B3" s="5">
        <f t="shared" ref="B3:B18" si="0">1+LEN(A3)-LEN(SUBSTITUTE(A3,",",""))</f>
        <v>1</v>
      </c>
      <c r="C3" t="s">
        <v>15</v>
      </c>
      <c r="D3" t="s">
        <v>63</v>
      </c>
      <c r="E3" t="s">
        <v>19</v>
      </c>
      <c r="F3" t="s">
        <v>20</v>
      </c>
      <c r="G3" s="21" t="s">
        <v>81</v>
      </c>
      <c r="H3" s="5">
        <f t="shared" ref="H3:H17" si="1">B3</f>
        <v>1</v>
      </c>
      <c r="I3">
        <v>3</v>
      </c>
      <c r="J3" s="5">
        <f t="shared" ref="J3:J17" si="2">I3-H3</f>
        <v>2</v>
      </c>
      <c r="K3" s="5">
        <f t="shared" ref="K3:K17" si="3">FLOOR(I3/H3,1)</f>
        <v>3</v>
      </c>
      <c r="L3" s="6">
        <v>2.69</v>
      </c>
      <c r="M3" s="6">
        <f t="shared" ref="M3:M17" si="4">H3*L3</f>
        <v>2.69</v>
      </c>
      <c r="N3" s="6">
        <f t="shared" ref="N3:N17" si="5">L3*I3</f>
        <v>8.07</v>
      </c>
    </row>
    <row r="4" spans="1:14" x14ac:dyDescent="0.25">
      <c r="A4" t="s">
        <v>21</v>
      </c>
      <c r="B4" s="5">
        <f t="shared" si="0"/>
        <v>1</v>
      </c>
      <c r="C4" t="s">
        <v>15</v>
      </c>
      <c r="D4" t="s">
        <v>78</v>
      </c>
      <c r="E4" t="s">
        <v>79</v>
      </c>
      <c r="F4" t="s">
        <v>22</v>
      </c>
      <c r="G4" s="21" t="s">
        <v>82</v>
      </c>
      <c r="H4" s="5">
        <f t="shared" si="1"/>
        <v>1</v>
      </c>
      <c r="I4">
        <v>10</v>
      </c>
      <c r="J4" s="5">
        <f t="shared" si="2"/>
        <v>9</v>
      </c>
      <c r="K4" s="5">
        <f t="shared" si="3"/>
        <v>10</v>
      </c>
      <c r="L4" s="6">
        <v>0.224</v>
      </c>
      <c r="M4" s="6">
        <f t="shared" si="4"/>
        <v>0.224</v>
      </c>
      <c r="N4" s="6">
        <f t="shared" si="5"/>
        <v>2.2400000000000002</v>
      </c>
    </row>
    <row r="5" spans="1:14" x14ac:dyDescent="0.25">
      <c r="A5" s="7" t="s">
        <v>28</v>
      </c>
      <c r="B5" s="5">
        <f t="shared" si="0"/>
        <v>2</v>
      </c>
      <c r="C5" s="7" t="s">
        <v>23</v>
      </c>
      <c r="D5" s="7" t="s">
        <v>24</v>
      </c>
      <c r="E5" s="7" t="s">
        <v>25</v>
      </c>
      <c r="F5" s="7" t="s">
        <v>26</v>
      </c>
      <c r="G5" s="20" t="s">
        <v>27</v>
      </c>
      <c r="H5" s="5">
        <f>B5</f>
        <v>2</v>
      </c>
      <c r="I5" s="7">
        <v>0</v>
      </c>
      <c r="J5" s="5">
        <f t="shared" si="2"/>
        <v>-2</v>
      </c>
      <c r="K5" s="5">
        <f t="shared" si="3"/>
        <v>0</v>
      </c>
      <c r="L5" s="6">
        <v>0.14799999999999999</v>
      </c>
      <c r="M5" s="6">
        <f t="shared" si="4"/>
        <v>0.29599999999999999</v>
      </c>
      <c r="N5" s="6">
        <f t="shared" si="5"/>
        <v>0</v>
      </c>
    </row>
    <row r="6" spans="1:14" x14ac:dyDescent="0.25">
      <c r="A6" s="7" t="s">
        <v>29</v>
      </c>
      <c r="B6" s="5">
        <f t="shared" si="0"/>
        <v>1</v>
      </c>
      <c r="C6" s="18" t="s">
        <v>15</v>
      </c>
      <c r="D6" t="s">
        <v>64</v>
      </c>
      <c r="E6" t="s">
        <v>65</v>
      </c>
      <c r="F6" s="7" t="s">
        <v>66</v>
      </c>
      <c r="G6" s="21" t="s">
        <v>51</v>
      </c>
      <c r="H6" s="5">
        <f t="shared" si="1"/>
        <v>1</v>
      </c>
      <c r="I6" s="19">
        <v>10</v>
      </c>
      <c r="J6" s="5">
        <f t="shared" si="2"/>
        <v>9</v>
      </c>
      <c r="K6" s="5">
        <f t="shared" si="3"/>
        <v>10</v>
      </c>
      <c r="L6" s="6">
        <v>4.4999999999999998E-2</v>
      </c>
      <c r="M6" s="6">
        <f t="shared" si="4"/>
        <v>4.4999999999999998E-2</v>
      </c>
      <c r="N6" s="6">
        <f t="shared" si="5"/>
        <v>0.44999999999999996</v>
      </c>
    </row>
    <row r="7" spans="1:14" x14ac:dyDescent="0.25">
      <c r="A7" s="7" t="s">
        <v>30</v>
      </c>
      <c r="B7" s="5">
        <f t="shared" si="0"/>
        <v>1</v>
      </c>
      <c r="C7" s="15" t="s">
        <v>23</v>
      </c>
      <c r="D7" s="15" t="s">
        <v>52</v>
      </c>
      <c r="E7" s="15" t="s">
        <v>53</v>
      </c>
      <c r="F7" s="15" t="s">
        <v>54</v>
      </c>
      <c r="G7" s="20" t="s">
        <v>51</v>
      </c>
      <c r="H7" s="5">
        <f t="shared" si="1"/>
        <v>1</v>
      </c>
      <c r="I7">
        <v>0</v>
      </c>
      <c r="J7" s="5">
        <f t="shared" si="2"/>
        <v>-1</v>
      </c>
      <c r="K7" s="5">
        <f t="shared" si="3"/>
        <v>0</v>
      </c>
      <c r="L7" s="6">
        <v>0.08</v>
      </c>
      <c r="M7" s="6">
        <f t="shared" si="4"/>
        <v>0.08</v>
      </c>
      <c r="N7" s="6">
        <f t="shared" si="5"/>
        <v>0</v>
      </c>
    </row>
    <row r="8" spans="1:14" x14ac:dyDescent="0.25">
      <c r="A8" s="7" t="s">
        <v>31</v>
      </c>
      <c r="B8" s="5">
        <f t="shared" si="0"/>
        <v>2</v>
      </c>
      <c r="C8" s="18" t="s">
        <v>15</v>
      </c>
      <c r="D8" t="s">
        <v>67</v>
      </c>
      <c r="E8" t="s">
        <v>68</v>
      </c>
      <c r="F8" s="7" t="s">
        <v>69</v>
      </c>
      <c r="G8" s="21" t="s">
        <v>51</v>
      </c>
      <c r="H8">
        <f t="shared" si="1"/>
        <v>2</v>
      </c>
      <c r="I8">
        <v>10</v>
      </c>
      <c r="J8" s="5">
        <f t="shared" si="2"/>
        <v>8</v>
      </c>
      <c r="K8">
        <f t="shared" si="3"/>
        <v>5</v>
      </c>
      <c r="L8" s="6">
        <v>4.4999999999999998E-2</v>
      </c>
      <c r="M8" s="6">
        <f t="shared" si="4"/>
        <v>0.09</v>
      </c>
      <c r="N8" s="6">
        <f t="shared" si="5"/>
        <v>0.44999999999999996</v>
      </c>
    </row>
    <row r="9" spans="1:14" s="5" customFormat="1" x14ac:dyDescent="0.25">
      <c r="A9" s="7" t="s">
        <v>35</v>
      </c>
      <c r="B9" s="5">
        <f t="shared" si="0"/>
        <v>1</v>
      </c>
      <c r="C9" s="18" t="s">
        <v>15</v>
      </c>
      <c r="D9" s="5" t="s">
        <v>70</v>
      </c>
      <c r="E9" s="5" t="s">
        <v>71</v>
      </c>
      <c r="F9" s="7" t="s">
        <v>72</v>
      </c>
      <c r="G9" s="21" t="s">
        <v>51</v>
      </c>
      <c r="H9" s="5">
        <f t="shared" si="1"/>
        <v>1</v>
      </c>
      <c r="I9" s="5">
        <v>10</v>
      </c>
      <c r="J9" s="5">
        <f t="shared" si="2"/>
        <v>9</v>
      </c>
      <c r="K9" s="5">
        <f t="shared" si="3"/>
        <v>10</v>
      </c>
      <c r="L9" s="6">
        <v>4.4999999999999998E-2</v>
      </c>
      <c r="M9" s="6">
        <f t="shared" si="4"/>
        <v>4.4999999999999998E-2</v>
      </c>
      <c r="N9" s="6">
        <f t="shared" si="5"/>
        <v>0.44999999999999996</v>
      </c>
    </row>
    <row r="10" spans="1:14" s="5" customFormat="1" x14ac:dyDescent="0.25">
      <c r="A10" s="7" t="s">
        <v>42</v>
      </c>
      <c r="B10" s="5">
        <f t="shared" si="0"/>
        <v>1</v>
      </c>
      <c r="C10" s="10" t="s">
        <v>23</v>
      </c>
      <c r="D10" s="11" t="s">
        <v>48</v>
      </c>
      <c r="E10" s="12" t="s">
        <v>49</v>
      </c>
      <c r="F10" s="13" t="s">
        <v>50</v>
      </c>
      <c r="G10" s="20" t="s">
        <v>51</v>
      </c>
      <c r="H10" s="5">
        <f t="shared" si="1"/>
        <v>1</v>
      </c>
      <c r="I10" s="5">
        <v>0</v>
      </c>
      <c r="J10" s="5">
        <f t="shared" si="2"/>
        <v>-1</v>
      </c>
      <c r="K10" s="5">
        <f t="shared" si="3"/>
        <v>0</v>
      </c>
      <c r="L10" s="14">
        <v>8.3000000000000004E-2</v>
      </c>
      <c r="M10" s="6">
        <f t="shared" si="4"/>
        <v>8.3000000000000004E-2</v>
      </c>
      <c r="N10" s="6">
        <f t="shared" si="5"/>
        <v>0</v>
      </c>
    </row>
    <row r="11" spans="1:14" x14ac:dyDescent="0.25">
      <c r="A11" s="7" t="s">
        <v>32</v>
      </c>
      <c r="B11" s="5">
        <f t="shared" si="0"/>
        <v>1</v>
      </c>
      <c r="C11" s="18" t="s">
        <v>15</v>
      </c>
      <c r="D11" t="s">
        <v>73</v>
      </c>
      <c r="E11" t="s">
        <v>74</v>
      </c>
      <c r="F11" s="7" t="s">
        <v>75</v>
      </c>
      <c r="G11" s="21" t="s">
        <v>61</v>
      </c>
      <c r="H11">
        <f t="shared" si="1"/>
        <v>1</v>
      </c>
      <c r="I11">
        <v>10</v>
      </c>
      <c r="J11" s="5">
        <f t="shared" si="2"/>
        <v>9</v>
      </c>
      <c r="K11">
        <f t="shared" si="3"/>
        <v>10</v>
      </c>
      <c r="L11" s="6">
        <v>1.2999999999999999E-2</v>
      </c>
      <c r="M11" s="6">
        <f t="shared" si="4"/>
        <v>1.2999999999999999E-2</v>
      </c>
      <c r="N11" s="6">
        <f t="shared" si="5"/>
        <v>0.13</v>
      </c>
    </row>
    <row r="12" spans="1:14" x14ac:dyDescent="0.25">
      <c r="A12" s="7" t="s">
        <v>34</v>
      </c>
      <c r="B12" s="5">
        <f t="shared" si="0"/>
        <v>2</v>
      </c>
      <c r="C12" s="19" t="s">
        <v>23</v>
      </c>
      <c r="D12" s="19" t="s">
        <v>58</v>
      </c>
      <c r="E12" s="19" t="s">
        <v>59</v>
      </c>
      <c r="F12" s="19" t="s">
        <v>60</v>
      </c>
      <c r="G12" s="20" t="s">
        <v>61</v>
      </c>
      <c r="H12">
        <f t="shared" si="1"/>
        <v>2</v>
      </c>
      <c r="I12">
        <v>0</v>
      </c>
      <c r="J12" s="5">
        <f t="shared" si="2"/>
        <v>-2</v>
      </c>
      <c r="K12">
        <f t="shared" si="3"/>
        <v>0</v>
      </c>
      <c r="L12" s="6">
        <v>0.13</v>
      </c>
      <c r="M12" s="6">
        <f t="shared" si="4"/>
        <v>0.26</v>
      </c>
      <c r="N12" s="6">
        <f t="shared" si="5"/>
        <v>0</v>
      </c>
    </row>
    <row r="13" spans="1:14" x14ac:dyDescent="0.25">
      <c r="A13" s="7" t="s">
        <v>33</v>
      </c>
      <c r="B13">
        <f t="shared" si="0"/>
        <v>2</v>
      </c>
      <c r="C13" s="16" t="s">
        <v>23</v>
      </c>
      <c r="D13" s="16" t="s">
        <v>55</v>
      </c>
      <c r="E13" s="16" t="s">
        <v>56</v>
      </c>
      <c r="F13" s="16" t="s">
        <v>57</v>
      </c>
      <c r="G13" s="20" t="s">
        <v>27</v>
      </c>
      <c r="H13">
        <f t="shared" si="1"/>
        <v>2</v>
      </c>
      <c r="I13">
        <v>0</v>
      </c>
      <c r="J13" s="5">
        <f t="shared" si="2"/>
        <v>-2</v>
      </c>
      <c r="K13">
        <f t="shared" si="3"/>
        <v>0</v>
      </c>
      <c r="L13" s="17">
        <v>0.41899999999999998</v>
      </c>
      <c r="M13" s="6">
        <f t="shared" si="4"/>
        <v>0.83799999999999997</v>
      </c>
      <c r="N13" s="6">
        <f t="shared" si="5"/>
        <v>0</v>
      </c>
    </row>
    <row r="14" spans="1:14" s="18" customFormat="1" x14ac:dyDescent="0.25">
      <c r="A14" s="19" t="s">
        <v>85</v>
      </c>
      <c r="B14" s="18">
        <f t="shared" si="0"/>
        <v>1</v>
      </c>
      <c r="C14" s="19" t="s">
        <v>15</v>
      </c>
      <c r="D14" s="19" t="s">
        <v>87</v>
      </c>
      <c r="E14" s="19" t="s">
        <v>86</v>
      </c>
      <c r="F14" s="19" t="s">
        <v>88</v>
      </c>
      <c r="G14" s="20" t="s">
        <v>89</v>
      </c>
      <c r="H14" s="18">
        <f t="shared" si="1"/>
        <v>1</v>
      </c>
      <c r="I14" s="18">
        <v>2</v>
      </c>
      <c r="J14" s="18">
        <f t="shared" si="2"/>
        <v>1</v>
      </c>
      <c r="K14" s="18">
        <f t="shared" si="3"/>
        <v>2</v>
      </c>
      <c r="L14" s="17">
        <v>5.99</v>
      </c>
      <c r="M14" s="17">
        <f t="shared" si="4"/>
        <v>5.99</v>
      </c>
      <c r="N14" s="17">
        <f t="shared" si="5"/>
        <v>11.98</v>
      </c>
    </row>
    <row r="15" spans="1:14" x14ac:dyDescent="0.25">
      <c r="A15" s="7" t="s">
        <v>36</v>
      </c>
      <c r="B15">
        <f t="shared" si="0"/>
        <v>1</v>
      </c>
      <c r="C15" t="s">
        <v>40</v>
      </c>
      <c r="D15" t="s">
        <v>44</v>
      </c>
      <c r="E15" s="5" t="s">
        <v>44</v>
      </c>
      <c r="F15" s="7" t="s">
        <v>38</v>
      </c>
      <c r="G15" s="21" t="s">
        <v>84</v>
      </c>
      <c r="H15">
        <f t="shared" si="1"/>
        <v>1</v>
      </c>
      <c r="I15">
        <v>4</v>
      </c>
      <c r="J15" s="5">
        <f t="shared" si="2"/>
        <v>3</v>
      </c>
      <c r="K15">
        <f t="shared" si="3"/>
        <v>4</v>
      </c>
      <c r="L15" s="6">
        <v>0.95</v>
      </c>
      <c r="M15" s="6">
        <f t="shared" si="4"/>
        <v>0.95</v>
      </c>
      <c r="N15" s="6">
        <f t="shared" si="5"/>
        <v>3.8</v>
      </c>
    </row>
    <row r="16" spans="1:14" x14ac:dyDescent="0.25">
      <c r="A16" s="7" t="s">
        <v>37</v>
      </c>
      <c r="B16">
        <f t="shared" si="0"/>
        <v>1</v>
      </c>
      <c r="C16" s="18" t="s">
        <v>15</v>
      </c>
      <c r="D16" t="s">
        <v>76</v>
      </c>
      <c r="E16" t="s">
        <v>77</v>
      </c>
      <c r="F16" s="7" t="s">
        <v>41</v>
      </c>
      <c r="G16" s="21" t="s">
        <v>83</v>
      </c>
      <c r="H16">
        <f t="shared" si="1"/>
        <v>1</v>
      </c>
      <c r="I16">
        <v>10</v>
      </c>
      <c r="J16" s="5">
        <f t="shared" si="2"/>
        <v>9</v>
      </c>
      <c r="K16">
        <f t="shared" si="3"/>
        <v>10</v>
      </c>
      <c r="L16" s="6">
        <v>0.69</v>
      </c>
      <c r="M16" s="6">
        <f t="shared" si="4"/>
        <v>0.69</v>
      </c>
      <c r="N16" s="6">
        <f t="shared" si="5"/>
        <v>6.8999999999999995</v>
      </c>
    </row>
    <row r="17" spans="1:14" x14ac:dyDescent="0.25">
      <c r="A17" s="7" t="s">
        <v>39</v>
      </c>
      <c r="B17">
        <f t="shared" si="0"/>
        <v>1</v>
      </c>
      <c r="C17" t="s">
        <v>40</v>
      </c>
      <c r="D17" t="s">
        <v>45</v>
      </c>
      <c r="E17" s="5" t="s">
        <v>45</v>
      </c>
      <c r="F17" s="7" t="s">
        <v>43</v>
      </c>
      <c r="G17" s="20" t="s">
        <v>46</v>
      </c>
      <c r="H17">
        <f t="shared" si="1"/>
        <v>1</v>
      </c>
      <c r="I17">
        <v>2</v>
      </c>
      <c r="J17" s="5">
        <f t="shared" si="2"/>
        <v>1</v>
      </c>
      <c r="K17">
        <f t="shared" si="3"/>
        <v>2</v>
      </c>
      <c r="L17" s="6">
        <v>9.9499999999999993</v>
      </c>
      <c r="M17" s="6">
        <f t="shared" si="4"/>
        <v>9.9499999999999993</v>
      </c>
      <c r="N17" s="6">
        <f t="shared" si="5"/>
        <v>19.899999999999999</v>
      </c>
    </row>
    <row r="18" spans="1:14" s="8" customFormat="1" x14ac:dyDescent="0.25">
      <c r="A18" s="9" t="s">
        <v>47</v>
      </c>
      <c r="B18" s="8">
        <f t="shared" si="0"/>
        <v>1</v>
      </c>
      <c r="M18" s="1">
        <f>SUM(M2:M17)</f>
        <v>25.113999999999997</v>
      </c>
      <c r="N18" s="1">
        <f>SUM(N2:N17)</f>
        <v>62.97999999999999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2015-07-12T18:41:05Z</dcterms:created>
  <dcterms:modified xsi:type="dcterms:W3CDTF">2015-07-13T01:37:54Z</dcterms:modified>
</cp:coreProperties>
</file>