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javierlopez/Documents/"/>
    </mc:Choice>
  </mc:AlternateContent>
  <bookViews>
    <workbookView xWindow="1000" yWindow="1120" windowWidth="18940" windowHeight="132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B11" i="2"/>
  <c r="E3" i="2"/>
  <c r="M3" i="2"/>
  <c r="C30" i="1"/>
  <c r="D27" i="1"/>
  <c r="C27" i="1"/>
  <c r="D26" i="1"/>
  <c r="C26" i="1"/>
  <c r="I25" i="1"/>
  <c r="M25" i="1"/>
  <c r="M23" i="1"/>
  <c r="I21" i="1"/>
  <c r="M21" i="1"/>
  <c r="D21" i="1"/>
  <c r="D22" i="1"/>
  <c r="K23" i="1"/>
  <c r="G25" i="1"/>
  <c r="G23" i="1"/>
  <c r="K21" i="1"/>
  <c r="G10" i="1"/>
  <c r="G11" i="1"/>
  <c r="G15" i="1"/>
  <c r="I11" i="1"/>
  <c r="K7" i="1"/>
  <c r="K6" i="1"/>
  <c r="I7" i="1"/>
  <c r="I6" i="1"/>
  <c r="G8" i="1"/>
  <c r="G7" i="1"/>
  <c r="D8" i="1"/>
  <c r="D6" i="1"/>
</calcChain>
</file>

<file path=xl/sharedStrings.xml><?xml version="1.0" encoding="utf-8"?>
<sst xmlns="http://schemas.openxmlformats.org/spreadsheetml/2006/main" count="99" uniqueCount="67">
  <si>
    <t>Slide  Rule Proportions</t>
  </si>
  <si>
    <t>DEFINING CHARACTERISTIC</t>
  </si>
  <si>
    <t xml:space="preserve">Pixels </t>
  </si>
  <si>
    <t>per cm</t>
  </si>
  <si>
    <t>ppcm</t>
  </si>
  <si>
    <t>ppi</t>
  </si>
  <si>
    <t>alt</t>
  </si>
  <si>
    <t>General Stats</t>
  </si>
  <si>
    <t>Length</t>
  </si>
  <si>
    <t>cm</t>
  </si>
  <si>
    <t>in</t>
  </si>
  <si>
    <t>Width</t>
  </si>
  <si>
    <t>pixels</t>
  </si>
  <si>
    <t>ratio</t>
  </si>
  <si>
    <t>g</t>
  </si>
  <si>
    <t>Thickness</t>
  </si>
  <si>
    <t>Volume</t>
  </si>
  <si>
    <t>cm³</t>
  </si>
  <si>
    <t>in³</t>
  </si>
  <si>
    <t>Density</t>
  </si>
  <si>
    <t>g/cm³</t>
  </si>
  <si>
    <t>(Walnut Wood)</t>
  </si>
  <si>
    <t>Weight</t>
  </si>
  <si>
    <t>GENERAL CONVERTER</t>
  </si>
  <si>
    <t>Centimeters</t>
  </si>
  <si>
    <t>from</t>
  </si>
  <si>
    <t>Inches</t>
  </si>
  <si>
    <t>Pixels</t>
  </si>
  <si>
    <t>mm</t>
  </si>
  <si>
    <t>x</t>
  </si>
  <si>
    <t>x/3</t>
  </si>
  <si>
    <t>UL</t>
  </si>
  <si>
    <t>UM</t>
  </si>
  <si>
    <t>UR</t>
  </si>
  <si>
    <t>ML</t>
  </si>
  <si>
    <t>LL</t>
  </si>
  <si>
    <t>LM</t>
  </si>
  <si>
    <t>LR</t>
  </si>
  <si>
    <t>MR</t>
  </si>
  <si>
    <t>MM</t>
  </si>
  <si>
    <t>0,234</t>
  </si>
  <si>
    <t>Slide Rule Coordinates</t>
  </si>
  <si>
    <t>240,0</t>
  </si>
  <si>
    <t>750,0</t>
  </si>
  <si>
    <t>7250,0</t>
  </si>
  <si>
    <t>7760,0</t>
  </si>
  <si>
    <t xml:space="preserve"> </t>
  </si>
  <si>
    <t>←</t>
  </si>
  <si>
    <t>→</t>
  </si>
  <si>
    <t>← 240 →</t>
  </si>
  <si>
    <t>↓</t>
  </si>
  <si>
    <t>↑</t>
  </si>
  <si>
    <t>8000, 1600</t>
  </si>
  <si>
    <t>0, 0</t>
  </si>
  <si>
    <t>0, 1600</t>
  </si>
  <si>
    <t>8000, 0</t>
  </si>
  <si>
    <t>751,0</t>
  </si>
  <si>
    <t>7249,0</t>
  </si>
  <si>
    <t>7250, 480</t>
  </si>
  <si>
    <t>7249, 480</t>
  </si>
  <si>
    <t>751, 480</t>
  </si>
  <si>
    <t>7760, 480</t>
  </si>
  <si>
    <t>0, 1120</t>
  </si>
  <si>
    <t>751, 481</t>
  </si>
  <si>
    <t>751, 1120</t>
  </si>
  <si>
    <t>7249, 1120</t>
  </si>
  <si>
    <t>7249, 1600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</si>
</sst>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0"/>
    <numFmt numFmtId="165" formatCode="0.0000"/>
    <numFmt numFmtId="166" formatCode="_-* #,##0.000_-;\-* #,##0.00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u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auto="1"/>
      </right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auto="1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auto="1"/>
      </right>
      <top style="thin">
        <color rgb="FFFF0000"/>
      </top>
      <bottom/>
      <diagonal/>
    </border>
    <border>
      <left style="dashed">
        <color theme="0" tint="-0.249977111117893"/>
      </left>
      <right style="thin">
        <color auto="1"/>
      </right>
      <top style="thin">
        <color rgb="FFFF0000"/>
      </top>
      <bottom/>
      <diagonal/>
    </border>
    <border>
      <left style="dashed">
        <color theme="0" tint="-0.249977111117893"/>
      </left>
      <right style="thin">
        <color auto="1"/>
      </right>
      <top/>
      <bottom/>
      <diagonal/>
    </border>
    <border>
      <left style="dashed">
        <color theme="0" tint="-0.249977111117893"/>
      </left>
      <right style="thin">
        <color auto="1"/>
      </right>
      <top/>
      <bottom style="thin">
        <color rgb="FFFF0000"/>
      </bottom>
      <diagonal/>
    </border>
    <border>
      <left style="dashed">
        <color theme="0" tint="-0.249977111117893"/>
      </left>
      <right/>
      <top/>
      <bottom/>
      <diagonal/>
    </border>
    <border>
      <left style="dashed">
        <color theme="0" tint="-0.249977111117893"/>
      </left>
      <right/>
      <top/>
      <bottom style="thin">
        <color rgb="FF7F7F7F"/>
      </bottom>
      <diagonal/>
    </border>
    <border>
      <left style="thin">
        <color rgb="FFFF0000"/>
      </left>
      <right/>
      <top/>
      <bottom style="dashed">
        <color theme="0" tint="-0.249977111117893"/>
      </bottom>
      <diagonal/>
    </border>
    <border>
      <left style="thin">
        <color auto="1"/>
      </left>
      <right style="dashed">
        <color theme="0" tint="-0.249977111117893"/>
      </right>
      <top/>
      <bottom style="dashed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7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0" fontId="0" fillId="0" borderId="3" xfId="0" applyBorder="1" applyAlignment="1">
      <alignment horizontal="center"/>
    </xf>
    <xf numFmtId="2" fontId="3" fillId="3" borderId="2" xfId="3" applyNumberFormat="1" applyAlignment="1">
      <alignment horizontal="center"/>
    </xf>
    <xf numFmtId="0" fontId="0" fillId="0" borderId="4" xfId="0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6" xfId="3" applyBorder="1" applyAlignment="1">
      <alignment horizontal="center"/>
    </xf>
    <xf numFmtId="0" fontId="2" fillId="2" borderId="10" xfId="2" applyBorder="1" applyAlignment="1">
      <alignment horizontal="center"/>
    </xf>
    <xf numFmtId="0" fontId="2" fillId="2" borderId="11" xfId="2" applyBorder="1" applyAlignment="1">
      <alignment horizontal="center"/>
    </xf>
    <xf numFmtId="2" fontId="3" fillId="3" borderId="12" xfId="3" applyNumberFormat="1" applyBorder="1" applyAlignment="1">
      <alignment horizontal="center"/>
    </xf>
    <xf numFmtId="0" fontId="2" fillId="2" borderId="3" xfId="2" applyBorder="1" applyAlignment="1">
      <alignment horizontal="center"/>
    </xf>
    <xf numFmtId="0" fontId="0" fillId="0" borderId="0" xfId="0" applyAlignment="1">
      <alignment horizontal="left"/>
    </xf>
    <xf numFmtId="2" fontId="3" fillId="3" borderId="7" xfId="3" applyNumberFormat="1" applyBorder="1" applyAlignment="1">
      <alignment horizontal="center"/>
    </xf>
    <xf numFmtId="2" fontId="3" fillId="3" borderId="8" xfId="3" applyNumberForma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2" fillId="2" borderId="13" xfId="2" applyBorder="1" applyAlignment="1">
      <alignment horizontal="center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165" fontId="3" fillId="3" borderId="4" xfId="3" applyNumberForma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0" xfId="0" applyFont="1"/>
    <xf numFmtId="0" fontId="2" fillId="2" borderId="15" xfId="2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66" fontId="2" fillId="2" borderId="13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0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2" fillId="2" borderId="1" xfId="2" applyAlignment="1">
      <alignment horizontal="center"/>
    </xf>
    <xf numFmtId="3" fontId="2" fillId="2" borderId="1" xfId="2" applyNumberForma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3" fontId="0" fillId="0" borderId="16" xfId="0" applyNumberFormat="1" applyBorder="1" applyAlignment="1">
      <alignment horizontal="center"/>
    </xf>
  </cellXfs>
  <cellStyles count="4">
    <cellStyle name="Comma" xfId="1" builtinId="3"/>
    <cellStyle name="Input" xfId="2" builtinId="20"/>
    <cellStyle name="Normal" xfId="0" builtinId="0"/>
    <cellStyle name="Output" xfId="3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tabSelected="1" showRuler="0" topLeftCell="A10" zoomScale="120" zoomScaleNormal="120" zoomScalePageLayoutView="120" workbookViewId="0">
      <selection activeCell="B25" sqref="B25"/>
    </sheetView>
  </sheetViews>
  <sheetFormatPr baseColWidth="10" defaultRowHeight="16" x14ac:dyDescent="0.2"/>
  <cols>
    <col min="4" max="4" width="10.83203125" customWidth="1"/>
    <col min="7" max="7" width="9.33203125" customWidth="1"/>
    <col min="8" max="8" width="7.1640625" customWidth="1"/>
    <col min="9" max="9" width="9.33203125" customWidth="1"/>
    <col min="10" max="10" width="6.83203125" customWidth="1"/>
    <col min="11" max="11" width="9.33203125" customWidth="1"/>
  </cols>
  <sheetData>
    <row r="2" spans="2:12" ht="26" x14ac:dyDescent="0.3">
      <c r="B2" s="3" t="s">
        <v>0</v>
      </c>
    </row>
    <row r="4" spans="2:12" x14ac:dyDescent="0.2">
      <c r="B4" s="33" t="s">
        <v>1</v>
      </c>
      <c r="C4" s="33"/>
      <c r="D4" s="33"/>
      <c r="F4" s="8" t="s">
        <v>7</v>
      </c>
    </row>
    <row r="5" spans="2:12" x14ac:dyDescent="0.2">
      <c r="B5" s="9" t="s">
        <v>2</v>
      </c>
      <c r="C5" s="9" t="s">
        <v>3</v>
      </c>
      <c r="D5" s="9" t="s">
        <v>4</v>
      </c>
    </row>
    <row r="6" spans="2:12" x14ac:dyDescent="0.2">
      <c r="B6" s="17">
        <v>1600</v>
      </c>
      <c r="C6" s="17">
        <v>6</v>
      </c>
      <c r="D6" s="16">
        <f>B6/C6</f>
        <v>266.66666666666669</v>
      </c>
      <c r="F6" s="11" t="s">
        <v>8</v>
      </c>
      <c r="G6" s="14">
        <v>8000</v>
      </c>
      <c r="H6" s="15" t="s">
        <v>12</v>
      </c>
      <c r="I6" s="19">
        <f>G6/D6</f>
        <v>29.999999999999996</v>
      </c>
      <c r="J6" s="12" t="s">
        <v>9</v>
      </c>
      <c r="K6" s="19">
        <f>I6/2.54</f>
        <v>11.811023622047243</v>
      </c>
      <c r="L6" s="13" t="s">
        <v>10</v>
      </c>
    </row>
    <row r="7" spans="2:12" x14ac:dyDescent="0.2">
      <c r="C7" s="6" t="s">
        <v>6</v>
      </c>
      <c r="D7" s="9" t="s">
        <v>5</v>
      </c>
      <c r="F7" s="11" t="s">
        <v>11</v>
      </c>
      <c r="G7" s="14">
        <f>1600</f>
        <v>1600</v>
      </c>
      <c r="H7" s="15" t="s">
        <v>12</v>
      </c>
      <c r="I7" s="19">
        <f>G7/D6</f>
        <v>6</v>
      </c>
      <c r="J7" s="13" t="s">
        <v>9</v>
      </c>
      <c r="K7" s="20">
        <f>I7/2.54</f>
        <v>2.3622047244094486</v>
      </c>
      <c r="L7" s="13" t="s">
        <v>10</v>
      </c>
    </row>
    <row r="8" spans="2:12" x14ac:dyDescent="0.2">
      <c r="D8" s="10">
        <f>B6/C6*2.54</f>
        <v>677.33333333333337</v>
      </c>
      <c r="F8" s="6" t="s">
        <v>13</v>
      </c>
      <c r="G8" s="21">
        <f>G6/G7</f>
        <v>5</v>
      </c>
    </row>
    <row r="10" spans="2:12" x14ac:dyDescent="0.2">
      <c r="F10" s="11" t="s">
        <v>15</v>
      </c>
      <c r="G10" s="25">
        <f>2.54*I10</f>
        <v>0.63500000000000001</v>
      </c>
      <c r="H10" s="24" t="s">
        <v>9</v>
      </c>
      <c r="I10" s="22">
        <v>0.25</v>
      </c>
      <c r="J10" s="15" t="s">
        <v>10</v>
      </c>
    </row>
    <row r="11" spans="2:12" x14ac:dyDescent="0.2">
      <c r="F11" s="26" t="s">
        <v>16</v>
      </c>
      <c r="G11" s="19">
        <f>I6*I7*G10</f>
        <v>114.29999999999998</v>
      </c>
      <c r="H11" s="12" t="s">
        <v>17</v>
      </c>
      <c r="I11" s="19">
        <f>K6*K7*I10</f>
        <v>6.9750139500278987</v>
      </c>
      <c r="J11" s="13" t="s">
        <v>18</v>
      </c>
    </row>
    <row r="13" spans="2:12" x14ac:dyDescent="0.2">
      <c r="F13" s="11" t="s">
        <v>19</v>
      </c>
      <c r="G13" s="14">
        <v>0.65</v>
      </c>
      <c r="H13" s="15" t="s">
        <v>20</v>
      </c>
      <c r="I13" s="34" t="s">
        <v>21</v>
      </c>
      <c r="J13" s="35"/>
    </row>
    <row r="15" spans="2:12" x14ac:dyDescent="0.2">
      <c r="F15" s="26" t="s">
        <v>22</v>
      </c>
      <c r="G15" s="19">
        <f>G11*G13</f>
        <v>74.294999999999987</v>
      </c>
      <c r="H15" s="12" t="s">
        <v>14</v>
      </c>
    </row>
    <row r="18" spans="2:14" ht="21" x14ac:dyDescent="0.25">
      <c r="F18" s="27" t="s">
        <v>23</v>
      </c>
    </row>
    <row r="19" spans="2:14" x14ac:dyDescent="0.2">
      <c r="F19" s="5" t="s">
        <v>25</v>
      </c>
    </row>
    <row r="20" spans="2:14" x14ac:dyDescent="0.2">
      <c r="B20" s="7"/>
      <c r="C20" s="7">
        <v>0</v>
      </c>
      <c r="D20" s="7"/>
    </row>
    <row r="21" spans="2:14" x14ac:dyDescent="0.2">
      <c r="C21">
        <v>480</v>
      </c>
      <c r="D21">
        <f>C22-C21</f>
        <v>640</v>
      </c>
      <c r="F21" s="18" t="s">
        <v>27</v>
      </c>
      <c r="G21" s="14">
        <v>7140</v>
      </c>
      <c r="H21" s="28" t="s">
        <v>12</v>
      </c>
      <c r="I21" s="23">
        <f>G21/D6</f>
        <v>26.774999999999999</v>
      </c>
      <c r="J21" s="24" t="s">
        <v>9</v>
      </c>
      <c r="K21" s="23">
        <f>G21/D8</f>
        <v>10.541338582677165</v>
      </c>
      <c r="L21" s="24" t="s">
        <v>10</v>
      </c>
      <c r="M21">
        <f>I21*10</f>
        <v>267.75</v>
      </c>
      <c r="N21" t="s">
        <v>28</v>
      </c>
    </row>
    <row r="22" spans="2:14" x14ac:dyDescent="0.2">
      <c r="C22">
        <v>1120</v>
      </c>
      <c r="D22">
        <f>C23-C22</f>
        <v>480</v>
      </c>
      <c r="F22" s="18"/>
      <c r="G22" s="4"/>
      <c r="H22" s="4"/>
      <c r="I22" s="4"/>
      <c r="J22" s="4"/>
      <c r="K22" s="4"/>
      <c r="L22" s="4"/>
    </row>
    <row r="23" spans="2:14" x14ac:dyDescent="0.2">
      <c r="C23">
        <v>1600</v>
      </c>
      <c r="F23" s="18" t="s">
        <v>24</v>
      </c>
      <c r="G23" s="23">
        <f>I23*D6</f>
        <v>66.666666666666671</v>
      </c>
      <c r="H23" s="24" t="s">
        <v>12</v>
      </c>
      <c r="I23" s="22">
        <v>0.25</v>
      </c>
      <c r="J23" s="28" t="s">
        <v>9</v>
      </c>
      <c r="K23" s="23">
        <f>I23/2.54</f>
        <v>9.8425196850393692E-2</v>
      </c>
      <c r="L23" s="24" t="s">
        <v>10</v>
      </c>
      <c r="M23" s="2">
        <f>I23*10</f>
        <v>2.5</v>
      </c>
      <c r="N23" t="s">
        <v>28</v>
      </c>
    </row>
    <row r="24" spans="2:14" x14ac:dyDescent="0.2">
      <c r="F24" s="18"/>
      <c r="G24" s="4"/>
      <c r="H24" s="4"/>
      <c r="I24" s="4"/>
      <c r="J24" s="4"/>
      <c r="K24" s="4"/>
      <c r="L24" s="4"/>
    </row>
    <row r="25" spans="2:14" x14ac:dyDescent="0.2">
      <c r="C25" s="31" t="s">
        <v>29</v>
      </c>
      <c r="D25" s="31" t="s">
        <v>30</v>
      </c>
      <c r="F25" s="18" t="s">
        <v>26</v>
      </c>
      <c r="G25" s="23">
        <f>K25*D8</f>
        <v>5039.3600000000006</v>
      </c>
      <c r="H25" s="24" t="s">
        <v>12</v>
      </c>
      <c r="I25" s="23">
        <f>K25*2.54</f>
        <v>18.897600000000001</v>
      </c>
      <c r="J25" s="24" t="s">
        <v>9</v>
      </c>
      <c r="K25" s="32">
        <v>7.44</v>
      </c>
      <c r="L25" s="15" t="s">
        <v>10</v>
      </c>
      <c r="M25" s="1">
        <f>I25*10</f>
        <v>188.976</v>
      </c>
      <c r="N25" t="s">
        <v>28</v>
      </c>
    </row>
    <row r="26" spans="2:14" x14ac:dyDescent="0.2">
      <c r="C26" s="29">
        <f>G10</f>
        <v>0.63500000000000001</v>
      </c>
      <c r="D26" s="4">
        <f>C26/3</f>
        <v>0.21166666666666667</v>
      </c>
    </row>
    <row r="27" spans="2:14" x14ac:dyDescent="0.2">
      <c r="C27" s="4">
        <f>C26*10</f>
        <v>6.35</v>
      </c>
      <c r="D27" s="30">
        <f>D26*10</f>
        <v>2.1166666666666667</v>
      </c>
    </row>
    <row r="28" spans="2:14" x14ac:dyDescent="0.2">
      <c r="C28" s="4" t="s">
        <v>28</v>
      </c>
      <c r="D28" s="4" t="s">
        <v>28</v>
      </c>
    </row>
    <row r="30" spans="2:14" x14ac:dyDescent="0.2">
      <c r="C30">
        <f>8000-720</f>
        <v>7280</v>
      </c>
    </row>
    <row r="33" spans="3:3" x14ac:dyDescent="0.2">
      <c r="C33">
        <v>6500</v>
      </c>
    </row>
  </sheetData>
  <mergeCells count="2">
    <mergeCell ref="B4:D4"/>
    <mergeCell ref="I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showRuler="0" zoomScale="125" zoomScaleNormal="120" zoomScalePageLayoutView="120" workbookViewId="0">
      <selection activeCell="E3" sqref="E3"/>
    </sheetView>
  </sheetViews>
  <sheetFormatPr baseColWidth="10" defaultRowHeight="16" x14ac:dyDescent="0.2"/>
  <cols>
    <col min="1" max="2" width="10.83203125" style="4"/>
    <col min="3" max="3" width="10.1640625" style="4" customWidth="1"/>
    <col min="4" max="16384" width="10.83203125" style="4"/>
  </cols>
  <sheetData>
    <row r="2" spans="2:16" ht="24" x14ac:dyDescent="0.3">
      <c r="I2" s="36" t="s">
        <v>41</v>
      </c>
    </row>
    <row r="3" spans="2:16" x14ac:dyDescent="0.2">
      <c r="B3" s="64" t="s">
        <v>53</v>
      </c>
      <c r="C3" s="50"/>
      <c r="D3" s="18" t="s">
        <v>47</v>
      </c>
      <c r="E3" s="4">
        <f>750-240</f>
        <v>510</v>
      </c>
      <c r="F3" s="55" t="s">
        <v>48</v>
      </c>
      <c r="G3" s="18" t="s">
        <v>47</v>
      </c>
      <c r="I3" s="4">
        <v>6500</v>
      </c>
      <c r="K3" s="55" t="s">
        <v>48</v>
      </c>
      <c r="L3" s="18" t="s">
        <v>47</v>
      </c>
      <c r="M3" s="4">
        <f>7760-7250</f>
        <v>510</v>
      </c>
      <c r="N3" s="55" t="s">
        <v>48</v>
      </c>
      <c r="O3" s="71"/>
      <c r="P3" s="65" t="s">
        <v>55</v>
      </c>
    </row>
    <row r="4" spans="2:16" x14ac:dyDescent="0.2">
      <c r="C4" s="66" t="s">
        <v>51</v>
      </c>
      <c r="D4" s="37" t="s">
        <v>42</v>
      </c>
      <c r="E4" s="38"/>
      <c r="F4" s="39" t="s">
        <v>43</v>
      </c>
      <c r="G4" s="37" t="s">
        <v>56</v>
      </c>
      <c r="H4" s="38"/>
      <c r="I4" s="38"/>
      <c r="J4" s="38"/>
      <c r="K4" s="39" t="s">
        <v>57</v>
      </c>
      <c r="L4" s="37" t="s">
        <v>44</v>
      </c>
      <c r="M4" s="38"/>
      <c r="N4" s="39" t="s">
        <v>45</v>
      </c>
      <c r="P4" s="69"/>
    </row>
    <row r="5" spans="2:16" x14ac:dyDescent="0.2">
      <c r="C5" s="67">
        <v>480</v>
      </c>
      <c r="D5" s="40"/>
      <c r="E5" s="41" t="s">
        <v>31</v>
      </c>
      <c r="F5" s="42"/>
      <c r="G5" s="40"/>
      <c r="H5" s="41"/>
      <c r="I5" s="41" t="s">
        <v>32</v>
      </c>
      <c r="J5" s="41"/>
      <c r="K5" s="42"/>
      <c r="L5" s="40"/>
      <c r="M5" s="41" t="s">
        <v>33</v>
      </c>
      <c r="N5" s="42"/>
      <c r="P5" s="69"/>
    </row>
    <row r="6" spans="2:16" x14ac:dyDescent="0.2">
      <c r="C6" s="68" t="s">
        <v>50</v>
      </c>
      <c r="D6" s="47">
        <v>240480</v>
      </c>
      <c r="E6" s="44"/>
      <c r="F6" s="48">
        <v>750480</v>
      </c>
      <c r="G6" s="47" t="s">
        <v>60</v>
      </c>
      <c r="H6" s="44"/>
      <c r="I6" s="44"/>
      <c r="J6" s="44"/>
      <c r="K6" s="48" t="s">
        <v>59</v>
      </c>
      <c r="L6" s="47" t="s">
        <v>58</v>
      </c>
      <c r="M6" s="44"/>
      <c r="N6" s="45" t="s">
        <v>61</v>
      </c>
      <c r="P6" s="69"/>
    </row>
    <row r="7" spans="2:16" x14ac:dyDescent="0.2">
      <c r="C7" t="s">
        <v>46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6" x14ac:dyDescent="0.2"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2:16" x14ac:dyDescent="0.2">
      <c r="B9" s="50"/>
      <c r="C9" s="53" t="s">
        <v>49</v>
      </c>
    </row>
    <row r="10" spans="2:16" x14ac:dyDescent="0.2">
      <c r="B10" s="57" t="s">
        <v>51</v>
      </c>
      <c r="C10" s="37" t="s">
        <v>40</v>
      </c>
      <c r="D10" s="38"/>
      <c r="E10" s="38"/>
      <c r="F10" s="39"/>
      <c r="G10" s="73" t="s">
        <v>63</v>
      </c>
      <c r="H10" s="38"/>
      <c r="I10" s="38"/>
      <c r="J10" s="38"/>
      <c r="K10" s="39" t="s">
        <v>59</v>
      </c>
      <c r="L10" s="37"/>
      <c r="M10" s="38"/>
      <c r="N10" s="58"/>
      <c r="O10" s="59"/>
      <c r="P10" s="41"/>
    </row>
    <row r="11" spans="2:16" x14ac:dyDescent="0.2">
      <c r="B11" s="4">
        <f>1600-2*480</f>
        <v>640</v>
      </c>
      <c r="C11" s="40"/>
      <c r="D11" s="41"/>
      <c r="E11" s="41" t="s">
        <v>34</v>
      </c>
      <c r="F11" s="42"/>
      <c r="G11" s="40"/>
      <c r="H11" s="41"/>
      <c r="I11" s="41" t="s">
        <v>39</v>
      </c>
      <c r="J11" s="41"/>
      <c r="K11" s="42"/>
      <c r="L11" s="40"/>
      <c r="M11" s="41" t="s">
        <v>38</v>
      </c>
      <c r="N11" s="60"/>
      <c r="O11" s="61"/>
      <c r="P11" s="41"/>
    </row>
    <row r="12" spans="2:16" x14ac:dyDescent="0.2">
      <c r="B12" s="51" t="s">
        <v>50</v>
      </c>
      <c r="C12" s="43"/>
      <c r="D12" s="44"/>
      <c r="E12" s="44"/>
      <c r="F12" s="45"/>
      <c r="G12" s="43" t="s">
        <v>64</v>
      </c>
      <c r="H12" s="44"/>
      <c r="I12" s="44"/>
      <c r="J12" s="44"/>
      <c r="K12" s="45" t="s">
        <v>65</v>
      </c>
      <c r="L12" s="43"/>
      <c r="M12" s="44"/>
      <c r="N12" s="62"/>
      <c r="O12" s="63"/>
      <c r="P12" s="41"/>
    </row>
    <row r="13" spans="2:16" x14ac:dyDescent="0.2">
      <c r="B13" s="64" t="s">
        <v>62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2:16" x14ac:dyDescent="0.2">
      <c r="B14" s="52"/>
      <c r="C14" s="18" t="s">
        <v>47</v>
      </c>
      <c r="D14" s="46">
        <f>240+510</f>
        <v>750</v>
      </c>
      <c r="E14" s="46"/>
      <c r="F14" s="54" t="s">
        <v>48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2:16" x14ac:dyDescent="0.2">
      <c r="C15" s="49"/>
    </row>
    <row r="16" spans="2:16" x14ac:dyDescent="0.2">
      <c r="C16" s="66" t="s">
        <v>51</v>
      </c>
      <c r="D16" s="37"/>
      <c r="E16" s="38"/>
      <c r="F16" s="39"/>
      <c r="G16" s="37" t="s">
        <v>64</v>
      </c>
      <c r="H16" s="38"/>
      <c r="I16" s="38"/>
      <c r="J16" s="38"/>
      <c r="K16" s="39"/>
      <c r="L16" s="37"/>
      <c r="M16" s="38"/>
      <c r="N16" s="39"/>
      <c r="P16" s="69"/>
    </row>
    <row r="17" spans="2:16" x14ac:dyDescent="0.2">
      <c r="C17" s="67">
        <v>480</v>
      </c>
      <c r="D17" s="40"/>
      <c r="E17" s="41" t="s">
        <v>35</v>
      </c>
      <c r="F17" s="42"/>
      <c r="G17" s="40"/>
      <c r="H17" s="41"/>
      <c r="I17" s="41" t="s">
        <v>36</v>
      </c>
      <c r="J17" s="41"/>
      <c r="K17" s="42"/>
      <c r="L17" s="40"/>
      <c r="M17" s="41" t="s">
        <v>37</v>
      </c>
      <c r="N17" s="42"/>
      <c r="P17" s="69"/>
    </row>
    <row r="18" spans="2:16" x14ac:dyDescent="0.2">
      <c r="C18" s="68" t="s">
        <v>50</v>
      </c>
      <c r="D18" s="43"/>
      <c r="E18" s="44"/>
      <c r="F18" s="45"/>
      <c r="G18" s="43"/>
      <c r="H18" s="44"/>
      <c r="I18" s="44"/>
      <c r="J18" s="44"/>
      <c r="K18" s="45" t="s">
        <v>66</v>
      </c>
      <c r="L18" s="43"/>
      <c r="M18" s="44"/>
      <c r="N18" s="45"/>
      <c r="O18" s="72"/>
      <c r="P18" s="70"/>
    </row>
    <row r="19" spans="2:16" x14ac:dyDescent="0.2">
      <c r="B19" s="64" t="s">
        <v>54</v>
      </c>
      <c r="P19" s="65" t="s">
        <v>52</v>
      </c>
    </row>
    <row r="20" spans="2:16" x14ac:dyDescent="0.2">
      <c r="C20" s="56" t="s">
        <v>47</v>
      </c>
      <c r="I20" s="4">
        <v>8000</v>
      </c>
      <c r="O20" s="54" t="s">
        <v>48</v>
      </c>
    </row>
  </sheetData>
  <mergeCells count="1"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2020-04-26T05:23:54Z</dcterms:created>
  <dcterms:modified xsi:type="dcterms:W3CDTF">2020-05-02T22:34:21Z</dcterms:modified>
</cp:coreProperties>
</file>