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\Desktop\HDL\Assay-Development\PON1_activity\recipe\"/>
    </mc:Choice>
  </mc:AlternateContent>
  <xr:revisionPtr revIDLastSave="0" documentId="13_ncr:1_{3BDA227E-9D3C-4114-83DB-C6CBC5F89244}" xr6:coauthVersionLast="47" xr6:coauthVersionMax="47" xr10:uidLastSave="{00000000-0000-0000-0000-000000000000}"/>
  <bookViews>
    <workbookView xWindow="-110" yWindow="-110" windowWidth="19420" windowHeight="10420" firstSheet="1" activeTab="3" xr2:uid="{B9DF76F8-C1F3-4175-963D-2B1DDE40C913}"/>
  </bookViews>
  <sheets>
    <sheet name="Tris Buffer" sheetId="1" r:id="rId1"/>
    <sheet name="3.15.23 Plasma" sheetId="4" r:id="rId2"/>
    <sheet name="3.17.23 HDL" sheetId="6" r:id="rId3"/>
    <sheet name="Paraxon Tris Mix" sheetId="2" r:id="rId4"/>
    <sheet name="3.17.23_plate_desig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G5" i="6" s="1"/>
  <c r="F4" i="6"/>
  <c r="G4" i="6" s="1"/>
  <c r="F3" i="6"/>
  <c r="G3" i="6" s="1"/>
  <c r="F2" i="6"/>
  <c r="G2" i="6" s="1"/>
  <c r="D3" i="2"/>
  <c r="G3" i="2" s="1"/>
  <c r="H3" i="2" s="1"/>
  <c r="D4" i="2"/>
  <c r="G4" i="2" s="1"/>
  <c r="D5" i="2"/>
  <c r="G5" i="2" s="1"/>
  <c r="D6" i="2"/>
  <c r="H6" i="2" s="1"/>
  <c r="G6" i="2"/>
  <c r="D7" i="2"/>
  <c r="G7" i="2"/>
  <c r="H7" i="2"/>
  <c r="D8" i="2"/>
  <c r="G8" i="2" s="1"/>
  <c r="D9" i="2"/>
  <c r="G9" i="2"/>
  <c r="D10" i="2"/>
  <c r="G10" i="2" s="1"/>
  <c r="D11" i="2"/>
  <c r="H11" i="2" s="1"/>
  <c r="G11" i="2"/>
  <c r="D12" i="2"/>
  <c r="G12" i="2" s="1"/>
  <c r="D13" i="2"/>
  <c r="G13" i="2"/>
  <c r="H2" i="2"/>
  <c r="E5" i="4"/>
  <c r="F5" i="4" s="1"/>
  <c r="F3" i="4"/>
  <c r="F4" i="4"/>
  <c r="F2" i="4"/>
  <c r="E4" i="4"/>
  <c r="E3" i="4"/>
  <c r="E2" i="4"/>
  <c r="D3" i="4"/>
  <c r="D4" i="4"/>
  <c r="D5" i="4"/>
  <c r="D2" i="4"/>
  <c r="D2" i="2"/>
  <c r="G6" i="6" l="1"/>
  <c r="H4" i="6"/>
  <c r="H3" i="6"/>
  <c r="H2" i="6"/>
  <c r="H5" i="6"/>
  <c r="H10" i="2"/>
  <c r="H9" i="2"/>
  <c r="H13" i="2"/>
  <c r="H5" i="2"/>
  <c r="H12" i="2"/>
  <c r="H8" i="2"/>
  <c r="H4" i="2"/>
  <c r="G2" i="2"/>
</calcChain>
</file>

<file path=xl/sharedStrings.xml><?xml version="1.0" encoding="utf-8"?>
<sst xmlns="http://schemas.openxmlformats.org/spreadsheetml/2006/main" count="147" uniqueCount="46">
  <si>
    <t>Reagent</t>
  </si>
  <si>
    <t>Tris</t>
  </si>
  <si>
    <t>CaCl2</t>
  </si>
  <si>
    <t>molecular weight</t>
  </si>
  <si>
    <t>Final concentration (mM)</t>
  </si>
  <si>
    <t>grams needed (g)</t>
  </si>
  <si>
    <t>Volume (L)</t>
  </si>
  <si>
    <t>pH</t>
  </si>
  <si>
    <t># sample</t>
  </si>
  <si>
    <t>Paraxon stock mM</t>
  </si>
  <si>
    <t>Paraxon required (uL)</t>
  </si>
  <si>
    <t>Tris Buffer per replicate (uL)</t>
  </si>
  <si>
    <t>20% more</t>
  </si>
  <si>
    <t>Date</t>
  </si>
  <si>
    <t>Tris Buffer Required (uL)</t>
  </si>
  <si>
    <t>Sample</t>
  </si>
  <si>
    <t>plasma_1</t>
  </si>
  <si>
    <t>plasma_2</t>
  </si>
  <si>
    <t>plasma_5</t>
  </si>
  <si>
    <t>plasma_10</t>
  </si>
  <si>
    <t>replicate</t>
  </si>
  <si>
    <t>volume per replicate (uL)</t>
  </si>
  <si>
    <t>Total Volume (uL)</t>
  </si>
  <si>
    <t>plasma required (uL)</t>
  </si>
  <si>
    <t>Tris buffer required (uL)</t>
  </si>
  <si>
    <t>nc</t>
  </si>
  <si>
    <t>sample</t>
  </si>
  <si>
    <t>HDL stock concentration ug/mL</t>
  </si>
  <si>
    <t>HDL_10</t>
  </si>
  <si>
    <t>HDL required (uL)</t>
  </si>
  <si>
    <t>HDL final concentration ug/mL</t>
  </si>
  <si>
    <t>HDL_50</t>
  </si>
  <si>
    <t>HDL_25</t>
  </si>
  <si>
    <t>Required HDL =&gt;</t>
  </si>
  <si>
    <t>Notes</t>
  </si>
  <si>
    <t>Final Volume 200 uL</t>
  </si>
  <si>
    <t>Paraox volume per replicate (uL) for 1 mM final volume</t>
  </si>
  <si>
    <t>A</t>
  </si>
  <si>
    <t>B</t>
  </si>
  <si>
    <t>C</t>
  </si>
  <si>
    <t>D</t>
  </si>
  <si>
    <t>E</t>
  </si>
  <si>
    <t>F</t>
  </si>
  <si>
    <t>G</t>
  </si>
  <si>
    <t>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</si>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</sst>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169" fontId="0" fillId="0" borderId="1" xfId="0" applyNumberFormat="1" applyBorder="1"/>
    <xf numFmtId="0" fontId="1" fillId="2" borderId="0" xfId="0" applyFont="1" applyFill="1"/>
    <xf numFmtId="169" fontId="1" fillId="2" borderId="0" xfId="0" applyNumberFormat="1" applyFont="1" applyFill="1"/>
    <xf numFmtId="0" fontId="0" fillId="0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F31A-863C-4642-B8B3-74987C2F8EF0}">
  <dimension ref="A1:F3"/>
  <sheetViews>
    <sheetView workbookViewId="0">
      <selection activeCell="G3" sqref="G3"/>
    </sheetView>
  </sheetViews>
  <sheetFormatPr defaultRowHeight="15" x14ac:dyDescent="0.25"/>
  <cols>
    <col min="2" max="2" width="16.5703125" bestFit="1" customWidth="1"/>
    <col min="3" max="3" width="23.7109375" bestFit="1" customWidth="1"/>
    <col min="4" max="4" width="16.5703125" bestFit="1" customWidth="1"/>
    <col min="5" max="5" width="10.7109375" bestFit="1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ht="30.75" x14ac:dyDescent="0.45">
      <c r="A2" t="s">
        <v>1</v>
      </c>
      <c r="B2" s="1">
        <v>121.14</v>
      </c>
      <c r="C2">
        <v>100</v>
      </c>
      <c r="D2">
        <v>12.114000000000001</v>
      </c>
      <c r="E2" s="6">
        <v>1</v>
      </c>
      <c r="F2" s="6">
        <v>8</v>
      </c>
    </row>
    <row r="3" spans="1:6" ht="30.75" x14ac:dyDescent="0.45">
      <c r="A3" t="s">
        <v>2</v>
      </c>
      <c r="B3" s="1">
        <v>110.98</v>
      </c>
      <c r="C3">
        <v>2</v>
      </c>
      <c r="D3">
        <v>0.221</v>
      </c>
      <c r="E3" s="6"/>
      <c r="F3" s="6"/>
    </row>
  </sheetData>
  <mergeCells count="2"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40FE-764B-4937-A5C7-D5CC014A7580}">
  <sheetPr>
    <pageSetUpPr fitToPage="1"/>
  </sheetPr>
  <dimension ref="A1:F6"/>
  <sheetViews>
    <sheetView workbookViewId="0">
      <selection activeCell="B1" sqref="B1:F5"/>
    </sheetView>
  </sheetViews>
  <sheetFormatPr defaultRowHeight="15" x14ac:dyDescent="0.25"/>
  <cols>
    <col min="1" max="1" width="10.28515625" bestFit="1" customWidth="1"/>
    <col min="3" max="3" width="23.7109375" bestFit="1" customWidth="1"/>
    <col min="4" max="4" width="16.85546875" bestFit="1" customWidth="1"/>
    <col min="5" max="5" width="19.5703125" bestFit="1" customWidth="1"/>
    <col min="6" max="6" width="22.5703125" bestFit="1" customWidth="1"/>
  </cols>
  <sheetData>
    <row r="1" spans="1:6" x14ac:dyDescent="0.25">
      <c r="A1" s="2" t="s">
        <v>15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25">
      <c r="A2" s="2" t="s">
        <v>16</v>
      </c>
      <c r="B2" s="2">
        <v>3.5</v>
      </c>
      <c r="C2" s="2">
        <v>100</v>
      </c>
      <c r="D2" s="2">
        <f>C2*B2</f>
        <v>350</v>
      </c>
      <c r="E2" s="2">
        <f>D2*0.02</f>
        <v>7</v>
      </c>
      <c r="F2" s="2">
        <f>D2-E2</f>
        <v>343</v>
      </c>
    </row>
    <row r="3" spans="1:6" x14ac:dyDescent="0.25">
      <c r="A3" s="2" t="s">
        <v>17</v>
      </c>
      <c r="B3" s="2">
        <v>3.5</v>
      </c>
      <c r="C3" s="2">
        <v>100</v>
      </c>
      <c r="D3" s="2">
        <f t="shared" ref="D3:D5" si="0">C3*B3</f>
        <v>350</v>
      </c>
      <c r="E3" s="2">
        <f>D3*0.04</f>
        <v>14</v>
      </c>
      <c r="F3" s="2">
        <f t="shared" ref="F3:F5" si="1">D3-E3</f>
        <v>336</v>
      </c>
    </row>
    <row r="4" spans="1:6" x14ac:dyDescent="0.25">
      <c r="A4" s="2" t="s">
        <v>18</v>
      </c>
      <c r="B4" s="2">
        <v>3.5</v>
      </c>
      <c r="C4" s="2">
        <v>100</v>
      </c>
      <c r="D4" s="2">
        <f t="shared" si="0"/>
        <v>350</v>
      </c>
      <c r="E4" s="2">
        <f>D4*0.1</f>
        <v>35</v>
      </c>
      <c r="F4" s="2">
        <f t="shared" si="1"/>
        <v>315</v>
      </c>
    </row>
    <row r="5" spans="1:6" x14ac:dyDescent="0.25">
      <c r="A5" s="2" t="s">
        <v>19</v>
      </c>
      <c r="B5" s="2">
        <v>3.5</v>
      </c>
      <c r="C5" s="2">
        <v>100</v>
      </c>
      <c r="D5" s="2">
        <f t="shared" si="0"/>
        <v>350</v>
      </c>
      <c r="E5" s="2">
        <f>D5*0.2</f>
        <v>70</v>
      </c>
      <c r="F5" s="2">
        <f t="shared" si="1"/>
        <v>280</v>
      </c>
    </row>
    <row r="6" spans="1:6" x14ac:dyDescent="0.25">
      <c r="A6" s="5" t="s">
        <v>25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0A46-44DB-4365-9875-C23C6D50BCA7}">
  <dimension ref="A1:H6"/>
  <sheetViews>
    <sheetView workbookViewId="0">
      <selection activeCell="G3" sqref="G3"/>
    </sheetView>
  </sheetViews>
  <sheetFormatPr defaultRowHeight="15" x14ac:dyDescent="0.25"/>
  <cols>
    <col min="1" max="1" width="12.28515625" bestFit="1" customWidth="1"/>
    <col min="2" max="2" width="28.7109375" bestFit="1" customWidth="1"/>
    <col min="3" max="3" width="28.140625" bestFit="1" customWidth="1"/>
    <col min="5" max="5" width="23.7109375" bestFit="1" customWidth="1"/>
    <col min="6" max="6" width="16.85546875" bestFit="1" customWidth="1"/>
    <col min="7" max="7" width="19.5703125" bestFit="1" customWidth="1"/>
    <col min="8" max="8" width="22.5703125" bestFit="1" customWidth="1"/>
  </cols>
  <sheetData>
    <row r="1" spans="1:8" x14ac:dyDescent="0.25">
      <c r="A1" s="2" t="s">
        <v>26</v>
      </c>
      <c r="B1" s="2" t="s">
        <v>27</v>
      </c>
      <c r="C1" s="2" t="s">
        <v>30</v>
      </c>
      <c r="D1" s="2" t="s">
        <v>20</v>
      </c>
      <c r="E1" s="2" t="s">
        <v>21</v>
      </c>
      <c r="F1" s="2" t="s">
        <v>22</v>
      </c>
      <c r="G1" s="2" t="s">
        <v>29</v>
      </c>
      <c r="H1" s="2" t="s">
        <v>24</v>
      </c>
    </row>
    <row r="2" spans="1:8" x14ac:dyDescent="0.25">
      <c r="A2" s="2" t="s">
        <v>25</v>
      </c>
      <c r="B2" s="2">
        <v>150</v>
      </c>
      <c r="C2" s="2">
        <v>0</v>
      </c>
      <c r="D2" s="2">
        <v>2.2000000000000002</v>
      </c>
      <c r="E2" s="2">
        <v>100</v>
      </c>
      <c r="F2" s="2">
        <f>E2*D2</f>
        <v>220.00000000000003</v>
      </c>
      <c r="G2" s="7">
        <f>(C2*F2)/B2</f>
        <v>0</v>
      </c>
      <c r="H2" s="7">
        <f>F2-G2</f>
        <v>220.00000000000003</v>
      </c>
    </row>
    <row r="3" spans="1:8" x14ac:dyDescent="0.25">
      <c r="A3" s="2" t="s">
        <v>28</v>
      </c>
      <c r="B3" s="2">
        <v>150</v>
      </c>
      <c r="C3" s="2">
        <v>10</v>
      </c>
      <c r="D3" s="2">
        <v>2.2000000000000002</v>
      </c>
      <c r="E3" s="2">
        <v>100</v>
      </c>
      <c r="F3" s="2">
        <f t="shared" ref="F3:F5" si="0">E3*D3</f>
        <v>220.00000000000003</v>
      </c>
      <c r="G3" s="7">
        <f>(C3*F3)/B3*2</f>
        <v>29.333333333333339</v>
      </c>
      <c r="H3" s="7">
        <f t="shared" ref="H3:H5" si="1">F3-G3</f>
        <v>190.66666666666669</v>
      </c>
    </row>
    <row r="4" spans="1:8" x14ac:dyDescent="0.25">
      <c r="A4" s="2" t="s">
        <v>32</v>
      </c>
      <c r="B4" s="2">
        <v>150</v>
      </c>
      <c r="C4" s="2">
        <v>25</v>
      </c>
      <c r="D4" s="2">
        <v>2.2000000000000002</v>
      </c>
      <c r="E4" s="2">
        <v>100</v>
      </c>
      <c r="F4" s="2">
        <f t="shared" si="0"/>
        <v>220.00000000000003</v>
      </c>
      <c r="G4" s="7">
        <f>(C4*F4)/B4*2</f>
        <v>73.333333333333343</v>
      </c>
      <c r="H4" s="7">
        <f t="shared" si="1"/>
        <v>146.66666666666669</v>
      </c>
    </row>
    <row r="5" spans="1:8" x14ac:dyDescent="0.25">
      <c r="A5" s="2" t="s">
        <v>31</v>
      </c>
      <c r="B5" s="2">
        <v>150</v>
      </c>
      <c r="C5" s="2">
        <v>50</v>
      </c>
      <c r="D5" s="2">
        <v>2.2000000000000002</v>
      </c>
      <c r="E5" s="2">
        <v>100</v>
      </c>
      <c r="F5" s="2">
        <f t="shared" si="0"/>
        <v>220.00000000000003</v>
      </c>
      <c r="G5" s="7">
        <f>(C5*F5)/B5*2</f>
        <v>146.66666666666669</v>
      </c>
      <c r="H5" s="7">
        <f t="shared" si="1"/>
        <v>73.333333333333343</v>
      </c>
    </row>
    <row r="6" spans="1:8" x14ac:dyDescent="0.25">
      <c r="F6" s="8" t="s">
        <v>33</v>
      </c>
      <c r="G6" s="9">
        <f>SUM(G2:G5)</f>
        <v>249.33333333333337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5A5F-B8B5-44AC-84F4-6B892C45940A}">
  <sheetPr>
    <pageSetUpPr fitToPage="1"/>
  </sheetPr>
  <dimension ref="A1:I13"/>
  <sheetViews>
    <sheetView tabSelected="1" topLeftCell="C1" workbookViewId="0">
      <selection activeCell="G3" sqref="G3:H3"/>
    </sheetView>
  </sheetViews>
  <sheetFormatPr defaultRowHeight="15" x14ac:dyDescent="0.25"/>
  <cols>
    <col min="1" max="1" width="9.7109375" bestFit="1" customWidth="1"/>
    <col min="2" max="2" width="17.28515625" bestFit="1" customWidth="1"/>
    <col min="4" max="4" width="9.7109375" bestFit="1" customWidth="1"/>
    <col min="5" max="5" width="26.28515625" bestFit="1" customWidth="1"/>
    <col min="6" max="6" width="51" bestFit="1" customWidth="1"/>
    <col min="7" max="7" width="20.42578125" bestFit="1" customWidth="1"/>
    <col min="8" max="8" width="23" bestFit="1" customWidth="1"/>
    <col min="9" max="9" width="18.85546875" bestFit="1" customWidth="1"/>
  </cols>
  <sheetData>
    <row r="1" spans="1:9" x14ac:dyDescent="0.25">
      <c r="A1" s="2" t="s">
        <v>13</v>
      </c>
      <c r="B1" s="2" t="s">
        <v>9</v>
      </c>
      <c r="C1" s="2" t="s">
        <v>8</v>
      </c>
      <c r="D1" s="2" t="s">
        <v>12</v>
      </c>
      <c r="E1" s="2" t="s">
        <v>11</v>
      </c>
      <c r="F1" s="2" t="s">
        <v>36</v>
      </c>
      <c r="G1" s="3" t="s">
        <v>10</v>
      </c>
      <c r="H1" s="3" t="s">
        <v>14</v>
      </c>
      <c r="I1" s="10" t="s">
        <v>34</v>
      </c>
    </row>
    <row r="2" spans="1:9" x14ac:dyDescent="0.25">
      <c r="A2" s="4">
        <v>45000</v>
      </c>
      <c r="B2" s="2">
        <v>40</v>
      </c>
      <c r="C2" s="2">
        <v>16</v>
      </c>
      <c r="D2" s="2">
        <f>C2*1.2</f>
        <v>19.2</v>
      </c>
      <c r="E2" s="2">
        <v>95</v>
      </c>
      <c r="F2" s="2">
        <v>5</v>
      </c>
      <c r="G2" s="3">
        <f>F2*D2</f>
        <v>96</v>
      </c>
      <c r="H2" s="3">
        <f>D2*E2-G2</f>
        <v>1728</v>
      </c>
      <c r="I2" s="2" t="s">
        <v>35</v>
      </c>
    </row>
    <row r="3" spans="1:9" x14ac:dyDescent="0.25">
      <c r="A3" s="4">
        <v>45002</v>
      </c>
      <c r="B3" s="2">
        <v>40</v>
      </c>
      <c r="C3" s="2">
        <v>10</v>
      </c>
      <c r="D3" s="2">
        <f t="shared" ref="D3:D13" si="0">C3*1.2</f>
        <v>12</v>
      </c>
      <c r="E3" s="2">
        <v>95</v>
      </c>
      <c r="F3" s="2">
        <v>5</v>
      </c>
      <c r="G3" s="11">
        <f t="shared" ref="G3:G13" si="1">F3*D3</f>
        <v>60</v>
      </c>
      <c r="H3" s="11">
        <f t="shared" ref="H3:H13" si="2">D3*E3-G3</f>
        <v>1080</v>
      </c>
      <c r="I3" s="2" t="s">
        <v>35</v>
      </c>
    </row>
    <row r="4" spans="1:9" x14ac:dyDescent="0.25">
      <c r="A4" s="2"/>
      <c r="B4" s="2">
        <v>40</v>
      </c>
      <c r="C4" s="2"/>
      <c r="D4" s="2">
        <f t="shared" si="0"/>
        <v>0</v>
      </c>
      <c r="E4" s="2">
        <v>95</v>
      </c>
      <c r="F4" s="2">
        <v>5</v>
      </c>
      <c r="G4" s="3">
        <f t="shared" si="1"/>
        <v>0</v>
      </c>
      <c r="H4" s="3">
        <f t="shared" si="2"/>
        <v>0</v>
      </c>
      <c r="I4" s="2"/>
    </row>
    <row r="5" spans="1:9" x14ac:dyDescent="0.25">
      <c r="A5" s="2"/>
      <c r="B5" s="2">
        <v>40</v>
      </c>
      <c r="C5" s="2"/>
      <c r="D5" s="2">
        <f t="shared" si="0"/>
        <v>0</v>
      </c>
      <c r="E5" s="2">
        <v>95</v>
      </c>
      <c r="F5" s="2">
        <v>5</v>
      </c>
      <c r="G5" s="3">
        <f t="shared" si="1"/>
        <v>0</v>
      </c>
      <c r="H5" s="3">
        <f t="shared" si="2"/>
        <v>0</v>
      </c>
      <c r="I5" s="2"/>
    </row>
    <row r="6" spans="1:9" x14ac:dyDescent="0.25">
      <c r="A6" s="2"/>
      <c r="B6" s="2">
        <v>40</v>
      </c>
      <c r="C6" s="2"/>
      <c r="D6" s="2">
        <f t="shared" si="0"/>
        <v>0</v>
      </c>
      <c r="E6" s="2">
        <v>95</v>
      </c>
      <c r="F6" s="2">
        <v>5</v>
      </c>
      <c r="G6" s="3">
        <f t="shared" si="1"/>
        <v>0</v>
      </c>
      <c r="H6" s="3">
        <f t="shared" si="2"/>
        <v>0</v>
      </c>
      <c r="I6" s="2"/>
    </row>
    <row r="7" spans="1:9" x14ac:dyDescent="0.25">
      <c r="A7" s="2"/>
      <c r="B7" s="2">
        <v>40</v>
      </c>
      <c r="C7" s="2"/>
      <c r="D7" s="2">
        <f t="shared" si="0"/>
        <v>0</v>
      </c>
      <c r="E7" s="2">
        <v>95</v>
      </c>
      <c r="F7" s="2">
        <v>5</v>
      </c>
      <c r="G7" s="3">
        <f t="shared" si="1"/>
        <v>0</v>
      </c>
      <c r="H7" s="3">
        <f t="shared" si="2"/>
        <v>0</v>
      </c>
      <c r="I7" s="2"/>
    </row>
    <row r="8" spans="1:9" x14ac:dyDescent="0.25">
      <c r="A8" s="2"/>
      <c r="B8" s="2">
        <v>40</v>
      </c>
      <c r="C8" s="2"/>
      <c r="D8" s="2">
        <f t="shared" si="0"/>
        <v>0</v>
      </c>
      <c r="E8" s="2">
        <v>95</v>
      </c>
      <c r="F8" s="2">
        <v>5</v>
      </c>
      <c r="G8" s="3">
        <f t="shared" si="1"/>
        <v>0</v>
      </c>
      <c r="H8" s="3">
        <f t="shared" si="2"/>
        <v>0</v>
      </c>
      <c r="I8" s="2"/>
    </row>
    <row r="9" spans="1:9" x14ac:dyDescent="0.25">
      <c r="A9" s="2"/>
      <c r="B9" s="2">
        <v>40</v>
      </c>
      <c r="C9" s="2"/>
      <c r="D9" s="2">
        <f t="shared" si="0"/>
        <v>0</v>
      </c>
      <c r="E9" s="2">
        <v>95</v>
      </c>
      <c r="F9" s="2">
        <v>5</v>
      </c>
      <c r="G9" s="3">
        <f t="shared" si="1"/>
        <v>0</v>
      </c>
      <c r="H9" s="3">
        <f t="shared" si="2"/>
        <v>0</v>
      </c>
      <c r="I9" s="2"/>
    </row>
    <row r="10" spans="1:9" x14ac:dyDescent="0.25">
      <c r="A10" s="2"/>
      <c r="B10" s="2">
        <v>40</v>
      </c>
      <c r="C10" s="2"/>
      <c r="D10" s="2">
        <f t="shared" si="0"/>
        <v>0</v>
      </c>
      <c r="E10" s="2">
        <v>95</v>
      </c>
      <c r="F10" s="2">
        <v>5</v>
      </c>
      <c r="G10" s="3">
        <f t="shared" si="1"/>
        <v>0</v>
      </c>
      <c r="H10" s="3">
        <f t="shared" si="2"/>
        <v>0</v>
      </c>
      <c r="I10" s="2"/>
    </row>
    <row r="11" spans="1:9" x14ac:dyDescent="0.25">
      <c r="A11" s="2"/>
      <c r="B11" s="2">
        <v>40</v>
      </c>
      <c r="C11" s="2"/>
      <c r="D11" s="2">
        <f t="shared" si="0"/>
        <v>0</v>
      </c>
      <c r="E11" s="2">
        <v>95</v>
      </c>
      <c r="F11" s="2">
        <v>5</v>
      </c>
      <c r="G11" s="3">
        <f t="shared" si="1"/>
        <v>0</v>
      </c>
      <c r="H11" s="3">
        <f t="shared" si="2"/>
        <v>0</v>
      </c>
      <c r="I11" s="2"/>
    </row>
    <row r="12" spans="1:9" x14ac:dyDescent="0.25">
      <c r="A12" s="2"/>
      <c r="B12" s="2">
        <v>40</v>
      </c>
      <c r="C12" s="2"/>
      <c r="D12" s="2">
        <f t="shared" si="0"/>
        <v>0</v>
      </c>
      <c r="E12" s="2">
        <v>95</v>
      </c>
      <c r="F12" s="2">
        <v>5</v>
      </c>
      <c r="G12" s="3">
        <f t="shared" si="1"/>
        <v>0</v>
      </c>
      <c r="H12" s="3">
        <f t="shared" si="2"/>
        <v>0</v>
      </c>
      <c r="I12" s="2"/>
    </row>
    <row r="13" spans="1:9" x14ac:dyDescent="0.25">
      <c r="A13" s="2"/>
      <c r="B13" s="2">
        <v>40</v>
      </c>
      <c r="C13" s="2"/>
      <c r="D13" s="2">
        <f t="shared" si="0"/>
        <v>0</v>
      </c>
      <c r="E13" s="2">
        <v>95</v>
      </c>
      <c r="F13" s="2">
        <v>5</v>
      </c>
      <c r="G13" s="3">
        <f t="shared" si="1"/>
        <v>0</v>
      </c>
      <c r="H13" s="3">
        <f t="shared" si="2"/>
        <v>0</v>
      </c>
      <c r="I13" s="2"/>
    </row>
  </sheetData>
  <pageMargins left="0.7" right="0.7" top="0.75" bottom="0.75" header="0.3" footer="0.3"/>
  <pageSetup scale="83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2A7C-8ACD-4E12-8A85-333B3767274D}">
  <dimension ref="A1:M9"/>
  <sheetViews>
    <sheetView workbookViewId="0">
      <selection activeCell="L2" sqref="L2"/>
    </sheetView>
  </sheetViews>
  <sheetFormatPr defaultRowHeight="15" x14ac:dyDescent="0.25"/>
  <sheetData>
    <row r="1" spans="1:13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5">
      <c r="A2" s="2" t="s">
        <v>37</v>
      </c>
      <c r="B2" s="2" t="s">
        <v>45</v>
      </c>
      <c r="C2" s="2" t="s">
        <v>45</v>
      </c>
      <c r="D2" s="2" t="s">
        <v>45</v>
      </c>
      <c r="E2" s="2" t="s">
        <v>45</v>
      </c>
      <c r="F2" s="2" t="s">
        <v>45</v>
      </c>
      <c r="G2" s="2" t="s">
        <v>45</v>
      </c>
      <c r="H2" s="2" t="s">
        <v>45</v>
      </c>
      <c r="I2" s="2" t="s">
        <v>45</v>
      </c>
      <c r="J2" s="2" t="s">
        <v>45</v>
      </c>
      <c r="K2" s="2" t="s">
        <v>45</v>
      </c>
      <c r="L2" s="2" t="s">
        <v>45</v>
      </c>
      <c r="M2" s="2" t="s">
        <v>45</v>
      </c>
    </row>
    <row r="3" spans="1:13" x14ac:dyDescent="0.25">
      <c r="A3" s="2" t="s">
        <v>38</v>
      </c>
      <c r="B3" s="2" t="s">
        <v>45</v>
      </c>
      <c r="C3" s="2" t="s">
        <v>25</v>
      </c>
      <c r="D3" s="2" t="s">
        <v>28</v>
      </c>
      <c r="E3" s="2" t="s">
        <v>32</v>
      </c>
      <c r="F3" s="2" t="s">
        <v>31</v>
      </c>
      <c r="G3" s="2" t="s">
        <v>45</v>
      </c>
      <c r="H3" s="2" t="s">
        <v>45</v>
      </c>
      <c r="I3" s="2" t="s">
        <v>45</v>
      </c>
      <c r="J3" s="2" t="s">
        <v>45</v>
      </c>
      <c r="K3" s="2" t="s">
        <v>45</v>
      </c>
      <c r="L3" s="2" t="s">
        <v>45</v>
      </c>
      <c r="M3" s="2" t="s">
        <v>45</v>
      </c>
    </row>
    <row r="4" spans="1:13" x14ac:dyDescent="0.25">
      <c r="A4" s="2" t="s">
        <v>39</v>
      </c>
      <c r="B4" s="2" t="s">
        <v>45</v>
      </c>
      <c r="C4" s="2" t="s">
        <v>25</v>
      </c>
      <c r="D4" s="2" t="s">
        <v>28</v>
      </c>
      <c r="E4" s="2" t="s">
        <v>32</v>
      </c>
      <c r="F4" s="2" t="s">
        <v>31</v>
      </c>
      <c r="G4" s="2" t="s">
        <v>45</v>
      </c>
      <c r="H4" s="2" t="s">
        <v>45</v>
      </c>
      <c r="I4" s="2" t="s">
        <v>45</v>
      </c>
      <c r="J4" s="2" t="s">
        <v>45</v>
      </c>
      <c r="K4" s="2" t="s">
        <v>45</v>
      </c>
      <c r="L4" s="2" t="s">
        <v>45</v>
      </c>
      <c r="M4" s="2" t="s">
        <v>45</v>
      </c>
    </row>
    <row r="5" spans="1:13" x14ac:dyDescent="0.25">
      <c r="A5" s="2" t="s">
        <v>40</v>
      </c>
      <c r="B5" s="2" t="s">
        <v>45</v>
      </c>
      <c r="C5" s="2" t="s">
        <v>45</v>
      </c>
      <c r="D5" s="2" t="s">
        <v>45</v>
      </c>
      <c r="E5" s="2" t="s">
        <v>45</v>
      </c>
      <c r="F5" s="2" t="s">
        <v>45</v>
      </c>
      <c r="G5" s="2" t="s">
        <v>45</v>
      </c>
      <c r="H5" s="2" t="s">
        <v>45</v>
      </c>
      <c r="I5" s="2" t="s">
        <v>45</v>
      </c>
      <c r="J5" s="2" t="s">
        <v>45</v>
      </c>
      <c r="K5" s="2" t="s">
        <v>45</v>
      </c>
      <c r="L5" s="2" t="s">
        <v>45</v>
      </c>
      <c r="M5" s="2" t="s">
        <v>45</v>
      </c>
    </row>
    <row r="6" spans="1:13" x14ac:dyDescent="0.25">
      <c r="A6" s="2" t="s">
        <v>41</v>
      </c>
      <c r="B6" s="2" t="s">
        <v>45</v>
      </c>
      <c r="C6" s="2" t="s">
        <v>45</v>
      </c>
      <c r="D6" s="2" t="s">
        <v>45</v>
      </c>
      <c r="E6" s="2" t="s">
        <v>45</v>
      </c>
      <c r="F6" s="2" t="s">
        <v>45</v>
      </c>
      <c r="G6" s="2" t="s">
        <v>45</v>
      </c>
      <c r="H6" s="2" t="s">
        <v>45</v>
      </c>
      <c r="I6" s="2" t="s">
        <v>45</v>
      </c>
      <c r="J6" s="2" t="s">
        <v>45</v>
      </c>
      <c r="K6" s="2" t="s">
        <v>45</v>
      </c>
      <c r="L6" s="2" t="s">
        <v>45</v>
      </c>
      <c r="M6" s="2" t="s">
        <v>45</v>
      </c>
    </row>
    <row r="7" spans="1:13" x14ac:dyDescent="0.25">
      <c r="A7" s="2" t="s">
        <v>42</v>
      </c>
      <c r="B7" s="2" t="s">
        <v>45</v>
      </c>
      <c r="C7" s="2" t="s">
        <v>45</v>
      </c>
      <c r="D7" s="2" t="s">
        <v>45</v>
      </c>
      <c r="E7" s="2" t="s">
        <v>45</v>
      </c>
      <c r="F7" s="2" t="s">
        <v>45</v>
      </c>
      <c r="G7" s="2" t="s">
        <v>45</v>
      </c>
      <c r="H7" s="2" t="s">
        <v>45</v>
      </c>
      <c r="I7" s="2" t="s">
        <v>45</v>
      </c>
      <c r="J7" s="2" t="s">
        <v>45</v>
      </c>
      <c r="K7" s="2" t="s">
        <v>45</v>
      </c>
      <c r="L7" s="2" t="s">
        <v>45</v>
      </c>
      <c r="M7" s="2" t="s">
        <v>45</v>
      </c>
    </row>
    <row r="8" spans="1:13" x14ac:dyDescent="0.25">
      <c r="A8" s="2" t="s">
        <v>43</v>
      </c>
      <c r="B8" s="2" t="s">
        <v>45</v>
      </c>
      <c r="C8" s="2" t="s">
        <v>45</v>
      </c>
      <c r="D8" s="2" t="s">
        <v>45</v>
      </c>
      <c r="E8" s="2" t="s">
        <v>45</v>
      </c>
      <c r="F8" s="2" t="s">
        <v>45</v>
      </c>
      <c r="G8" s="2" t="s">
        <v>45</v>
      </c>
      <c r="H8" s="2" t="s">
        <v>45</v>
      </c>
      <c r="I8" s="2" t="s">
        <v>45</v>
      </c>
      <c r="J8" s="2" t="s">
        <v>45</v>
      </c>
      <c r="K8" s="2" t="s">
        <v>45</v>
      </c>
      <c r="L8" s="2" t="s">
        <v>45</v>
      </c>
      <c r="M8" s="2" t="s">
        <v>45</v>
      </c>
    </row>
    <row r="9" spans="1:13" x14ac:dyDescent="0.25">
      <c r="A9" s="2" t="s">
        <v>44</v>
      </c>
      <c r="B9" s="2" t="s">
        <v>45</v>
      </c>
      <c r="C9" s="2" t="s">
        <v>45</v>
      </c>
      <c r="D9" s="2" t="s">
        <v>45</v>
      </c>
      <c r="E9" s="2" t="s">
        <v>45</v>
      </c>
      <c r="F9" s="2" t="s">
        <v>45</v>
      </c>
      <c r="G9" s="2" t="s">
        <v>45</v>
      </c>
      <c r="H9" s="2" t="s">
        <v>45</v>
      </c>
      <c r="I9" s="2" t="s">
        <v>45</v>
      </c>
      <c r="J9" s="2" t="s">
        <v>45</v>
      </c>
      <c r="K9" s="2" t="s">
        <v>45</v>
      </c>
      <c r="L9" s="2" t="s">
        <v>45</v>
      </c>
      <c r="M9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Tris Buffer</vt:lpstr>
      <vt:lpstr>3.15.23 Plasma</vt:lpstr>
      <vt:lpstr>3.17.23 HDL</vt:lpstr>
      <vt:lpstr>Paraxon Tris Mix</vt:lpstr>
      <vt:lpstr>3.17.23_plate_design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cp:lastPrinted>2023-03-15T23:07:50Z</cp:lastPrinted>
  <dcterms:created xsi:type="dcterms:W3CDTF">2023-03-15T17:24:07Z</dcterms:created>
  <dcterms:modified xsi:type="dcterms:W3CDTF">2023-03-17T17:58:44Z</dcterms:modified>
</cp:coreProperties>
</file>