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\Desktop\HDL\oscar\data\"/>
    </mc:Choice>
  </mc:AlternateContent>
  <xr:revisionPtr revIDLastSave="0" documentId="13_ncr:1_{A98D1842-05F3-4D36-90F1-51A180BBC5E2}" xr6:coauthVersionLast="47" xr6:coauthVersionMax="47" xr10:uidLastSave="{00000000-0000-0000-0000-000000000000}"/>
  <bookViews>
    <workbookView xWindow="-80" yWindow="-80" windowWidth="19360" windowHeight="10360" xr2:uid="{7A8852CC-73C6-4E7A-AAD7-F1670FEF4CA1}"/>
  </bookViews>
  <sheets>
    <sheet name="Sheet1" sheetId="1" r:id="rId1"/>
    <sheet name="Transpo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3" i="2" l="1" a="1"/>
  <c r="A13" i="2" s="1"/>
  <c r="D91" i="1"/>
  <c r="E91" i="1"/>
  <c r="F91" i="1"/>
  <c r="G91" i="1"/>
  <c r="H91" i="1"/>
  <c r="I91" i="1"/>
  <c r="J91" i="1"/>
  <c r="K91" i="1"/>
  <c r="L91" i="1"/>
  <c r="M91" i="1"/>
  <c r="N91" i="1"/>
  <c r="C91" i="1"/>
  <c r="B91" i="1"/>
  <c r="D90" i="1"/>
  <c r="E90" i="1"/>
  <c r="F90" i="1"/>
  <c r="G90" i="1"/>
  <c r="H90" i="1"/>
  <c r="I90" i="1"/>
  <c r="J90" i="1"/>
  <c r="K90" i="1"/>
  <c r="L90" i="1"/>
  <c r="M90" i="1"/>
  <c r="N90" i="1"/>
  <c r="C90" i="1"/>
  <c r="B90" i="1"/>
  <c r="D87" i="1"/>
  <c r="E87" i="1"/>
  <c r="F87" i="1"/>
  <c r="G87" i="1"/>
  <c r="H87" i="1"/>
  <c r="I87" i="1"/>
  <c r="J87" i="1"/>
  <c r="K87" i="1"/>
  <c r="L87" i="1"/>
  <c r="M87" i="1"/>
  <c r="N87" i="1"/>
  <c r="C87" i="1"/>
  <c r="B87" i="1"/>
  <c r="D84" i="1"/>
  <c r="D86" i="1" s="1"/>
  <c r="E84" i="1"/>
  <c r="E86" i="1" s="1"/>
  <c r="E92" i="1" s="1"/>
  <c r="F84" i="1"/>
  <c r="F86" i="1" s="1"/>
  <c r="F92" i="1" s="1"/>
  <c r="G84" i="1"/>
  <c r="G86" i="1" s="1"/>
  <c r="H84" i="1"/>
  <c r="H86" i="1" s="1"/>
  <c r="I84" i="1"/>
  <c r="I86" i="1" s="1"/>
  <c r="I92" i="1" s="1"/>
  <c r="J84" i="1"/>
  <c r="J86" i="1" s="1"/>
  <c r="J92" i="1" s="1"/>
  <c r="K84" i="1"/>
  <c r="K86" i="1" s="1"/>
  <c r="L84" i="1"/>
  <c r="L86" i="1" s="1"/>
  <c r="M84" i="1"/>
  <c r="M86" i="1" s="1"/>
  <c r="M92" i="1" s="1"/>
  <c r="N84" i="1"/>
  <c r="N86" i="1" s="1"/>
  <c r="N92" i="1" s="1"/>
  <c r="C84" i="1"/>
  <c r="C86" i="1" s="1"/>
  <c r="B84" i="1"/>
  <c r="B86" i="1" s="1"/>
  <c r="C80" i="1"/>
  <c r="D80" i="1"/>
  <c r="E80" i="1"/>
  <c r="F80" i="1"/>
  <c r="G80" i="1"/>
  <c r="H80" i="1"/>
  <c r="I80" i="1"/>
  <c r="J80" i="1"/>
  <c r="K80" i="1"/>
  <c r="L80" i="1"/>
  <c r="M80" i="1"/>
  <c r="N80" i="1"/>
  <c r="B80" i="1"/>
  <c r="C79" i="1"/>
  <c r="D79" i="1"/>
  <c r="E79" i="1"/>
  <c r="F79" i="1"/>
  <c r="G79" i="1"/>
  <c r="H79" i="1"/>
  <c r="I79" i="1"/>
  <c r="J79" i="1"/>
  <c r="K79" i="1"/>
  <c r="L79" i="1"/>
  <c r="M79" i="1"/>
  <c r="N79" i="1"/>
  <c r="B79" i="1"/>
  <c r="C78" i="1"/>
  <c r="D78" i="1"/>
  <c r="E78" i="1"/>
  <c r="F78" i="1"/>
  <c r="G78" i="1"/>
  <c r="H78" i="1"/>
  <c r="I78" i="1"/>
  <c r="J78" i="1"/>
  <c r="K78" i="1"/>
  <c r="L78" i="1"/>
  <c r="M78" i="1"/>
  <c r="N78" i="1"/>
  <c r="B78" i="1"/>
  <c r="D77" i="1"/>
  <c r="E77" i="1"/>
  <c r="F77" i="1"/>
  <c r="G77" i="1"/>
  <c r="H77" i="1"/>
  <c r="I77" i="1"/>
  <c r="J77" i="1"/>
  <c r="K77" i="1"/>
  <c r="L77" i="1"/>
  <c r="M77" i="1"/>
  <c r="N77" i="1"/>
  <c r="C77" i="1"/>
  <c r="B77" i="1"/>
  <c r="D76" i="1"/>
  <c r="E76" i="1"/>
  <c r="F76" i="1"/>
  <c r="G76" i="1"/>
  <c r="H76" i="1"/>
  <c r="I76" i="1"/>
  <c r="J76" i="1"/>
  <c r="K76" i="1"/>
  <c r="L76" i="1"/>
  <c r="M76" i="1"/>
  <c r="N76" i="1"/>
  <c r="C76" i="1"/>
  <c r="B76" i="1"/>
  <c r="D73" i="1"/>
  <c r="D75" i="1" s="1"/>
  <c r="E73" i="1"/>
  <c r="E75" i="1" s="1"/>
  <c r="F73" i="1"/>
  <c r="F75" i="1" s="1"/>
  <c r="G73" i="1"/>
  <c r="G75" i="1" s="1"/>
  <c r="H73" i="1"/>
  <c r="H75" i="1" s="1"/>
  <c r="I73" i="1"/>
  <c r="I75" i="1" s="1"/>
  <c r="J73" i="1"/>
  <c r="J75" i="1" s="1"/>
  <c r="K73" i="1"/>
  <c r="K75" i="1" s="1"/>
  <c r="L73" i="1"/>
  <c r="L75" i="1" s="1"/>
  <c r="M73" i="1"/>
  <c r="M75" i="1" s="1"/>
  <c r="N73" i="1"/>
  <c r="N75" i="1" s="1"/>
  <c r="C73" i="1"/>
  <c r="C75" i="1" s="1"/>
  <c r="B73" i="1"/>
  <c r="B75" i="1" s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C85" i="1"/>
  <c r="D85" i="1"/>
  <c r="E85" i="1"/>
  <c r="F85" i="1"/>
  <c r="G85" i="1"/>
  <c r="H85" i="1"/>
  <c r="I85" i="1"/>
  <c r="J85" i="1"/>
  <c r="K85" i="1"/>
  <c r="L85" i="1"/>
  <c r="M85" i="1"/>
  <c r="N85" i="1"/>
  <c r="B85" i="1"/>
  <c r="C83" i="1"/>
  <c r="D83" i="1"/>
  <c r="E83" i="1"/>
  <c r="F83" i="1"/>
  <c r="G83" i="1"/>
  <c r="H83" i="1"/>
  <c r="I83" i="1"/>
  <c r="J83" i="1"/>
  <c r="K83" i="1"/>
  <c r="L83" i="1"/>
  <c r="M83" i="1"/>
  <c r="N83" i="1"/>
  <c r="B83" i="1"/>
  <c r="C74" i="1"/>
  <c r="D74" i="1"/>
  <c r="E74" i="1"/>
  <c r="F74" i="1"/>
  <c r="G74" i="1"/>
  <c r="H74" i="1"/>
  <c r="I74" i="1"/>
  <c r="J74" i="1"/>
  <c r="K74" i="1"/>
  <c r="L74" i="1"/>
  <c r="M74" i="1"/>
  <c r="N74" i="1"/>
  <c r="B74" i="1"/>
  <c r="C72" i="1"/>
  <c r="D72" i="1"/>
  <c r="E72" i="1"/>
  <c r="F72" i="1"/>
  <c r="G72" i="1"/>
  <c r="H72" i="1"/>
  <c r="I72" i="1"/>
  <c r="J72" i="1"/>
  <c r="K72" i="1"/>
  <c r="L72" i="1"/>
  <c r="M72" i="1"/>
  <c r="N72" i="1"/>
  <c r="B72" i="1"/>
  <c r="F81" i="1" l="1"/>
  <c r="J81" i="1"/>
  <c r="N81" i="1"/>
  <c r="G81" i="1"/>
  <c r="D81" i="1"/>
  <c r="H81" i="1"/>
  <c r="L81" i="1"/>
  <c r="C81" i="1"/>
  <c r="I81" i="1"/>
  <c r="K81" i="1"/>
  <c r="E81" i="1"/>
  <c r="M81" i="1"/>
  <c r="L92" i="1"/>
  <c r="H92" i="1"/>
  <c r="D92" i="1"/>
  <c r="C92" i="1"/>
  <c r="K92" i="1"/>
  <c r="G92" i="1"/>
  <c r="N56" i="1"/>
  <c r="N58" i="1" s="1"/>
  <c r="N54" i="1"/>
  <c r="M56" i="1"/>
  <c r="M58" i="1" s="1"/>
  <c r="M54" i="1"/>
  <c r="L56" i="1"/>
  <c r="L58" i="1" s="1"/>
  <c r="L54" i="1"/>
  <c r="K56" i="1"/>
  <c r="K58" i="1" s="1"/>
  <c r="K54" i="1"/>
  <c r="J56" i="1"/>
  <c r="J58" i="1" s="1"/>
  <c r="J54" i="1"/>
  <c r="J55" i="1" s="1"/>
  <c r="J57" i="1" s="1"/>
  <c r="I56" i="1"/>
  <c r="I58" i="1" s="1"/>
  <c r="I54" i="1"/>
  <c r="H56" i="1"/>
  <c r="H58" i="1" s="1"/>
  <c r="H54" i="1"/>
  <c r="G56" i="1"/>
  <c r="G54" i="1"/>
  <c r="F56" i="1"/>
  <c r="F54" i="1"/>
  <c r="E56" i="1"/>
  <c r="E54" i="1"/>
  <c r="D56" i="1"/>
  <c r="D54" i="1"/>
  <c r="C56" i="1"/>
  <c r="C58" i="1" s="1"/>
  <c r="C54" i="1"/>
  <c r="B56" i="1"/>
  <c r="B58" i="1" s="1"/>
  <c r="B54" i="1"/>
  <c r="B55" i="1" s="1"/>
  <c r="B57" i="1" s="1"/>
  <c r="G58" i="1"/>
  <c r="F58" i="1"/>
  <c r="E58" i="1"/>
  <c r="F55" i="1"/>
  <c r="F57" i="1" s="1"/>
  <c r="E59" i="1"/>
  <c r="E61" i="1" s="1"/>
  <c r="O43" i="1"/>
  <c r="N45" i="1"/>
  <c r="N47" i="1" s="1"/>
  <c r="N43" i="1"/>
  <c r="M45" i="1"/>
  <c r="M47" i="1" s="1"/>
  <c r="M43" i="1"/>
  <c r="M44" i="1" s="1"/>
  <c r="M46" i="1" s="1"/>
  <c r="L45" i="1"/>
  <c r="L43" i="1"/>
  <c r="K45" i="1"/>
  <c r="K47" i="1" s="1"/>
  <c r="K43" i="1"/>
  <c r="J45" i="1"/>
  <c r="J43" i="1"/>
  <c r="J44" i="1" s="1"/>
  <c r="J46" i="1" s="1"/>
  <c r="I45" i="1"/>
  <c r="I43" i="1"/>
  <c r="H45" i="1"/>
  <c r="H47" i="1" s="1"/>
  <c r="H43" i="1"/>
  <c r="G45" i="1"/>
  <c r="G47" i="1" s="1"/>
  <c r="G43" i="1"/>
  <c r="F45" i="1"/>
  <c r="F43" i="1"/>
  <c r="F44" i="1" s="1"/>
  <c r="F46" i="1" s="1"/>
  <c r="E45" i="1"/>
  <c r="E47" i="1" s="1"/>
  <c r="E43" i="1"/>
  <c r="D45" i="1"/>
  <c r="D47" i="1" s="1"/>
  <c r="D43" i="1"/>
  <c r="C45" i="1"/>
  <c r="C47" i="1" s="1"/>
  <c r="C43" i="1"/>
  <c r="B45" i="1"/>
  <c r="B47" i="1" s="1"/>
  <c r="B43" i="1"/>
  <c r="O45" i="1"/>
  <c r="L47" i="1"/>
  <c r="I47" i="1"/>
  <c r="E44" i="1"/>
  <c r="E46" i="1" s="1"/>
  <c r="O47" i="1"/>
  <c r="H12" i="1"/>
  <c r="G12" i="1"/>
  <c r="F12" i="1"/>
  <c r="E12" i="1"/>
  <c r="D12" i="1"/>
  <c r="C12" i="1"/>
  <c r="D60" i="1" l="1"/>
  <c r="D62" i="1" s="1"/>
  <c r="C60" i="1"/>
  <c r="C62" i="1" s="1"/>
  <c r="N59" i="1"/>
  <c r="N61" i="1" s="1"/>
  <c r="N60" i="1"/>
  <c r="N62" i="1" s="1"/>
  <c r="N55" i="1"/>
  <c r="N57" i="1" s="1"/>
  <c r="M59" i="1"/>
  <c r="M61" i="1" s="1"/>
  <c r="M60" i="1"/>
  <c r="M62" i="1" s="1"/>
  <c r="L60" i="1"/>
  <c r="L62" i="1" s="1"/>
  <c r="K60" i="1"/>
  <c r="K62" i="1" s="1"/>
  <c r="J59" i="1"/>
  <c r="J61" i="1" s="1"/>
  <c r="J60" i="1"/>
  <c r="J62" i="1" s="1"/>
  <c r="I59" i="1"/>
  <c r="I61" i="1" s="1"/>
  <c r="I60" i="1"/>
  <c r="I62" i="1" s="1"/>
  <c r="H60" i="1"/>
  <c r="H62" i="1" s="1"/>
  <c r="G60" i="1"/>
  <c r="G62" i="1" s="1"/>
  <c r="F59" i="1"/>
  <c r="F61" i="1" s="1"/>
  <c r="F60" i="1"/>
  <c r="F62" i="1" s="1"/>
  <c r="E60" i="1"/>
  <c r="E62" i="1" s="1"/>
  <c r="D58" i="1"/>
  <c r="B59" i="1"/>
  <c r="B61" i="1" s="1"/>
  <c r="B60" i="1"/>
  <c r="B62" i="1" s="1"/>
  <c r="F63" i="1"/>
  <c r="J63" i="1"/>
  <c r="C55" i="1"/>
  <c r="C57" i="1" s="1"/>
  <c r="C63" i="1" s="1"/>
  <c r="G55" i="1"/>
  <c r="G57" i="1" s="1"/>
  <c r="G63" i="1" s="1"/>
  <c r="K55" i="1"/>
  <c r="K57" i="1" s="1"/>
  <c r="K63" i="1" s="1"/>
  <c r="C59" i="1"/>
  <c r="C61" i="1" s="1"/>
  <c r="G59" i="1"/>
  <c r="G61" i="1" s="1"/>
  <c r="K59" i="1"/>
  <c r="K61" i="1" s="1"/>
  <c r="D55" i="1"/>
  <c r="D57" i="1" s="1"/>
  <c r="D63" i="1" s="1"/>
  <c r="H55" i="1"/>
  <c r="H57" i="1" s="1"/>
  <c r="H63" i="1" s="1"/>
  <c r="L55" i="1"/>
  <c r="L57" i="1" s="1"/>
  <c r="L63" i="1" s="1"/>
  <c r="D59" i="1"/>
  <c r="D61" i="1" s="1"/>
  <c r="H59" i="1"/>
  <c r="H61" i="1" s="1"/>
  <c r="L59" i="1"/>
  <c r="L61" i="1" s="1"/>
  <c r="E55" i="1"/>
  <c r="E57" i="1" s="1"/>
  <c r="E63" i="1" s="1"/>
  <c r="I55" i="1"/>
  <c r="I57" i="1" s="1"/>
  <c r="I63" i="1" s="1"/>
  <c r="M55" i="1"/>
  <c r="M57" i="1" s="1"/>
  <c r="J49" i="1"/>
  <c r="J51" i="1" s="1"/>
  <c r="F48" i="1"/>
  <c r="F50" i="1" s="1"/>
  <c r="F49" i="1"/>
  <c r="F51" i="1" s="1"/>
  <c r="E49" i="1"/>
  <c r="E51" i="1" s="1"/>
  <c r="E48" i="1"/>
  <c r="E50" i="1" s="1"/>
  <c r="O49" i="1"/>
  <c r="O51" i="1" s="1"/>
  <c r="N48" i="1"/>
  <c r="N50" i="1" s="1"/>
  <c r="N49" i="1"/>
  <c r="N51" i="1" s="1"/>
  <c r="N44" i="1"/>
  <c r="N46" i="1" s="1"/>
  <c r="M48" i="1"/>
  <c r="M50" i="1" s="1"/>
  <c r="M49" i="1"/>
  <c r="M51" i="1" s="1"/>
  <c r="L49" i="1"/>
  <c r="L51" i="1" s="1"/>
  <c r="K49" i="1"/>
  <c r="K51" i="1" s="1"/>
  <c r="J47" i="1"/>
  <c r="J48" i="1"/>
  <c r="J50" i="1" s="1"/>
  <c r="I48" i="1"/>
  <c r="I50" i="1" s="1"/>
  <c r="I49" i="1"/>
  <c r="I51" i="1" s="1"/>
  <c r="I44" i="1"/>
  <c r="I46" i="1" s="1"/>
  <c r="I52" i="1" s="1"/>
  <c r="H48" i="1"/>
  <c r="H50" i="1" s="1"/>
  <c r="G49" i="1"/>
  <c r="G51" i="1" s="1"/>
  <c r="F47" i="1"/>
  <c r="D49" i="1"/>
  <c r="D51" i="1" s="1"/>
  <c r="C49" i="1"/>
  <c r="C51" i="1" s="1"/>
  <c r="B49" i="1"/>
  <c r="B51" i="1" s="1"/>
  <c r="B48" i="1"/>
  <c r="B50" i="1" s="1"/>
  <c r="B44" i="1"/>
  <c r="B46" i="1" s="1"/>
  <c r="J52" i="1" s="1"/>
  <c r="H49" i="1"/>
  <c r="H51" i="1" s="1"/>
  <c r="C44" i="1"/>
  <c r="C46" i="1" s="1"/>
  <c r="G44" i="1"/>
  <c r="G46" i="1" s="1"/>
  <c r="K44" i="1"/>
  <c r="K46" i="1" s="1"/>
  <c r="K52" i="1" s="1"/>
  <c r="O44" i="1"/>
  <c r="O46" i="1" s="1"/>
  <c r="C48" i="1"/>
  <c r="C50" i="1" s="1"/>
  <c r="G48" i="1"/>
  <c r="G50" i="1" s="1"/>
  <c r="K48" i="1"/>
  <c r="K50" i="1" s="1"/>
  <c r="O48" i="1"/>
  <c r="O50" i="1" s="1"/>
  <c r="D44" i="1"/>
  <c r="D46" i="1" s="1"/>
  <c r="H44" i="1"/>
  <c r="H46" i="1" s="1"/>
  <c r="L44" i="1"/>
  <c r="L46" i="1" s="1"/>
  <c r="L52" i="1" s="1"/>
  <c r="D48" i="1"/>
  <c r="D50" i="1" s="1"/>
  <c r="L48" i="1"/>
  <c r="L50" i="1" s="1"/>
  <c r="H52" i="1" l="1"/>
  <c r="G52" i="1"/>
  <c r="F52" i="1"/>
  <c r="D52" i="1"/>
  <c r="C52" i="1"/>
  <c r="E52" i="1"/>
  <c r="O52" i="1"/>
  <c r="N63" i="1"/>
  <c r="M63" i="1"/>
  <c r="M52" i="1"/>
  <c r="N5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<sst xmlns="http://schemas.openxmlformats.org/spreadsheetml/2006/main" count="306" uniqueCount="60">
  <si>
    <t>A</t>
  </si>
  <si>
    <t>B</t>
  </si>
  <si>
    <t>C</t>
  </si>
  <si>
    <t>D</t>
  </si>
  <si>
    <t>E</t>
  </si>
  <si>
    <t>OVRFLW</t>
  </si>
  <si>
    <t>F</t>
  </si>
  <si>
    <t>G</t>
  </si>
  <si>
    <t>H</t>
  </si>
  <si>
    <t>no treat</t>
  </si>
  <si>
    <t>AbO+Chol</t>
  </si>
  <si>
    <t>Chol</t>
  </si>
  <si>
    <t>Chol+LPS</t>
  </si>
  <si>
    <t>AbO+LPS</t>
  </si>
  <si>
    <t>AbO</t>
  </si>
  <si>
    <t>LPS</t>
  </si>
  <si>
    <t>Fru</t>
  </si>
  <si>
    <t>AbO+Chol+LPS</t>
  </si>
  <si>
    <t>Fru+Chol</t>
  </si>
  <si>
    <t>Fru+LPS</t>
  </si>
  <si>
    <t>AbO+Fru</t>
  </si>
  <si>
    <t>Fru_LPS</t>
  </si>
  <si>
    <t>---&gt;</t>
  </si>
  <si>
    <t>Ab+F+C+LPS</t>
  </si>
  <si>
    <r>
      <t>Identificaci</t>
    </r>
    <r>
      <rPr>
        <sz val="11"/>
        <color theme="1"/>
        <rFont val="Calibri"/>
        <family val="2"/>
      </rPr>
      <t>ón</t>
    </r>
  </si>
  <si>
    <t>----&gt;</t>
  </si>
  <si>
    <t>EMEM+FBS</t>
  </si>
  <si>
    <t>Std 1</t>
  </si>
  <si>
    <t>Std 2</t>
  </si>
  <si>
    <t>Std 3</t>
  </si>
  <si>
    <t>Std 4</t>
  </si>
  <si>
    <t>Std 5</t>
  </si>
  <si>
    <t>Std 6</t>
  </si>
  <si>
    <t>Std 7</t>
  </si>
  <si>
    <t>Std 8</t>
  </si>
  <si>
    <t>EMEM</t>
  </si>
  <si>
    <t xml:space="preserve">std curve </t>
  </si>
  <si>
    <t>pg/mL</t>
  </si>
  <si>
    <t>Abs</t>
  </si>
  <si>
    <t>-</t>
  </si>
  <si>
    <t>x=(</t>
  </si>
  <si>
    <t>y+</t>
  </si>
  <si>
    <t>)/</t>
  </si>
  <si>
    <t>Set #1</t>
  </si>
  <si>
    <t>AbO + Chol</t>
  </si>
  <si>
    <t>Chol + LPS</t>
  </si>
  <si>
    <t>AbO+Fru+Chol+LPS</t>
  </si>
  <si>
    <t>copy of pg/mL</t>
  </si>
  <si>
    <t>Average</t>
  </si>
  <si>
    <t>Std dev</t>
  </si>
  <si>
    <t>Avg pg/mL</t>
  </si>
  <si>
    <t>p value</t>
  </si>
  <si>
    <t>Set #2</t>
  </si>
  <si>
    <t xml:space="preserve">Whole </t>
  </si>
  <si>
    <t xml:space="preserve">Cell </t>
  </si>
  <si>
    <t xml:space="preserve">Protein </t>
  </si>
  <si>
    <t>Content</t>
  </si>
  <si>
    <t>ug/mL 1</t>
  </si>
  <si>
    <t>ug/mL 2</t>
  </si>
  <si>
    <t>Avg ug/mL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</si>
</sst>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1"/>
      <color theme="1"/>
      <name val="Calibri"/>
      <family val="2"/>
    </font>
    <font>
      <sz val="8"/>
      <color rgb="FF27413E"/>
      <name val="Arial"/>
      <family val="2"/>
    </font>
    <font>
      <sz val="9"/>
      <color rgb="FF27413E"/>
      <name val="Arial"/>
      <family val="2"/>
    </font>
    <font>
      <sz val="7"/>
      <color rgb="FF27413E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0" borderId="0" xfId="0" quotePrefix="1"/>
    <xf numFmtId="0" fontId="2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/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ApoE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8082895888014"/>
                  <c:y val="-2.01115485564304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Sheet1!$C$11:$H$11</c:f>
              <c:numCache>
                <c:formatCode>General</c:formatCode>
                <c:ptCount val="6"/>
                <c:pt idx="0">
                  <c:v>0</c:v>
                </c:pt>
                <c:pt idx="1">
                  <c:v>156</c:v>
                </c:pt>
                <c:pt idx="2">
                  <c:v>625</c:v>
                </c:pt>
                <c:pt idx="3">
                  <c:v>1250</c:v>
                </c:pt>
                <c:pt idx="4">
                  <c:v>2500</c:v>
                </c:pt>
                <c:pt idx="5">
                  <c:v>5000</c:v>
                </c:pt>
              </c:numCache>
            </c:numRef>
          </c:xVal>
          <c:yVal>
            <c:numRef>
              <c:f>Sheet1!$C$12:$H$12</c:f>
              <c:numCache>
                <c:formatCode>General</c:formatCode>
                <c:ptCount val="6"/>
                <c:pt idx="0">
                  <c:v>0</c:v>
                </c:pt>
                <c:pt idx="1">
                  <c:v>6.649999999999999E-2</c:v>
                </c:pt>
                <c:pt idx="2">
                  <c:v>0.17100000000000004</c:v>
                </c:pt>
                <c:pt idx="3">
                  <c:v>0.33650000000000002</c:v>
                </c:pt>
                <c:pt idx="4">
                  <c:v>1.3445</c:v>
                </c:pt>
                <c:pt idx="5">
                  <c:v>2.9274999999999998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FC-4205-B36A-EF9DB4C55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571840"/>
        <c:axId val="423575120"/>
      </c:scatterChart>
      <c:valAx>
        <c:axId val="42357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pg/mL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575120"/>
        <c:crosses val="autoZero"/>
        <c:crossBetween val="midCat"/>
      </c:valAx>
      <c:valAx>
        <c:axId val="42357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57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ApoE Set#1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Sheet1!$B$79</c:f>
              <c:numCache>
                <c:formatCode>General</c:formatCode>
                <c:ptCount val="1"/>
                <c:pt idx="0">
                  <c:v>13.247212070096525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F9-4B78-A980-BDD1EB755CC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Sheet1!$C$79</c:f>
              <c:numCache>
                <c:formatCode>General</c:formatCode>
                <c:ptCount val="1"/>
                <c:pt idx="0">
                  <c:v>6.8064025714533942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F9-4B78-A980-BDD1EB755CC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Sheet1!$D$79</c:f>
              <c:numCache>
                <c:formatCode>General</c:formatCode>
                <c:ptCount val="1"/>
                <c:pt idx="0">
                  <c:v>9.4458101422387148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F9-4B78-A980-BDD1EB755CC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Sheet1!$E$79</c:f>
              <c:numCache>
                <c:formatCode>General</c:formatCode>
                <c:ptCount val="1"/>
                <c:pt idx="0">
                  <c:v>13.667366268431817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F9-4B78-A980-BDD1EB755CC2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Sheet1!$F$79</c:f>
              <c:numCache>
                <c:formatCode>General</c:formatCode>
                <c:ptCount val="1"/>
                <c:pt idx="0">
                  <c:v>3.5619227539882461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F9-4B78-A980-BDD1EB755CC2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Sheet1!$G$79</c:f>
              <c:numCache>
                <c:formatCode>General</c:formatCode>
                <c:ptCount val="1"/>
                <c:pt idx="0">
                  <c:v>6.5127021800281311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F9-4B78-A980-BDD1EB755CC2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Sheet1!$H$79</c:f>
              <c:numCache>
                <c:formatCode>General</c:formatCode>
                <c:ptCount val="1"/>
                <c:pt idx="0">
                  <c:v>17.961947921162427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F9-4B78-A980-BDD1EB755CC2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Sheet1!$I$79</c:f>
              <c:numCache>
                <c:formatCode>General</c:formatCode>
                <c:ptCount val="1"/>
                <c:pt idx="0">
                  <c:v>6.9670049479955578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F9-4B78-A980-BDD1EB755CC2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Sheet1!$J$79</c:f>
              <c:numCache>
                <c:formatCode>General</c:formatCode>
                <c:ptCount val="1"/>
                <c:pt idx="0">
                  <c:v>3.8757911392405067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9F9-4B78-A980-BDD1EB755CC2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Sheet1!$K$79</c:f>
              <c:numCache>
                <c:formatCode>General</c:formatCode>
                <c:ptCount val="1"/>
                <c:pt idx="0">
                  <c:v>12.613685041145306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9F9-4B78-A980-BDD1EB755CC2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Sheet1!$L$79</c:f>
              <c:numCache>
                <c:formatCode>General</c:formatCode>
                <c:ptCount val="1"/>
                <c:pt idx="0">
                  <c:v>8.3585521265161979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9F9-4B78-A980-BDD1EB755CC2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Sheet1!$M$79</c:f>
              <c:numCache>
                <c:formatCode>General</c:formatCode>
                <c:ptCount val="1"/>
                <c:pt idx="0">
                  <c:v>4.4565965818271254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9F9-4B78-A980-BDD1EB755CC2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Sheet1!$N$79</c:f>
              <c:numCache>
                <c:formatCode>General</c:formatCode>
                <c:ptCount val="1"/>
                <c:pt idx="0">
                  <c:v>6.9473786596634577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9F9-4B78-A980-BDD1EB755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0990496"/>
        <c:axId val="510991808"/>
      </c:barChart>
      <c:catAx>
        <c:axId val="510990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991808"/>
        <c:crosses val="autoZero"/>
        <c:auto val="1"/>
        <c:lblAlgn val="ctr"/>
        <c:lblOffset val="100"/>
        <c:noMultiLvlLbl val="0"/>
      </c:catAx>
      <c:valAx>
        <c:axId val="51099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pg/mL per protein content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99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ApoE Set#2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Sheet1!$B$90</c:f>
              <c:numCache>
                <c:formatCode>General</c:formatCode>
                <c:ptCount val="1"/>
                <c:pt idx="0">
                  <c:v>13.696326492362479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68-416E-8CA1-A2DBFA4E819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Sheet1!$C$90</c:f>
              <c:numCache>
                <c:formatCode>General</c:formatCode>
                <c:ptCount val="1"/>
                <c:pt idx="0">
                  <c:v>7.191903396750936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68-416E-8CA1-A2DBFA4E819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Sheet1!$D$90</c:f>
              <c:numCache>
                <c:formatCode>General</c:formatCode>
                <c:ptCount val="1"/>
                <c:pt idx="0">
                  <c:v>9.6104669140383425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68-416E-8CA1-A2DBFA4E819B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Sheet1!$E$90</c:f>
              <c:numCache>
                <c:formatCode>General</c:formatCode>
                <c:ptCount val="1"/>
                <c:pt idx="0">
                  <c:v>11.126466472930794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68-416E-8CA1-A2DBFA4E819B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Sheet1!$F$90</c:f>
              <c:numCache>
                <c:formatCode>General</c:formatCode>
                <c:ptCount val="1"/>
                <c:pt idx="0">
                  <c:v>5.0522670025188932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68-416E-8CA1-A2DBFA4E819B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Sheet1!$G$90</c:f>
              <c:numCache>
                <c:formatCode>General</c:formatCode>
                <c:ptCount val="1"/>
                <c:pt idx="0">
                  <c:v>6.1070235583684971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68-416E-8CA1-A2DBFA4E819B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Sheet1!$H$90</c:f>
              <c:numCache>
                <c:formatCode>General</c:formatCode>
                <c:ptCount val="1"/>
                <c:pt idx="0">
                  <c:v>19.570709250467562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68-416E-8CA1-A2DBFA4E819B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Sheet1!$I$90</c:f>
              <c:numCache>
                <c:formatCode>General</c:formatCode>
                <c:ptCount val="1"/>
                <c:pt idx="0">
                  <c:v>6.4651368272240735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68-416E-8CA1-A2DBFA4E819B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Sheet1!$J$90</c:f>
              <c:numCache>
                <c:formatCode>General</c:formatCode>
                <c:ptCount val="1"/>
                <c:pt idx="0">
                  <c:v>4.3353711162255468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68-416E-8CA1-A2DBFA4E819B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Sheet1!$K$90</c:f>
              <c:numCache>
                <c:formatCode>General</c:formatCode>
                <c:ptCount val="1"/>
                <c:pt idx="0">
                  <c:v>10.352665990305489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68-416E-8CA1-A2DBFA4E819B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Sheet1!$L$90</c:f>
              <c:numCache>
                <c:formatCode>General</c:formatCode>
                <c:ptCount val="1"/>
                <c:pt idx="0">
                  <c:v>8.5084446491632129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68-416E-8CA1-A2DBFA4E819B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Sheet1!$M$90</c:f>
              <c:numCache>
                <c:formatCode>General</c:formatCode>
                <c:ptCount val="1"/>
                <c:pt idx="0">
                  <c:v>5.1658981925488758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68-416E-8CA1-A2DBFA4E819B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Sheet1!$N$90</c:f>
              <c:numCache>
                <c:formatCode>General</c:formatCode>
                <c:ptCount val="1"/>
                <c:pt idx="0">
                  <c:v>8.1041241124404255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68-416E-8CA1-A2DBFA4E8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79488"/>
        <c:axId val="93680144"/>
      </c:barChart>
      <c:catAx>
        <c:axId val="93679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80144"/>
        <c:crosses val="autoZero"/>
        <c:auto val="1"/>
        <c:lblAlgn val="ctr"/>
        <c:lblOffset val="100"/>
        <c:noMultiLvlLbl val="0"/>
      </c:catAx>
      <c:valAx>
        <c:axId val="9368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pg/mL per</a:t>
                </a:r>
                <a:r>
                  <a:rPr lang="es-MX" baseline="0"/>
                  <a:t> protein content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7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18</xdr:row>
      <xdr:rowOff>19050</xdr:rowOff>
    </xdr:from>
    <xdr:to>
      <xdr:col>9</xdr:col>
      <xdr:colOff>335280</xdr:colOff>
      <xdr:row>33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B1955B-CD4F-C3C5-3162-42683268A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129540</xdr:colOff>
      <xdr:row>70</xdr:row>
      <xdr:rowOff>285750</xdr:rowOff>
    </xdr:from>
    <xdr:to>
      <xdr:col>21</xdr:col>
      <xdr:colOff>434340</xdr:colOff>
      <xdr:row>81</xdr:row>
      <xdr:rowOff>392430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7470A7-C81B-232F-33BC-E3D654574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137160</xdr:colOff>
      <xdr:row>81</xdr:row>
      <xdr:rowOff>476250</xdr:rowOff>
    </xdr:from>
    <xdr:to>
      <xdr:col>21</xdr:col>
      <xdr:colOff>441960</xdr:colOff>
      <xdr:row>95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996F09-ECEF-5763-A079-032D26BB7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7DDC-72C5-4E21-93F2-12EAD53715C1}">
  <dimension ref="A1:AB92"/>
  <sheetViews>
    <sheetView tabSelected="1" topLeftCell="A33" workbookViewId="0">
      <selection activeCell="Z76" sqref="Z76"/>
    </sheetView>
  </sheetViews>
  <sheetFormatPr defaultRowHeight="14.5" x14ac:dyDescent="0.35"/>
  <cols>
    <col min="2" max="4" width="11.54296875" bestFit="1" customWidth="1"/>
    <col min="6" max="6" width="10.90625" bestFit="1" customWidth="1"/>
  </cols>
  <sheetData>
    <row r="1" spans="1:28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P1" s="1"/>
      <c r="Q1" s="2">
        <v>1</v>
      </c>
      <c r="R1" s="2">
        <v>2</v>
      </c>
      <c r="S1" s="2">
        <v>3</v>
      </c>
      <c r="T1" s="2">
        <v>4</v>
      </c>
      <c r="U1" s="2">
        <v>5</v>
      </c>
      <c r="V1" s="2">
        <v>6</v>
      </c>
      <c r="W1" s="2">
        <v>7</v>
      </c>
      <c r="X1" s="2">
        <v>8</v>
      </c>
      <c r="Y1" s="2">
        <v>9</v>
      </c>
      <c r="Z1" s="2">
        <v>10</v>
      </c>
      <c r="AA1" s="2">
        <v>11</v>
      </c>
      <c r="AB1" s="2">
        <v>12</v>
      </c>
    </row>
    <row r="2" spans="1:28" ht="25" x14ac:dyDescent="0.35">
      <c r="A2" s="2" t="s">
        <v>0</v>
      </c>
      <c r="B2" s="3">
        <v>0.38500000000000001</v>
      </c>
      <c r="C2" s="3">
        <v>0.30399999999999999</v>
      </c>
      <c r="D2" s="4">
        <v>0.14599999999999999</v>
      </c>
      <c r="E2" s="4">
        <v>0.25700000000000001</v>
      </c>
      <c r="F2" s="3">
        <v>0.32400000000000001</v>
      </c>
      <c r="G2" s="4">
        <v>0.188</v>
      </c>
      <c r="H2" s="3">
        <v>0.30099999999999999</v>
      </c>
      <c r="I2" s="3">
        <v>0.307</v>
      </c>
      <c r="J2" s="4">
        <v>0.12</v>
      </c>
      <c r="K2" s="4">
        <v>0.157</v>
      </c>
      <c r="L2" s="4">
        <v>0.153</v>
      </c>
      <c r="M2" s="4">
        <v>0.155</v>
      </c>
      <c r="N2" s="5">
        <v>450</v>
      </c>
      <c r="P2" s="2" t="s">
        <v>0</v>
      </c>
      <c r="Q2" s="4" t="s">
        <v>9</v>
      </c>
      <c r="R2" s="4" t="s">
        <v>9</v>
      </c>
      <c r="S2" s="4" t="s">
        <v>10</v>
      </c>
      <c r="T2" s="4" t="s">
        <v>11</v>
      </c>
      <c r="U2" s="4" t="s">
        <v>11</v>
      </c>
      <c r="V2" s="4" t="s">
        <v>10</v>
      </c>
      <c r="W2" s="4" t="s">
        <v>12</v>
      </c>
      <c r="X2" s="4" t="s">
        <v>12</v>
      </c>
      <c r="Y2" s="4" t="s">
        <v>13</v>
      </c>
      <c r="Z2" s="4" t="s">
        <v>14</v>
      </c>
      <c r="AA2" s="4" t="s">
        <v>14</v>
      </c>
      <c r="AB2" s="4" t="s">
        <v>13</v>
      </c>
    </row>
    <row r="3" spans="1:28" ht="25" x14ac:dyDescent="0.35">
      <c r="A3" s="2" t="s">
        <v>1</v>
      </c>
      <c r="B3" s="4">
        <v>0.26600000000000001</v>
      </c>
      <c r="C3" s="3">
        <v>0.33</v>
      </c>
      <c r="D3" s="3">
        <v>0.32300000000000001</v>
      </c>
      <c r="E3" s="4">
        <v>0.15</v>
      </c>
      <c r="F3" s="4">
        <v>0.19800000000000001</v>
      </c>
      <c r="G3" s="3">
        <v>0.34699999999999998</v>
      </c>
      <c r="H3" s="3">
        <v>0.28699999999999998</v>
      </c>
      <c r="I3" s="4">
        <v>0.23599999999999999</v>
      </c>
      <c r="J3" s="4">
        <v>0.25700000000000001</v>
      </c>
      <c r="K3" s="4">
        <v>0.10100000000000001</v>
      </c>
      <c r="L3" s="4">
        <v>0.2</v>
      </c>
      <c r="M3" s="4">
        <v>0.249</v>
      </c>
      <c r="N3" s="5">
        <v>450</v>
      </c>
      <c r="P3" s="2" t="s">
        <v>1</v>
      </c>
      <c r="Q3" s="4" t="s">
        <v>15</v>
      </c>
      <c r="R3" s="4" t="s">
        <v>15</v>
      </c>
      <c r="S3" s="4" t="s">
        <v>16</v>
      </c>
      <c r="T3" s="4" t="s">
        <v>17</v>
      </c>
      <c r="U3" s="4" t="s">
        <v>17</v>
      </c>
      <c r="V3" s="4" t="s">
        <v>16</v>
      </c>
      <c r="W3" s="4" t="s">
        <v>18</v>
      </c>
      <c r="X3" s="4" t="s">
        <v>18</v>
      </c>
      <c r="Y3" s="4" t="s">
        <v>19</v>
      </c>
      <c r="Z3" s="4" t="s">
        <v>20</v>
      </c>
      <c r="AA3" s="4" t="s">
        <v>20</v>
      </c>
      <c r="AB3" s="4" t="s">
        <v>21</v>
      </c>
    </row>
    <row r="4" spans="1:28" ht="25" x14ac:dyDescent="0.35">
      <c r="A4" s="2" t="s">
        <v>2</v>
      </c>
      <c r="B4" s="4">
        <v>0.13600000000000001</v>
      </c>
      <c r="C4" s="4">
        <v>0.159</v>
      </c>
      <c r="D4" s="3">
        <v>0.42799999999999999</v>
      </c>
      <c r="E4" s="3">
        <v>0.28799999999999998</v>
      </c>
      <c r="F4" s="4">
        <v>0.19900000000000001</v>
      </c>
      <c r="G4" s="3">
        <v>0.34599999999999997</v>
      </c>
      <c r="H4" s="4">
        <v>0.247</v>
      </c>
      <c r="I4" s="4">
        <v>0.16</v>
      </c>
      <c r="J4" s="4">
        <v>0.251</v>
      </c>
      <c r="K4" s="4">
        <v>0.224</v>
      </c>
      <c r="L4" s="4">
        <v>0.183</v>
      </c>
      <c r="M4" s="4">
        <v>0.115</v>
      </c>
      <c r="N4" s="5">
        <v>450</v>
      </c>
      <c r="O4" s="12" t="s">
        <v>22</v>
      </c>
      <c r="P4" s="2" t="s">
        <v>2</v>
      </c>
      <c r="Q4" s="4" t="s">
        <v>23</v>
      </c>
      <c r="R4" s="4" t="s">
        <v>23</v>
      </c>
      <c r="S4" s="4" t="s">
        <v>9</v>
      </c>
      <c r="T4" s="4" t="s">
        <v>9</v>
      </c>
      <c r="U4" s="4" t="s">
        <v>10</v>
      </c>
      <c r="V4" s="4" t="s">
        <v>11</v>
      </c>
      <c r="W4" s="4" t="s">
        <v>11</v>
      </c>
      <c r="X4" s="4" t="s">
        <v>10</v>
      </c>
      <c r="Y4" s="4" t="s">
        <v>12</v>
      </c>
      <c r="Z4" s="4" t="s">
        <v>12</v>
      </c>
      <c r="AA4" s="4" t="s">
        <v>13</v>
      </c>
      <c r="AB4" s="4" t="s">
        <v>14</v>
      </c>
    </row>
    <row r="5" spans="1:28" ht="25" x14ac:dyDescent="0.35">
      <c r="A5" s="2" t="s">
        <v>3</v>
      </c>
      <c r="B5" s="4">
        <v>0.16900000000000001</v>
      </c>
      <c r="C5" s="4">
        <v>0.252</v>
      </c>
      <c r="D5" s="3">
        <v>0.33400000000000002</v>
      </c>
      <c r="E5" s="3">
        <v>0.32500000000000001</v>
      </c>
      <c r="F5" s="3">
        <v>0.34399999999999997</v>
      </c>
      <c r="G5" s="4">
        <v>0.183</v>
      </c>
      <c r="H5" s="4">
        <v>0.219</v>
      </c>
      <c r="I5" s="4">
        <v>0.27</v>
      </c>
      <c r="J5" s="4">
        <v>0.22500000000000001</v>
      </c>
      <c r="K5" s="4">
        <v>0.185</v>
      </c>
      <c r="L5" s="4">
        <v>0.219</v>
      </c>
      <c r="M5" s="4">
        <v>0.08</v>
      </c>
      <c r="N5" s="5">
        <v>450</v>
      </c>
      <c r="O5" t="s">
        <v>24</v>
      </c>
      <c r="P5" s="2" t="s">
        <v>3</v>
      </c>
      <c r="Q5" s="4" t="s">
        <v>14</v>
      </c>
      <c r="R5" s="4" t="s">
        <v>13</v>
      </c>
      <c r="S5" s="4" t="s">
        <v>15</v>
      </c>
      <c r="T5" s="4" t="s">
        <v>15</v>
      </c>
      <c r="U5" s="4" t="s">
        <v>16</v>
      </c>
      <c r="V5" s="4" t="s">
        <v>17</v>
      </c>
      <c r="W5" s="4" t="s">
        <v>17</v>
      </c>
      <c r="X5" s="4" t="s">
        <v>16</v>
      </c>
      <c r="Y5" s="4" t="s">
        <v>18</v>
      </c>
      <c r="Z5" s="4" t="s">
        <v>18</v>
      </c>
      <c r="AA5" s="4" t="s">
        <v>19</v>
      </c>
      <c r="AB5" s="4" t="s">
        <v>20</v>
      </c>
    </row>
    <row r="6" spans="1:28" ht="25" x14ac:dyDescent="0.35">
      <c r="A6" s="2" t="s">
        <v>4</v>
      </c>
      <c r="B6" s="3">
        <v>0.28599999999999998</v>
      </c>
      <c r="C6" s="3">
        <v>0.29799999999999999</v>
      </c>
      <c r="D6" s="4">
        <v>0.128</v>
      </c>
      <c r="E6" s="4">
        <v>0.23400000000000001</v>
      </c>
      <c r="F6" s="6" t="s">
        <v>5</v>
      </c>
      <c r="G6" s="7">
        <v>2.7010000000000001</v>
      </c>
      <c r="H6" s="8">
        <v>1.2669999999999999</v>
      </c>
      <c r="I6" s="9">
        <v>0.65800000000000003</v>
      </c>
      <c r="J6" s="3">
        <v>0.32200000000000001</v>
      </c>
      <c r="K6" s="4">
        <v>0.23799999999999999</v>
      </c>
      <c r="L6" s="4">
        <v>0.2</v>
      </c>
      <c r="M6" s="4">
        <v>0.09</v>
      </c>
      <c r="N6" s="5">
        <v>450</v>
      </c>
      <c r="O6" s="12" t="s">
        <v>25</v>
      </c>
      <c r="P6" s="2" t="s">
        <v>4</v>
      </c>
      <c r="Q6" s="4" t="s">
        <v>20</v>
      </c>
      <c r="R6" s="4" t="s">
        <v>19</v>
      </c>
      <c r="S6" s="4" t="s">
        <v>23</v>
      </c>
      <c r="T6" s="4" t="s">
        <v>23</v>
      </c>
      <c r="U6" s="4" t="s">
        <v>27</v>
      </c>
      <c r="V6" s="7" t="s">
        <v>28</v>
      </c>
      <c r="W6" s="8" t="s">
        <v>29</v>
      </c>
      <c r="X6" s="9" t="s">
        <v>30</v>
      </c>
      <c r="Y6" s="3" t="s">
        <v>31</v>
      </c>
      <c r="Z6" s="4" t="s">
        <v>32</v>
      </c>
      <c r="AA6" s="4" t="s">
        <v>33</v>
      </c>
      <c r="AB6" s="4" t="s">
        <v>34</v>
      </c>
    </row>
    <row r="7" spans="1:28" x14ac:dyDescent="0.35">
      <c r="A7" s="2" t="s">
        <v>6</v>
      </c>
      <c r="B7" s="6" t="s">
        <v>5</v>
      </c>
      <c r="C7" s="10">
        <v>3.38</v>
      </c>
      <c r="D7" s="11">
        <v>1.6479999999999999</v>
      </c>
      <c r="E7" s="9">
        <v>0.753</v>
      </c>
      <c r="F7" s="3">
        <v>0.39200000000000002</v>
      </c>
      <c r="G7" s="4">
        <v>0.24099999999999999</v>
      </c>
      <c r="H7" s="4">
        <v>0.246</v>
      </c>
      <c r="I7" s="4">
        <v>9.0999999999999998E-2</v>
      </c>
      <c r="J7" s="4">
        <v>0.159</v>
      </c>
      <c r="K7" s="4">
        <v>0.13600000000000001</v>
      </c>
      <c r="L7" s="6"/>
      <c r="M7" s="6"/>
      <c r="N7" s="5">
        <v>450</v>
      </c>
      <c r="P7" s="2" t="s">
        <v>6</v>
      </c>
      <c r="Q7" s="4" t="s">
        <v>27</v>
      </c>
      <c r="R7" s="7" t="s">
        <v>28</v>
      </c>
      <c r="S7" s="8" t="s">
        <v>29</v>
      </c>
      <c r="T7" s="9" t="s">
        <v>30</v>
      </c>
      <c r="U7" s="3" t="s">
        <v>31</v>
      </c>
      <c r="V7" s="4" t="s">
        <v>32</v>
      </c>
      <c r="W7" s="4" t="s">
        <v>33</v>
      </c>
      <c r="X7" s="4" t="s">
        <v>34</v>
      </c>
      <c r="Y7" s="13" t="s">
        <v>35</v>
      </c>
      <c r="Z7" s="13" t="s">
        <v>35</v>
      </c>
    </row>
    <row r="8" spans="1:28" x14ac:dyDescent="0.35">
      <c r="A8" s="2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5">
        <v>450</v>
      </c>
      <c r="P8" s="2" t="s">
        <v>7</v>
      </c>
    </row>
    <row r="9" spans="1:28" x14ac:dyDescent="0.35">
      <c r="A9" s="2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5">
        <v>450</v>
      </c>
      <c r="P9" s="2" t="s">
        <v>8</v>
      </c>
    </row>
    <row r="11" spans="1:28" x14ac:dyDescent="0.35">
      <c r="A11" t="s">
        <v>36</v>
      </c>
      <c r="B11" t="s">
        <v>37</v>
      </c>
      <c r="C11">
        <v>0</v>
      </c>
      <c r="D11">
        <v>156</v>
      </c>
      <c r="E11">
        <v>625</v>
      </c>
      <c r="F11">
        <v>1250</v>
      </c>
      <c r="G11">
        <v>2500</v>
      </c>
      <c r="H11">
        <v>5000</v>
      </c>
      <c r="I11">
        <v>10000</v>
      </c>
    </row>
    <row r="12" spans="1:28" x14ac:dyDescent="0.35">
      <c r="B12" t="s">
        <v>38</v>
      </c>
      <c r="C12">
        <f>AVERAGE(M6,K7)-(AVERAGE(M6,K7))</f>
        <v>0</v>
      </c>
      <c r="D12">
        <f>AVERAGE(L6,J7)-(AVERAGE(M6,K7))</f>
        <v>6.649999999999999E-2</v>
      </c>
      <c r="E12">
        <f>AVERAGE(J6,H7)-(AVERAGE(M6,K7))</f>
        <v>0.17100000000000004</v>
      </c>
      <c r="F12">
        <f>AVERAGE(G7,I6)-(AVERAGE(M6,K7))</f>
        <v>0.33650000000000002</v>
      </c>
      <c r="G12">
        <f>AVERAGE(H6,D7)-(AVERAGE(M6,K7))</f>
        <v>1.3445</v>
      </c>
      <c r="H12">
        <f>AVERAGE(G6,C7)-(AVERAGE(M6,K7))</f>
        <v>2.9274999999999998</v>
      </c>
      <c r="I12" s="12" t="s">
        <v>39</v>
      </c>
    </row>
    <row r="13" spans="1:28" x14ac:dyDescent="0.35">
      <c r="B13" t="s">
        <v>40</v>
      </c>
      <c r="C13" t="s">
        <v>41</v>
      </c>
      <c r="D13">
        <v>0.14419999999999999</v>
      </c>
      <c r="E13" t="s">
        <v>42</v>
      </c>
      <c r="F13">
        <v>5.9999999999999995E-4</v>
      </c>
    </row>
    <row r="42" spans="1:15" ht="37.5" x14ac:dyDescent="0.35">
      <c r="A42" s="1" t="s">
        <v>43</v>
      </c>
      <c r="B42" s="14" t="s">
        <v>9</v>
      </c>
      <c r="C42" s="14" t="s">
        <v>44</v>
      </c>
      <c r="D42" s="14" t="s">
        <v>11</v>
      </c>
      <c r="E42" s="14" t="s">
        <v>45</v>
      </c>
      <c r="F42" s="14" t="s">
        <v>13</v>
      </c>
      <c r="G42" s="14" t="s">
        <v>14</v>
      </c>
      <c r="H42" s="14" t="s">
        <v>15</v>
      </c>
      <c r="I42" s="14" t="s">
        <v>16</v>
      </c>
      <c r="J42" s="14" t="s">
        <v>17</v>
      </c>
      <c r="K42" s="14" t="s">
        <v>18</v>
      </c>
      <c r="L42" s="14" t="s">
        <v>19</v>
      </c>
      <c r="M42" s="14" t="s">
        <v>20</v>
      </c>
      <c r="N42" s="14" t="s">
        <v>46</v>
      </c>
      <c r="O42" s="14" t="s">
        <v>26</v>
      </c>
    </row>
    <row r="43" spans="1:15" x14ac:dyDescent="0.35">
      <c r="A43" s="2" t="s">
        <v>38</v>
      </c>
      <c r="B43" s="15">
        <f>B2-(AVERAGE($M$6,$I$7))</f>
        <v>0.29449999999999998</v>
      </c>
      <c r="C43" s="15">
        <f>D2-(AVERAGE($M$6,$I$7))</f>
        <v>5.5499999999999994E-2</v>
      </c>
      <c r="D43" s="15">
        <f>E2-(AVERAGE($M$6,$I$7))</f>
        <v>0.16650000000000001</v>
      </c>
      <c r="E43" s="15">
        <f>H2-(AVERAGE($M$6,$I$7))</f>
        <v>0.21049999999999999</v>
      </c>
      <c r="F43" s="15">
        <f>J2-(AVERAGE($M$6,$I$7))</f>
        <v>2.9499999999999998E-2</v>
      </c>
      <c r="G43" s="15">
        <f>K2-(AVERAGE($M$6,$I$7))</f>
        <v>6.6500000000000004E-2</v>
      </c>
      <c r="H43" s="15">
        <f>B3-(AVERAGE($M$6,$I$7))</f>
        <v>0.17550000000000002</v>
      </c>
      <c r="I43" s="15">
        <f>D3-(AVERAGE($M$6,$I$7))</f>
        <v>0.23250000000000001</v>
      </c>
      <c r="J43" s="15">
        <f>E3-(AVERAGE($M$6,$I$7))</f>
        <v>5.9499999999999997E-2</v>
      </c>
      <c r="K43" s="15">
        <f>H3-(AVERAGE($M$6,$I$7))</f>
        <v>0.19649999999999998</v>
      </c>
      <c r="L43" s="15">
        <f>J3-(AVERAGE($M$6,$I$7))</f>
        <v>0.16650000000000001</v>
      </c>
      <c r="M43" s="15">
        <f>K3-(AVERAGE($M$6,$I$7))</f>
        <v>1.0500000000000009E-2</v>
      </c>
      <c r="N43" s="16">
        <f>B4-(AVERAGE($M$6,$I$7))</f>
        <v>4.5500000000000013E-2</v>
      </c>
      <c r="O43" s="16">
        <f>J7-(AVERAGE($M$6,$I$7))</f>
        <v>6.8500000000000005E-2</v>
      </c>
    </row>
    <row r="44" spans="1:15" x14ac:dyDescent="0.35">
      <c r="A44" s="2" t="s">
        <v>37</v>
      </c>
      <c r="B44" s="15">
        <f>(B43+$D$13)/$F$13</f>
        <v>731.16666666666674</v>
      </c>
      <c r="C44" s="15">
        <f t="shared" ref="C44:O44" si="0">(C43+$D$13)/$F$13</f>
        <v>332.83333333333337</v>
      </c>
      <c r="D44" s="15">
        <f t="shared" si="0"/>
        <v>517.83333333333337</v>
      </c>
      <c r="E44" s="15">
        <f t="shared" si="0"/>
        <v>591.16666666666674</v>
      </c>
      <c r="F44" s="15">
        <f t="shared" si="0"/>
        <v>289.5</v>
      </c>
      <c r="G44" s="15">
        <f t="shared" si="0"/>
        <v>351.16666666666669</v>
      </c>
      <c r="H44" s="15">
        <f t="shared" si="0"/>
        <v>532.83333333333337</v>
      </c>
      <c r="I44" s="15">
        <f t="shared" si="0"/>
        <v>627.83333333333348</v>
      </c>
      <c r="J44" s="15">
        <f t="shared" si="0"/>
        <v>339.5</v>
      </c>
      <c r="K44" s="15">
        <f t="shared" si="0"/>
        <v>567.83333333333337</v>
      </c>
      <c r="L44" s="15">
        <f t="shared" si="0"/>
        <v>517.83333333333337</v>
      </c>
      <c r="M44" s="15">
        <f>(M43+$D$13)/$F$13</f>
        <v>257.83333333333337</v>
      </c>
      <c r="N44" s="15">
        <f t="shared" si="0"/>
        <v>316.16666666666669</v>
      </c>
      <c r="O44" s="15">
        <f t="shared" si="0"/>
        <v>354.50000000000006</v>
      </c>
    </row>
    <row r="45" spans="1:15" x14ac:dyDescent="0.35">
      <c r="A45" s="2" t="s">
        <v>38</v>
      </c>
      <c r="B45" s="15">
        <f>C2-(AVERAGE($M$6,$I$7))</f>
        <v>0.2135</v>
      </c>
      <c r="C45" s="15">
        <f>G2-(AVERAGE($M$6,$I$7))</f>
        <v>9.7500000000000003E-2</v>
      </c>
      <c r="D45" s="15">
        <f>F2-(AVERAGE($M$6,$I$7))</f>
        <v>0.23350000000000001</v>
      </c>
      <c r="E45" s="15">
        <f>I2-(AVERAGE($M$6,$I$7))</f>
        <v>0.2165</v>
      </c>
      <c r="F45" s="15">
        <f>M2-(AVERAGE($M$6,$I$7))</f>
        <v>6.4500000000000002E-2</v>
      </c>
      <c r="G45" s="15">
        <f>L2-(AVERAGE($M$6,$I$7))</f>
        <v>6.25E-2</v>
      </c>
      <c r="H45" s="15">
        <f>C3-(AVERAGE($M$6,$I$7))</f>
        <v>0.23950000000000002</v>
      </c>
      <c r="I45" s="15">
        <f>G3-(AVERAGE($M$6,$I$7))</f>
        <v>0.25649999999999995</v>
      </c>
      <c r="J45" s="15">
        <f>F3-(AVERAGE($M$6,$I$7))</f>
        <v>0.10750000000000001</v>
      </c>
      <c r="K45" s="15">
        <f>I3-(AVERAGE($M$6,$I$7))</f>
        <v>0.14549999999999999</v>
      </c>
      <c r="L45" s="15">
        <f>M3-(AVERAGE($M$6,$I$7))</f>
        <v>0.1585</v>
      </c>
      <c r="M45" s="15">
        <f>L3-(AVERAGE($M$6,$I$7))</f>
        <v>0.10950000000000001</v>
      </c>
      <c r="N45" s="15">
        <f>C4-(AVERAGE($M$6,$I$7))</f>
        <v>6.8500000000000005E-2</v>
      </c>
      <c r="O45" s="15">
        <f>K7-(AVERAGE($M$6,$I$7))</f>
        <v>4.5500000000000013E-2</v>
      </c>
    </row>
    <row r="46" spans="1:15" ht="25" x14ac:dyDescent="0.35">
      <c r="A46" s="2" t="s">
        <v>47</v>
      </c>
      <c r="B46" s="15">
        <f>B44</f>
        <v>731.16666666666674</v>
      </c>
      <c r="C46" s="15">
        <f t="shared" ref="C46:O46" si="1">C44</f>
        <v>332.83333333333337</v>
      </c>
      <c r="D46" s="15">
        <f t="shared" si="1"/>
        <v>517.83333333333337</v>
      </c>
      <c r="E46" s="15">
        <f t="shared" si="1"/>
        <v>591.16666666666674</v>
      </c>
      <c r="F46" s="15">
        <f t="shared" si="1"/>
        <v>289.5</v>
      </c>
      <c r="G46" s="15">
        <f t="shared" si="1"/>
        <v>351.16666666666669</v>
      </c>
      <c r="H46" s="15">
        <f t="shared" si="1"/>
        <v>532.83333333333337</v>
      </c>
      <c r="I46" s="15">
        <f t="shared" si="1"/>
        <v>627.83333333333348</v>
      </c>
      <c r="J46" s="15">
        <f t="shared" si="1"/>
        <v>339.5</v>
      </c>
      <c r="K46" s="15">
        <f t="shared" si="1"/>
        <v>567.83333333333337</v>
      </c>
      <c r="L46" s="15">
        <f t="shared" si="1"/>
        <v>517.83333333333337</v>
      </c>
      <c r="M46" s="15">
        <f>M44</f>
        <v>257.83333333333337</v>
      </c>
      <c r="N46" s="15">
        <f t="shared" si="1"/>
        <v>316.16666666666669</v>
      </c>
      <c r="O46" s="15">
        <f t="shared" si="1"/>
        <v>354.50000000000006</v>
      </c>
    </row>
    <row r="47" spans="1:15" x14ac:dyDescent="0.35">
      <c r="A47" s="2" t="s">
        <v>37</v>
      </c>
      <c r="B47" s="15">
        <f>(B45+$D$13)/$F$13</f>
        <v>596.16666666666674</v>
      </c>
      <c r="C47" s="15">
        <f t="shared" ref="C47:O47" si="2">(C45+$D$13)/$F$13</f>
        <v>402.83333333333337</v>
      </c>
      <c r="D47" s="15">
        <f t="shared" si="2"/>
        <v>629.50000000000011</v>
      </c>
      <c r="E47" s="15">
        <f t="shared" si="2"/>
        <v>601.16666666666674</v>
      </c>
      <c r="F47" s="15">
        <f t="shared" si="2"/>
        <v>347.83333333333337</v>
      </c>
      <c r="G47" s="15">
        <f t="shared" si="2"/>
        <v>344.5</v>
      </c>
      <c r="H47" s="15">
        <f t="shared" si="2"/>
        <v>639.50000000000011</v>
      </c>
      <c r="I47" s="15">
        <f t="shared" si="2"/>
        <v>667.83333333333326</v>
      </c>
      <c r="J47" s="15">
        <f t="shared" si="2"/>
        <v>419.50000000000011</v>
      </c>
      <c r="K47" s="15">
        <f t="shared" si="2"/>
        <v>482.83333333333331</v>
      </c>
      <c r="L47" s="15">
        <f t="shared" si="2"/>
        <v>504.5</v>
      </c>
      <c r="M47" s="15">
        <f>(M45+$D$13)/$F$13</f>
        <v>422.83333333333343</v>
      </c>
      <c r="N47" s="15">
        <f t="shared" si="2"/>
        <v>354.50000000000006</v>
      </c>
      <c r="O47" s="15">
        <f t="shared" si="2"/>
        <v>316.16666666666669</v>
      </c>
    </row>
    <row r="48" spans="1:15" x14ac:dyDescent="0.35">
      <c r="A48" s="2" t="s">
        <v>48</v>
      </c>
      <c r="B48" s="15">
        <f>AVERAGE(B43,B45)</f>
        <v>0.254</v>
      </c>
      <c r="C48" s="15">
        <f t="shared" ref="C48:O48" si="3">AVERAGE(C43,C45)</f>
        <v>7.6499999999999999E-2</v>
      </c>
      <c r="D48" s="15">
        <f t="shared" si="3"/>
        <v>0.2</v>
      </c>
      <c r="E48" s="15">
        <f t="shared" si="3"/>
        <v>0.2135</v>
      </c>
      <c r="F48" s="15">
        <f t="shared" si="3"/>
        <v>4.7E-2</v>
      </c>
      <c r="G48" s="15">
        <f t="shared" si="3"/>
        <v>6.4500000000000002E-2</v>
      </c>
      <c r="H48" s="15">
        <f t="shared" si="3"/>
        <v>0.20750000000000002</v>
      </c>
      <c r="I48" s="15">
        <f t="shared" si="3"/>
        <v>0.2445</v>
      </c>
      <c r="J48" s="15">
        <f t="shared" si="3"/>
        <v>8.3500000000000005E-2</v>
      </c>
      <c r="K48" s="15">
        <f t="shared" si="3"/>
        <v>0.17099999999999999</v>
      </c>
      <c r="L48" s="15">
        <f t="shared" si="3"/>
        <v>0.16250000000000001</v>
      </c>
      <c r="M48" s="15">
        <f>AVERAGE(M43,M45)</f>
        <v>6.0000000000000012E-2</v>
      </c>
      <c r="N48" s="15">
        <f t="shared" si="3"/>
        <v>5.7000000000000009E-2</v>
      </c>
      <c r="O48" s="15">
        <f t="shared" si="3"/>
        <v>5.7000000000000009E-2</v>
      </c>
    </row>
    <row r="49" spans="1:15" x14ac:dyDescent="0.35">
      <c r="A49" s="2" t="s">
        <v>49</v>
      </c>
      <c r="B49" s="15">
        <f>_xlfn.STDEV.P(B43,B45)</f>
        <v>4.0499999999999946E-2</v>
      </c>
      <c r="C49" s="15">
        <f t="shared" ref="C49:O49" si="4">_xlfn.STDEV.P(C43,C45)</f>
        <v>2.1000000000000012E-2</v>
      </c>
      <c r="D49" s="15">
        <f t="shared" si="4"/>
        <v>3.3499999999999974E-2</v>
      </c>
      <c r="E49" s="15">
        <f t="shared" si="4"/>
        <v>3.0000000000000027E-3</v>
      </c>
      <c r="F49" s="15">
        <f t="shared" si="4"/>
        <v>1.7500000000000002E-2</v>
      </c>
      <c r="G49" s="15">
        <f t="shared" si="4"/>
        <v>2.0000000000000018E-3</v>
      </c>
      <c r="H49" s="15">
        <f t="shared" si="4"/>
        <v>3.2000000000000063E-2</v>
      </c>
      <c r="I49" s="15">
        <f t="shared" si="4"/>
        <v>1.1999999999999969E-2</v>
      </c>
      <c r="J49" s="15">
        <f t="shared" si="4"/>
        <v>2.4000000000000004E-2</v>
      </c>
      <c r="K49" s="15">
        <f t="shared" si="4"/>
        <v>2.549999999999996E-2</v>
      </c>
      <c r="L49" s="15">
        <f t="shared" si="4"/>
        <v>4.0000000000000036E-3</v>
      </c>
      <c r="M49" s="15">
        <f>_xlfn.STDEV.P(M43,M45)</f>
        <v>4.9500000000000009E-2</v>
      </c>
      <c r="N49" s="15">
        <f t="shared" si="4"/>
        <v>1.1500000000000019E-2</v>
      </c>
      <c r="O49" s="15">
        <f t="shared" si="4"/>
        <v>1.1500000000000019E-2</v>
      </c>
    </row>
    <row r="50" spans="1:15" ht="25" x14ac:dyDescent="0.35">
      <c r="A50" s="2" t="s">
        <v>50</v>
      </c>
      <c r="B50" s="25">
        <f>(B48+$D$13)/$F$13</f>
        <v>663.66666666666674</v>
      </c>
      <c r="C50" s="15">
        <f>(C48+$D$13)/$F$13</f>
        <v>367.83333333333337</v>
      </c>
      <c r="D50" s="15">
        <f t="shared" ref="D50:L50" si="5">(D48+$D$13)/$F$13</f>
        <v>573.66666666666674</v>
      </c>
      <c r="E50" s="15">
        <f t="shared" si="5"/>
        <v>596.16666666666674</v>
      </c>
      <c r="F50" s="15">
        <f t="shared" si="5"/>
        <v>318.66666666666669</v>
      </c>
      <c r="G50" s="15">
        <f t="shared" si="5"/>
        <v>347.83333333333337</v>
      </c>
      <c r="H50" s="15">
        <f t="shared" si="5"/>
        <v>586.16666666666674</v>
      </c>
      <c r="I50" s="15">
        <f t="shared" si="5"/>
        <v>647.83333333333337</v>
      </c>
      <c r="J50" s="15">
        <f t="shared" si="5"/>
        <v>379.50000000000006</v>
      </c>
      <c r="K50" s="26">
        <f t="shared" si="5"/>
        <v>525.33333333333337</v>
      </c>
      <c r="L50" s="15">
        <f t="shared" si="5"/>
        <v>511.16666666666669</v>
      </c>
      <c r="M50" s="15">
        <f>(M48+$D$13)/$F$13</f>
        <v>340.33333333333337</v>
      </c>
      <c r="N50" s="26">
        <f>(N48+$D$13)/$F$13</f>
        <v>335.33333333333337</v>
      </c>
      <c r="O50" s="15">
        <f t="shared" ref="O50" si="6">(O48+$D$13)/$F$13</f>
        <v>335.33333333333337</v>
      </c>
    </row>
    <row r="51" spans="1:15" x14ac:dyDescent="0.35">
      <c r="A51" s="17" t="s">
        <v>49</v>
      </c>
      <c r="B51" s="15">
        <f>(B49+$D$13)/$F$13</f>
        <v>307.83333333333326</v>
      </c>
      <c r="C51" s="15">
        <f t="shared" ref="C51:O51" si="7">(C49+$D$13)/$F$13</f>
        <v>275.33333333333337</v>
      </c>
      <c r="D51" s="15">
        <f t="shared" si="7"/>
        <v>296.16666666666663</v>
      </c>
      <c r="E51" s="15">
        <f t="shared" si="7"/>
        <v>245.33333333333334</v>
      </c>
      <c r="F51" s="15">
        <f t="shared" si="7"/>
        <v>269.50000000000006</v>
      </c>
      <c r="G51" s="15">
        <f t="shared" si="7"/>
        <v>243.66666666666669</v>
      </c>
      <c r="H51" s="15">
        <f t="shared" si="7"/>
        <v>293.6666666666668</v>
      </c>
      <c r="I51" s="15">
        <f t="shared" si="7"/>
        <v>260.33333333333326</v>
      </c>
      <c r="J51" s="15">
        <f t="shared" si="7"/>
        <v>280.33333333333331</v>
      </c>
      <c r="K51" s="26">
        <f t="shared" si="7"/>
        <v>282.83333333333331</v>
      </c>
      <c r="L51" s="15">
        <f t="shared" si="7"/>
        <v>247.00000000000003</v>
      </c>
      <c r="M51" s="15">
        <f>(M49+$D$13)/$F$13</f>
        <v>322.83333333333337</v>
      </c>
      <c r="N51" s="26">
        <f t="shared" si="7"/>
        <v>259.50000000000006</v>
      </c>
      <c r="O51" s="15">
        <f t="shared" si="7"/>
        <v>259.50000000000006</v>
      </c>
    </row>
    <row r="52" spans="1:15" x14ac:dyDescent="0.35">
      <c r="A52" s="17" t="s">
        <v>51</v>
      </c>
      <c r="B52" s="15"/>
      <c r="C52" s="15">
        <f>_xlfn.T.TEST(C46:C47,B46:B47,1,1)</f>
        <v>0.10616733532334394</v>
      </c>
      <c r="D52" s="15">
        <f>_xlfn.T.TEST(D46:D47,B46:B47,1,1)</f>
        <v>0.29933699528066809</v>
      </c>
      <c r="E52" s="15">
        <f>_xlfn.T.TEST(E46:E47,B46:B47,1,1)</f>
        <v>0.26136338049381797</v>
      </c>
      <c r="F52" s="15">
        <f>_xlfn.T.TEST(F46:F47,B46:B47,1,1)</f>
        <v>8.6958403767327469E-2</v>
      </c>
      <c r="G52" s="15">
        <f>_xlfn.T.TEST(G46:G47,B46:B47,1,1)</f>
        <v>6.3801443697974969E-2</v>
      </c>
      <c r="H52" s="15">
        <f>_xlfn.T.TEST(H46:H47,B46:B47,1,1)</f>
        <v>0.31847070796742982</v>
      </c>
      <c r="I52" s="15">
        <f>_xlfn.T.TEST(I46:I47,B46:B47,1,1)</f>
        <v>0.44301766754613092</v>
      </c>
      <c r="J52" s="15">
        <f>_xlfn.T.TEST(J46:J47,B46:B47,1,1)</f>
        <v>0.11511992409444734</v>
      </c>
      <c r="K52" s="26">
        <f>_xlfn.T.TEST(K46:K47,B46:B47,1,1)</f>
        <v>5.6911596924770089E-2</v>
      </c>
      <c r="L52" s="15">
        <f>_xlfn.T.TEST(L46:L47,B46:B47,1,1)</f>
        <v>0.12081893236187989</v>
      </c>
      <c r="M52" s="15">
        <f>_xlfn.T.TEST(M46:M47,L46:L47,1,1)</f>
        <v>0.15312423591683111</v>
      </c>
      <c r="N52" s="26">
        <f>_xlfn.T.TEST(N46:N47,L46:L47,1,1)</f>
        <v>4.6433713576111202E-2</v>
      </c>
      <c r="O52" s="15">
        <f>_xlfn.T.TEST(O46:O47,L46:L47,1,1)</f>
        <v>2.2590659860033196E-2</v>
      </c>
    </row>
    <row r="53" spans="1:15" ht="37.5" x14ac:dyDescent="0.35">
      <c r="A53" s="2" t="s">
        <v>52</v>
      </c>
      <c r="B53" s="14" t="s">
        <v>9</v>
      </c>
      <c r="C53" s="14" t="s">
        <v>44</v>
      </c>
      <c r="D53" s="14" t="s">
        <v>11</v>
      </c>
      <c r="E53" s="14" t="s">
        <v>45</v>
      </c>
      <c r="F53" s="14" t="s">
        <v>13</v>
      </c>
      <c r="G53" s="14" t="s">
        <v>14</v>
      </c>
      <c r="H53" s="14" t="s">
        <v>15</v>
      </c>
      <c r="I53" s="14" t="s">
        <v>16</v>
      </c>
      <c r="J53" s="14" t="s">
        <v>17</v>
      </c>
      <c r="K53" s="14" t="s">
        <v>18</v>
      </c>
      <c r="L53" s="14" t="s">
        <v>19</v>
      </c>
      <c r="M53" s="14" t="s">
        <v>20</v>
      </c>
      <c r="N53" s="14" t="s">
        <v>46</v>
      </c>
      <c r="O53" s="14"/>
    </row>
    <row r="54" spans="1:15" x14ac:dyDescent="0.35">
      <c r="A54" s="2" t="s">
        <v>38</v>
      </c>
      <c r="B54">
        <f>D4-(AVERAGE($M$6,$I$7))</f>
        <v>0.33750000000000002</v>
      </c>
      <c r="C54">
        <f>F4-(AVERAGE($M$6,$I$7))</f>
        <v>0.10850000000000001</v>
      </c>
      <c r="D54">
        <f>G4-(AVERAGE($M$6,$I$7))</f>
        <v>0.25549999999999995</v>
      </c>
      <c r="E54">
        <f>J4-(AVERAGE($M$6,$I$7))</f>
        <v>0.1605</v>
      </c>
      <c r="F54">
        <f>L4-(AVERAGE($M$6,$I$7))</f>
        <v>9.2499999999999999E-2</v>
      </c>
      <c r="G54">
        <f>M4-(AVERAGE($M$6,$I$7))</f>
        <v>2.4500000000000008E-2</v>
      </c>
      <c r="H54">
        <f>D5-(AVERAGE($M$6,$I$7))</f>
        <v>0.24350000000000002</v>
      </c>
      <c r="I54">
        <f>F5-(AVERAGE($M$6,$I$7))</f>
        <v>0.25349999999999995</v>
      </c>
      <c r="J54">
        <f>G5-(AVERAGE($M$6,$I$7))</f>
        <v>9.2499999999999999E-2</v>
      </c>
      <c r="K54">
        <f>J5-(AVERAGE($M$6,$I$7))</f>
        <v>0.13450000000000001</v>
      </c>
      <c r="L54">
        <f>L5-(AVERAGE($M$6,$I$7))</f>
        <v>0.1285</v>
      </c>
      <c r="M54">
        <f>M5-(AVERAGE($M$6,$I$7))</f>
        <v>-1.0499999999999995E-2</v>
      </c>
      <c r="N54">
        <f>D6-(AVERAGE($M$6,$I$7))</f>
        <v>3.7500000000000006E-2</v>
      </c>
    </row>
    <row r="55" spans="1:15" x14ac:dyDescent="0.35">
      <c r="A55" s="2" t="s">
        <v>37</v>
      </c>
      <c r="B55">
        <f>(B54+$D$13)/$F$13</f>
        <v>802.83333333333348</v>
      </c>
      <c r="C55">
        <f t="shared" ref="C55:N55" si="8">(C54+$D$13)/$F$13</f>
        <v>421.16666666666674</v>
      </c>
      <c r="D55">
        <f t="shared" si="8"/>
        <v>666.16666666666663</v>
      </c>
      <c r="E55">
        <f t="shared" si="8"/>
        <v>507.83333333333331</v>
      </c>
      <c r="F55">
        <f t="shared" si="8"/>
        <v>394.5</v>
      </c>
      <c r="G55">
        <f t="shared" si="8"/>
        <v>281.16666666666674</v>
      </c>
      <c r="H55">
        <f t="shared" si="8"/>
        <v>646.16666666666674</v>
      </c>
      <c r="I55">
        <f t="shared" si="8"/>
        <v>662.83333333333326</v>
      </c>
      <c r="J55">
        <f t="shared" si="8"/>
        <v>394.5</v>
      </c>
      <c r="K55">
        <f t="shared" si="8"/>
        <v>464.50000000000006</v>
      </c>
      <c r="L55">
        <f t="shared" si="8"/>
        <v>454.50000000000006</v>
      </c>
      <c r="M55">
        <f>(M54+$D$13)/$F$13</f>
        <v>222.83333333333334</v>
      </c>
      <c r="N55">
        <f t="shared" si="8"/>
        <v>302.83333333333337</v>
      </c>
    </row>
    <row r="56" spans="1:15" x14ac:dyDescent="0.35">
      <c r="A56" s="2" t="s">
        <v>38</v>
      </c>
      <c r="B56">
        <f>E4-(AVERAGE($M$6,$I$7))</f>
        <v>0.19749999999999998</v>
      </c>
      <c r="C56">
        <f>I4-(AVERAGE($M$6,$I$7))</f>
        <v>6.9500000000000006E-2</v>
      </c>
      <c r="D56">
        <f>H4-(AVERAGE($M$6,$I$7))</f>
        <v>0.1565</v>
      </c>
      <c r="E56">
        <f>K4-(AVERAGE($M$6,$I$7))</f>
        <v>0.13350000000000001</v>
      </c>
      <c r="F56">
        <f>C5-(AVERAGE($M$6,$I$7))</f>
        <v>0.1615</v>
      </c>
      <c r="G56">
        <f>B5-(AVERAGE($M$6,$I$7))</f>
        <v>7.8500000000000014E-2</v>
      </c>
      <c r="H56">
        <f>E5-(AVERAGE($M$6,$I$7))</f>
        <v>0.23450000000000001</v>
      </c>
      <c r="I56">
        <f>I5-(AVERAGE($M$6,$I$7))</f>
        <v>0.17950000000000002</v>
      </c>
      <c r="J56">
        <f>H5-(AVERAGE($M$6,$I$7))</f>
        <v>0.1285</v>
      </c>
      <c r="K56">
        <f>K5-(AVERAGE($M$6,$I$7))</f>
        <v>9.4500000000000001E-2</v>
      </c>
      <c r="L56">
        <f>C6-(AVERAGE($M$6,$I$7))</f>
        <v>0.20749999999999999</v>
      </c>
      <c r="M56">
        <f>B6-(AVERAGE($M$6,$I$7))</f>
        <v>0.19549999999999998</v>
      </c>
      <c r="N56">
        <f>E6-(AVERAGE($M$6,$I$7))</f>
        <v>0.14350000000000002</v>
      </c>
    </row>
    <row r="57" spans="1:15" ht="25" x14ac:dyDescent="0.35">
      <c r="A57" s="2" t="s">
        <v>47</v>
      </c>
      <c r="B57">
        <f>B55</f>
        <v>802.83333333333348</v>
      </c>
      <c r="C57">
        <f t="shared" ref="C57:L57" si="9">C55</f>
        <v>421.16666666666674</v>
      </c>
      <c r="D57">
        <f t="shared" si="9"/>
        <v>666.16666666666663</v>
      </c>
      <c r="E57">
        <f t="shared" si="9"/>
        <v>507.83333333333331</v>
      </c>
      <c r="F57">
        <f t="shared" si="9"/>
        <v>394.5</v>
      </c>
      <c r="G57">
        <f t="shared" si="9"/>
        <v>281.16666666666674</v>
      </c>
      <c r="H57">
        <f t="shared" si="9"/>
        <v>646.16666666666674</v>
      </c>
      <c r="I57">
        <f t="shared" si="9"/>
        <v>662.83333333333326</v>
      </c>
      <c r="J57">
        <f t="shared" si="9"/>
        <v>394.5</v>
      </c>
      <c r="K57">
        <f t="shared" si="9"/>
        <v>464.50000000000006</v>
      </c>
      <c r="L57">
        <f t="shared" si="9"/>
        <v>454.50000000000006</v>
      </c>
      <c r="M57">
        <f>M55</f>
        <v>222.83333333333334</v>
      </c>
      <c r="N57">
        <f t="shared" ref="N57" si="10">N55</f>
        <v>302.83333333333337</v>
      </c>
    </row>
    <row r="58" spans="1:15" x14ac:dyDescent="0.35">
      <c r="A58" s="2" t="s">
        <v>37</v>
      </c>
      <c r="B58">
        <f>(B56+$D$13)/$F$13</f>
        <v>569.5</v>
      </c>
      <c r="C58">
        <f t="shared" ref="C58:L58" si="11">(C56+$D$13)/$F$13</f>
        <v>356.16666666666669</v>
      </c>
      <c r="D58">
        <f t="shared" si="11"/>
        <v>501.16666666666663</v>
      </c>
      <c r="E58">
        <f t="shared" si="11"/>
        <v>462.83333333333337</v>
      </c>
      <c r="F58">
        <f t="shared" si="11"/>
        <v>509.5</v>
      </c>
      <c r="G58">
        <f t="shared" si="11"/>
        <v>371.16666666666674</v>
      </c>
      <c r="H58">
        <f t="shared" si="11"/>
        <v>631.16666666666674</v>
      </c>
      <c r="I58">
        <f t="shared" si="11"/>
        <v>539.5</v>
      </c>
      <c r="J58">
        <f t="shared" si="11"/>
        <v>454.50000000000006</v>
      </c>
      <c r="K58">
        <f t="shared" si="11"/>
        <v>397.83333333333337</v>
      </c>
      <c r="L58">
        <f t="shared" si="11"/>
        <v>586.16666666666674</v>
      </c>
      <c r="M58">
        <f>(M56+$D$13)/$F$13</f>
        <v>566.16666666666674</v>
      </c>
      <c r="N58">
        <f t="shared" ref="N58" si="12">(N56+$D$13)/$F$13</f>
        <v>479.50000000000006</v>
      </c>
    </row>
    <row r="59" spans="1:15" x14ac:dyDescent="0.35">
      <c r="A59" s="2" t="s">
        <v>48</v>
      </c>
      <c r="B59">
        <f>AVERAGE(B54,B56)</f>
        <v>0.26750000000000002</v>
      </c>
      <c r="C59">
        <f t="shared" ref="C59:L59" si="13">AVERAGE(C54,C56)</f>
        <v>8.900000000000001E-2</v>
      </c>
      <c r="D59">
        <f t="shared" si="13"/>
        <v>0.20599999999999996</v>
      </c>
      <c r="E59">
        <f t="shared" si="13"/>
        <v>0.14700000000000002</v>
      </c>
      <c r="F59">
        <f t="shared" si="13"/>
        <v>0.127</v>
      </c>
      <c r="G59">
        <f t="shared" si="13"/>
        <v>5.1500000000000011E-2</v>
      </c>
      <c r="H59">
        <f t="shared" si="13"/>
        <v>0.23900000000000002</v>
      </c>
      <c r="I59">
        <f t="shared" si="13"/>
        <v>0.21649999999999997</v>
      </c>
      <c r="J59">
        <f t="shared" si="13"/>
        <v>0.1105</v>
      </c>
      <c r="K59">
        <f t="shared" si="13"/>
        <v>0.1145</v>
      </c>
      <c r="L59">
        <f t="shared" si="13"/>
        <v>0.16799999999999998</v>
      </c>
      <c r="M59">
        <f>AVERAGE(M54,M56)</f>
        <v>9.2499999999999999E-2</v>
      </c>
      <c r="N59">
        <f t="shared" ref="N59" si="14">AVERAGE(N54,N56)</f>
        <v>9.0500000000000011E-2</v>
      </c>
    </row>
    <row r="60" spans="1:15" x14ac:dyDescent="0.35">
      <c r="A60" s="2" t="s">
        <v>49</v>
      </c>
      <c r="B60">
        <f>_xlfn.STDEV.P(B54,B56)</f>
        <v>7.0000000000000007E-2</v>
      </c>
      <c r="C60">
        <f t="shared" ref="C60:L60" si="15">_xlfn.STDEV.P(C54,C56)</f>
        <v>1.9500000000000055E-2</v>
      </c>
      <c r="D60">
        <f t="shared" si="15"/>
        <v>4.9500000000000079E-2</v>
      </c>
      <c r="E60">
        <f t="shared" si="15"/>
        <v>1.3499999999999998E-2</v>
      </c>
      <c r="F60">
        <f t="shared" si="15"/>
        <v>3.4500000000000003E-2</v>
      </c>
      <c r="G60">
        <f t="shared" si="15"/>
        <v>2.7E-2</v>
      </c>
      <c r="H60">
        <f t="shared" si="15"/>
        <v>4.500000000000004E-3</v>
      </c>
      <c r="I60">
        <f t="shared" si="15"/>
        <v>3.7000000000000026E-2</v>
      </c>
      <c r="J60">
        <f t="shared" si="15"/>
        <v>1.7999999999999988E-2</v>
      </c>
      <c r="K60">
        <f t="shared" si="15"/>
        <v>2.0000000000000025E-2</v>
      </c>
      <c r="L60">
        <f t="shared" si="15"/>
        <v>3.9500000000000035E-2</v>
      </c>
      <c r="M60">
        <f>_xlfn.STDEV.P(M54,M56)</f>
        <v>0.10299999999999998</v>
      </c>
      <c r="N60">
        <f t="shared" ref="N60" si="16">_xlfn.STDEV.P(N54,N56)</f>
        <v>5.3000000000000026E-2</v>
      </c>
    </row>
    <row r="61" spans="1:15" ht="25" x14ac:dyDescent="0.35">
      <c r="A61" s="2" t="s">
        <v>50</v>
      </c>
      <c r="B61" s="27">
        <f>(B59+$D$13)/$F$13</f>
        <v>686.16666666666674</v>
      </c>
      <c r="C61">
        <f>(C59+$D$13)/$F$13</f>
        <v>388.66666666666674</v>
      </c>
      <c r="D61">
        <f t="shared" ref="D61:L61" si="17">(D59+$D$13)/$F$13</f>
        <v>583.66666666666663</v>
      </c>
      <c r="E61">
        <f t="shared" si="17"/>
        <v>485.33333333333343</v>
      </c>
      <c r="F61">
        <f t="shared" si="17"/>
        <v>452.00000000000006</v>
      </c>
      <c r="G61">
        <f t="shared" si="17"/>
        <v>326.16666666666674</v>
      </c>
      <c r="H61">
        <f t="shared" si="17"/>
        <v>638.66666666666674</v>
      </c>
      <c r="I61">
        <f t="shared" si="17"/>
        <v>601.16666666666663</v>
      </c>
      <c r="J61">
        <f t="shared" si="17"/>
        <v>424.5</v>
      </c>
      <c r="K61">
        <f t="shared" si="17"/>
        <v>431.16666666666669</v>
      </c>
      <c r="L61">
        <f t="shared" si="17"/>
        <v>520.33333333333337</v>
      </c>
      <c r="M61">
        <f>(M59+$D$13)/$F$13</f>
        <v>394.5</v>
      </c>
      <c r="N61" s="28">
        <f>(N59+$D$13)/$F$13</f>
        <v>391.16666666666674</v>
      </c>
    </row>
    <row r="62" spans="1:15" x14ac:dyDescent="0.35">
      <c r="A62" s="17" t="s">
        <v>49</v>
      </c>
      <c r="B62">
        <f>(B60+$D$13)/$F$13</f>
        <v>357.00000000000006</v>
      </c>
      <c r="C62">
        <f t="shared" ref="C62:L62" si="18">(C60+$D$13)/$F$13</f>
        <v>272.83333333333343</v>
      </c>
      <c r="D62">
        <f t="shared" si="18"/>
        <v>322.83333333333348</v>
      </c>
      <c r="E62">
        <f t="shared" si="18"/>
        <v>262.83333333333337</v>
      </c>
      <c r="F62">
        <f t="shared" si="18"/>
        <v>297.83333333333337</v>
      </c>
      <c r="G62">
        <f t="shared" si="18"/>
        <v>285.33333333333337</v>
      </c>
      <c r="H62">
        <f t="shared" si="18"/>
        <v>247.83333333333334</v>
      </c>
      <c r="I62">
        <f t="shared" si="18"/>
        <v>302.00000000000006</v>
      </c>
      <c r="J62">
        <f t="shared" si="18"/>
        <v>270.33333333333331</v>
      </c>
      <c r="K62">
        <f t="shared" si="18"/>
        <v>273.66666666666669</v>
      </c>
      <c r="L62">
        <f t="shared" si="18"/>
        <v>306.16666666666674</v>
      </c>
      <c r="M62">
        <f>(M60+$D$13)/$F$13</f>
        <v>412</v>
      </c>
      <c r="N62" s="28">
        <f t="shared" ref="N62" si="19">(N60+$D$13)/$F$13</f>
        <v>328.66666666666674</v>
      </c>
    </row>
    <row r="63" spans="1:15" x14ac:dyDescent="0.35">
      <c r="A63" s="17" t="s">
        <v>51</v>
      </c>
      <c r="C63">
        <f>_xlfn.T.TEST(C57:C58,B57:B58,1,1)</f>
        <v>8.7760592310945379E-2</v>
      </c>
      <c r="D63">
        <f>_xlfn.T.TEST(D57:D58,B57:B58,1,1)</f>
        <v>0.10241638234956695</v>
      </c>
      <c r="E63">
        <f>_xlfn.T.TEST(E57:E58,B57:B58,1,1)</f>
        <v>0.13956069803412316</v>
      </c>
      <c r="F63">
        <f>_xlfn.T.TEST(F57:F58,B57:B58,1,1)</f>
        <v>0.20356025908325634</v>
      </c>
      <c r="G63">
        <f>_xlfn.T.TEST(G57:G58,B57:B58,1,1)</f>
        <v>0.13435340133449883</v>
      </c>
      <c r="H63">
        <f>_xlfn.T.TEST(H57:H58,B57:B58,1,1)</f>
        <v>0.36936357398368574</v>
      </c>
      <c r="I63">
        <f>_xlfn.T.TEST(I57:I58,B57:B58,1,1)</f>
        <v>0.18280690512771069</v>
      </c>
      <c r="J63">
        <f>_xlfn.T.TEST(J57:J58,B57:B58,1,1)</f>
        <v>0.1626169273380883</v>
      </c>
      <c r="K63">
        <f>_xlfn.T.TEST(K57:K58,B57:B58,1,1)</f>
        <v>0.1005403143706303</v>
      </c>
      <c r="L63">
        <f>_xlfn.T.TEST(L57:L58,B57:B58,1,1)</f>
        <v>0.26521853178843657</v>
      </c>
      <c r="M63">
        <f>_xlfn.T.TEST(M57:M58,L57:L58,1,1)</f>
        <v>0.22258797588577747</v>
      </c>
      <c r="N63" s="28">
        <f>_xlfn.T.TEST(N57:N58,L57:L58,1,1)</f>
        <v>5.4896700668612269E-2</v>
      </c>
    </row>
    <row r="65" spans="1:14" x14ac:dyDescent="0.35">
      <c r="A65" s="18" t="s">
        <v>53</v>
      </c>
      <c r="B65" t="s">
        <v>54</v>
      </c>
      <c r="C65" t="s">
        <v>55</v>
      </c>
      <c r="D65" t="s">
        <v>56</v>
      </c>
    </row>
    <row r="66" spans="1:14" ht="23" x14ac:dyDescent="0.35">
      <c r="B66" s="2" t="s">
        <v>9</v>
      </c>
      <c r="C66" s="19" t="s">
        <v>10</v>
      </c>
      <c r="D66" s="2" t="s">
        <v>11</v>
      </c>
      <c r="E66" s="19" t="s">
        <v>12</v>
      </c>
      <c r="F66" s="19" t="s">
        <v>13</v>
      </c>
      <c r="G66" s="2" t="s">
        <v>14</v>
      </c>
      <c r="H66" s="2" t="s">
        <v>15</v>
      </c>
      <c r="I66" s="2" t="s">
        <v>16</v>
      </c>
      <c r="J66" s="20" t="s">
        <v>17</v>
      </c>
      <c r="K66" s="2" t="s">
        <v>18</v>
      </c>
      <c r="L66" s="2" t="s">
        <v>19</v>
      </c>
      <c r="M66" s="14" t="s">
        <v>20</v>
      </c>
      <c r="N66" s="22" t="s">
        <v>23</v>
      </c>
    </row>
    <row r="67" spans="1:14" x14ac:dyDescent="0.35">
      <c r="A67" t="s">
        <v>57</v>
      </c>
      <c r="B67" s="2">
        <v>51.295774647887313</v>
      </c>
      <c r="C67" s="19">
        <v>52.422535211267601</v>
      </c>
      <c r="D67" s="2">
        <v>49.746478873239447</v>
      </c>
      <c r="E67" s="19">
        <v>41.577464788732392</v>
      </c>
      <c r="F67" s="19">
        <v>77.774647887323894</v>
      </c>
      <c r="G67" s="2">
        <v>54.957746478873233</v>
      </c>
      <c r="H67" s="2">
        <v>28.619718309859159</v>
      </c>
      <c r="I67" s="2">
        <v>48.478873239436624</v>
      </c>
      <c r="J67" s="20">
        <v>128.05633802816902</v>
      </c>
      <c r="K67" s="2">
        <v>34.25352112676056</v>
      </c>
      <c r="L67" s="2">
        <v>42.70422535211268</v>
      </c>
      <c r="M67" s="23">
        <v>67.915492957746466</v>
      </c>
      <c r="N67" s="24">
        <v>33.408450704225345</v>
      </c>
    </row>
    <row r="68" spans="1:14" x14ac:dyDescent="0.35">
      <c r="A68" t="s">
        <v>58</v>
      </c>
      <c r="B68" s="2">
        <v>48.901408450704231</v>
      </c>
      <c r="C68" s="19">
        <v>55.661971830985912</v>
      </c>
      <c r="D68" s="2">
        <v>71.718309859154928</v>
      </c>
      <c r="E68" s="19">
        <v>45.661971830985919</v>
      </c>
      <c r="F68" s="19">
        <v>101.15492957746478</v>
      </c>
      <c r="G68" s="2">
        <v>51.859154929577457</v>
      </c>
      <c r="H68" s="2">
        <v>36.647887323943657</v>
      </c>
      <c r="I68" s="2">
        <v>137.49295774647888</v>
      </c>
      <c r="J68" s="20">
        <v>67.774647887323937</v>
      </c>
      <c r="K68" s="2">
        <v>49.042253521126767</v>
      </c>
      <c r="L68" s="2">
        <v>79.605633802816897</v>
      </c>
      <c r="M68" s="23">
        <v>84.81690140845069</v>
      </c>
      <c r="N68" s="24">
        <v>63.126760563380287</v>
      </c>
    </row>
    <row r="69" spans="1:14" ht="25" x14ac:dyDescent="0.35">
      <c r="A69" s="2" t="s">
        <v>59</v>
      </c>
      <c r="B69" s="21">
        <v>50.098591549295776</v>
      </c>
      <c r="C69" s="21">
        <v>54.042253521126753</v>
      </c>
      <c r="D69" s="21">
        <v>60.732394366197184</v>
      </c>
      <c r="E69" s="21">
        <v>43.619718309859159</v>
      </c>
      <c r="F69" s="21">
        <v>89.464788732394354</v>
      </c>
      <c r="G69" s="21">
        <v>53.408450704225345</v>
      </c>
      <c r="H69" s="21">
        <v>32.633802816901408</v>
      </c>
      <c r="I69" s="21">
        <v>92.985915492957744</v>
      </c>
      <c r="J69" s="21">
        <v>97.91549295774648</v>
      </c>
      <c r="K69" s="21">
        <v>41.647887323943664</v>
      </c>
      <c r="L69" s="21">
        <v>61.154929577464792</v>
      </c>
      <c r="M69">
        <v>76.366197183098578</v>
      </c>
      <c r="N69">
        <v>48.267605633802816</v>
      </c>
    </row>
    <row r="71" spans="1:14" ht="37.5" x14ac:dyDescent="0.35">
      <c r="A71" s="1" t="s">
        <v>43</v>
      </c>
      <c r="B71" s="14" t="s">
        <v>9</v>
      </c>
      <c r="C71" s="14" t="s">
        <v>44</v>
      </c>
      <c r="D71" s="14" t="s">
        <v>11</v>
      </c>
      <c r="E71" s="14" t="s">
        <v>45</v>
      </c>
      <c r="F71" s="14" t="s">
        <v>13</v>
      </c>
      <c r="G71" s="14" t="s">
        <v>14</v>
      </c>
      <c r="H71" s="14" t="s">
        <v>15</v>
      </c>
      <c r="I71" s="14" t="s">
        <v>16</v>
      </c>
      <c r="J71" s="14" t="s">
        <v>17</v>
      </c>
      <c r="K71" s="14" t="s">
        <v>18</v>
      </c>
      <c r="L71" s="14" t="s">
        <v>19</v>
      </c>
      <c r="M71" s="14" t="s">
        <v>20</v>
      </c>
      <c r="N71" s="14" t="s">
        <v>46</v>
      </c>
    </row>
    <row r="72" spans="1:14" x14ac:dyDescent="0.35">
      <c r="A72" s="2" t="s">
        <v>38</v>
      </c>
      <c r="B72" s="15">
        <f>B43</f>
        <v>0.29449999999999998</v>
      </c>
      <c r="C72" s="15">
        <f t="shared" ref="C72:N72" si="20">C43</f>
        <v>5.5499999999999994E-2</v>
      </c>
      <c r="D72" s="15">
        <f t="shared" si="20"/>
        <v>0.16650000000000001</v>
      </c>
      <c r="E72" s="15">
        <f t="shared" si="20"/>
        <v>0.21049999999999999</v>
      </c>
      <c r="F72" s="15">
        <f t="shared" si="20"/>
        <v>2.9499999999999998E-2</v>
      </c>
      <c r="G72" s="15">
        <f t="shared" si="20"/>
        <v>6.6500000000000004E-2</v>
      </c>
      <c r="H72" s="15">
        <f t="shared" si="20"/>
        <v>0.17550000000000002</v>
      </c>
      <c r="I72" s="15">
        <f t="shared" si="20"/>
        <v>0.23250000000000001</v>
      </c>
      <c r="J72" s="15">
        <f t="shared" si="20"/>
        <v>5.9499999999999997E-2</v>
      </c>
      <c r="K72" s="15">
        <f t="shared" si="20"/>
        <v>0.19649999999999998</v>
      </c>
      <c r="L72" s="15">
        <f t="shared" si="20"/>
        <v>0.16650000000000001</v>
      </c>
      <c r="M72" s="15">
        <f t="shared" si="20"/>
        <v>1.0500000000000009E-2</v>
      </c>
      <c r="N72" s="15">
        <f t="shared" si="20"/>
        <v>4.5500000000000013E-2</v>
      </c>
    </row>
    <row r="73" spans="1:14" x14ac:dyDescent="0.35">
      <c r="A73" s="2" t="s">
        <v>37</v>
      </c>
      <c r="B73" s="15">
        <f>B44/B67</f>
        <v>14.253935566538537</v>
      </c>
      <c r="C73" s="15">
        <f>C44/C67</f>
        <v>6.34905068959341</v>
      </c>
      <c r="D73" s="15">
        <f t="shared" ref="D73:N73" si="21">D44/D67</f>
        <v>10.409446961117402</v>
      </c>
      <c r="E73" s="15">
        <f t="shared" si="21"/>
        <v>14.21843947606143</v>
      </c>
      <c r="F73" s="15">
        <f t="shared" si="21"/>
        <v>3.7222926475914546</v>
      </c>
      <c r="G73" s="15">
        <f t="shared" si="21"/>
        <v>6.3897573893729724</v>
      </c>
      <c r="H73" s="15">
        <f t="shared" si="21"/>
        <v>18.617700131233594</v>
      </c>
      <c r="I73" s="15">
        <f t="shared" si="21"/>
        <v>12.950658531861324</v>
      </c>
      <c r="J73" s="15">
        <f t="shared" si="21"/>
        <v>2.6511768587769464</v>
      </c>
      <c r="K73" s="15">
        <f t="shared" si="21"/>
        <v>16.577371162280706</v>
      </c>
      <c r="L73" s="15">
        <f t="shared" si="21"/>
        <v>12.126044415127529</v>
      </c>
      <c r="M73" s="15">
        <f t="shared" si="21"/>
        <v>3.7963846260196337</v>
      </c>
      <c r="N73" s="15">
        <f t="shared" si="21"/>
        <v>9.4636734120292321</v>
      </c>
    </row>
    <row r="74" spans="1:14" x14ac:dyDescent="0.35">
      <c r="A74" s="2" t="s">
        <v>38</v>
      </c>
      <c r="B74" s="15">
        <f>B45</f>
        <v>0.2135</v>
      </c>
      <c r="C74" s="15">
        <f t="shared" ref="C74:N74" si="22">C45</f>
        <v>9.7500000000000003E-2</v>
      </c>
      <c r="D74" s="15">
        <f t="shared" si="22"/>
        <v>0.23350000000000001</v>
      </c>
      <c r="E74" s="15">
        <f t="shared" si="22"/>
        <v>0.2165</v>
      </c>
      <c r="F74" s="15">
        <f t="shared" si="22"/>
        <v>6.4500000000000002E-2</v>
      </c>
      <c r="G74" s="15">
        <f t="shared" si="22"/>
        <v>6.25E-2</v>
      </c>
      <c r="H74" s="15">
        <f t="shared" si="22"/>
        <v>0.23950000000000002</v>
      </c>
      <c r="I74" s="15">
        <f t="shared" si="22"/>
        <v>0.25649999999999995</v>
      </c>
      <c r="J74" s="15">
        <f t="shared" si="22"/>
        <v>0.10750000000000001</v>
      </c>
      <c r="K74" s="15">
        <f t="shared" si="22"/>
        <v>0.14549999999999999</v>
      </c>
      <c r="L74" s="15">
        <f t="shared" si="22"/>
        <v>0.1585</v>
      </c>
      <c r="M74" s="15">
        <f t="shared" si="22"/>
        <v>0.10950000000000001</v>
      </c>
      <c r="N74" s="15">
        <f t="shared" si="22"/>
        <v>6.8500000000000005E-2</v>
      </c>
    </row>
    <row r="75" spans="1:14" ht="25" x14ac:dyDescent="0.35">
      <c r="A75" s="2" t="s">
        <v>47</v>
      </c>
      <c r="B75" s="15">
        <f>B73</f>
        <v>14.253935566538537</v>
      </c>
      <c r="C75" s="15">
        <f t="shared" ref="C75:N75" si="23">C73</f>
        <v>6.34905068959341</v>
      </c>
      <c r="D75" s="15">
        <f t="shared" si="23"/>
        <v>10.409446961117402</v>
      </c>
      <c r="E75" s="15">
        <f t="shared" si="23"/>
        <v>14.21843947606143</v>
      </c>
      <c r="F75" s="15">
        <f t="shared" si="23"/>
        <v>3.7222926475914546</v>
      </c>
      <c r="G75" s="15">
        <f t="shared" si="23"/>
        <v>6.3897573893729724</v>
      </c>
      <c r="H75" s="15">
        <f t="shared" si="23"/>
        <v>18.617700131233594</v>
      </c>
      <c r="I75" s="15">
        <f t="shared" si="23"/>
        <v>12.950658531861324</v>
      </c>
      <c r="J75" s="15">
        <f t="shared" si="23"/>
        <v>2.6511768587769464</v>
      </c>
      <c r="K75" s="15">
        <f t="shared" si="23"/>
        <v>16.577371162280706</v>
      </c>
      <c r="L75" s="15">
        <f t="shared" si="23"/>
        <v>12.126044415127529</v>
      </c>
      <c r="M75" s="15">
        <f t="shared" si="23"/>
        <v>3.7963846260196337</v>
      </c>
      <c r="N75" s="15">
        <f t="shared" si="23"/>
        <v>9.4636734120292321</v>
      </c>
    </row>
    <row r="76" spans="1:14" x14ac:dyDescent="0.35">
      <c r="A76" s="2" t="s">
        <v>37</v>
      </c>
      <c r="B76" s="15">
        <f>B47/B68</f>
        <v>12.19119623655914</v>
      </c>
      <c r="C76" s="15">
        <f>C47/C68</f>
        <v>7.2371373144399467</v>
      </c>
      <c r="D76" s="15">
        <f t="shared" ref="D76:N76" si="24">D47/D68</f>
        <v>8.7773959151610388</v>
      </c>
      <c r="E76" s="15">
        <f t="shared" si="24"/>
        <v>13.165587086160807</v>
      </c>
      <c r="F76" s="15">
        <f t="shared" si="24"/>
        <v>3.4386196973916276</v>
      </c>
      <c r="G76" s="15">
        <f t="shared" si="24"/>
        <v>6.6429929386203161</v>
      </c>
      <c r="H76" s="15">
        <f t="shared" si="24"/>
        <v>17.449846272098391</v>
      </c>
      <c r="I76" s="15">
        <f t="shared" si="24"/>
        <v>4.8572184661613047</v>
      </c>
      <c r="J76" s="15">
        <f t="shared" si="24"/>
        <v>6.1896300914380742</v>
      </c>
      <c r="K76" s="15">
        <f t="shared" si="24"/>
        <v>9.8452517710128262</v>
      </c>
      <c r="L76" s="15">
        <f t="shared" si="24"/>
        <v>6.3374911535739562</v>
      </c>
      <c r="M76" s="15">
        <f t="shared" si="24"/>
        <v>4.9852485331562066</v>
      </c>
      <c r="N76" s="15">
        <f t="shared" si="24"/>
        <v>5.6156849620705049</v>
      </c>
    </row>
    <row r="77" spans="1:14" x14ac:dyDescent="0.35">
      <c r="A77" s="2" t="s">
        <v>48</v>
      </c>
      <c r="B77" s="15">
        <f>AVERAGE(B72,B74)</f>
        <v>0.254</v>
      </c>
      <c r="C77" s="15">
        <f>AVERAGE(C72,C74)</f>
        <v>7.6499999999999999E-2</v>
      </c>
      <c r="D77" s="15">
        <f t="shared" ref="D77:N77" si="25">AVERAGE(D72,D74)</f>
        <v>0.2</v>
      </c>
      <c r="E77" s="15">
        <f t="shared" si="25"/>
        <v>0.2135</v>
      </c>
      <c r="F77" s="15">
        <f t="shared" si="25"/>
        <v>4.7E-2</v>
      </c>
      <c r="G77" s="15">
        <f t="shared" si="25"/>
        <v>6.4500000000000002E-2</v>
      </c>
      <c r="H77" s="15">
        <f t="shared" si="25"/>
        <v>0.20750000000000002</v>
      </c>
      <c r="I77" s="15">
        <f t="shared" si="25"/>
        <v>0.2445</v>
      </c>
      <c r="J77" s="15">
        <f t="shared" si="25"/>
        <v>8.3500000000000005E-2</v>
      </c>
      <c r="K77" s="15">
        <f t="shared" si="25"/>
        <v>0.17099999999999999</v>
      </c>
      <c r="L77" s="15">
        <f t="shared" si="25"/>
        <v>0.16250000000000001</v>
      </c>
      <c r="M77" s="15">
        <f t="shared" si="25"/>
        <v>6.0000000000000012E-2</v>
      </c>
      <c r="N77" s="15">
        <f t="shared" si="25"/>
        <v>5.7000000000000009E-2</v>
      </c>
    </row>
    <row r="78" spans="1:14" x14ac:dyDescent="0.35">
      <c r="A78" s="2" t="s">
        <v>49</v>
      </c>
      <c r="B78" s="15">
        <f>_xlfn.STDEV.P(B72,B74)</f>
        <v>4.0499999999999946E-2</v>
      </c>
      <c r="C78" s="15">
        <f t="shared" ref="C78:N78" si="26">_xlfn.STDEV.P(C72,C74)</f>
        <v>2.1000000000000012E-2</v>
      </c>
      <c r="D78" s="15">
        <f t="shared" si="26"/>
        <v>3.3499999999999974E-2</v>
      </c>
      <c r="E78" s="15">
        <f t="shared" si="26"/>
        <v>3.0000000000000027E-3</v>
      </c>
      <c r="F78" s="15">
        <f t="shared" si="26"/>
        <v>1.7500000000000002E-2</v>
      </c>
      <c r="G78" s="15">
        <f t="shared" si="26"/>
        <v>2.0000000000000018E-3</v>
      </c>
      <c r="H78" s="15">
        <f t="shared" si="26"/>
        <v>3.2000000000000063E-2</v>
      </c>
      <c r="I78" s="15">
        <f t="shared" si="26"/>
        <v>1.1999999999999969E-2</v>
      </c>
      <c r="J78" s="15">
        <f t="shared" si="26"/>
        <v>2.4000000000000004E-2</v>
      </c>
      <c r="K78" s="15">
        <f t="shared" si="26"/>
        <v>2.549999999999996E-2</v>
      </c>
      <c r="L78" s="15">
        <f t="shared" si="26"/>
        <v>4.0000000000000036E-3</v>
      </c>
      <c r="M78" s="15">
        <f t="shared" si="26"/>
        <v>4.9500000000000009E-2</v>
      </c>
      <c r="N78" s="15">
        <f t="shared" si="26"/>
        <v>1.1500000000000019E-2</v>
      </c>
    </row>
    <row r="79" spans="1:14" ht="25" x14ac:dyDescent="0.35">
      <c r="A79" s="2" t="s">
        <v>50</v>
      </c>
      <c r="B79" s="25">
        <f>((B77+$D$13)/$F$13)/B69</f>
        <v>13.247212070096525</v>
      </c>
      <c r="C79" s="15">
        <f t="shared" ref="C79:N79" si="27">((C77+$D$13)/$F$13)/C69</f>
        <v>6.8064025714533942</v>
      </c>
      <c r="D79" s="26">
        <f t="shared" si="27"/>
        <v>9.4458101422387148</v>
      </c>
      <c r="E79" s="15">
        <f t="shared" si="27"/>
        <v>13.667366268431817</v>
      </c>
      <c r="F79" s="26">
        <f t="shared" si="27"/>
        <v>3.5619227539882461</v>
      </c>
      <c r="G79" s="26">
        <f t="shared" si="27"/>
        <v>6.5127021800281311</v>
      </c>
      <c r="H79" s="26">
        <f t="shared" si="27"/>
        <v>17.961947921162427</v>
      </c>
      <c r="I79" s="15">
        <f t="shared" si="27"/>
        <v>6.9670049479955578</v>
      </c>
      <c r="J79" s="15">
        <f t="shared" si="27"/>
        <v>3.8757911392405067</v>
      </c>
      <c r="K79" s="15">
        <f t="shared" si="27"/>
        <v>12.613685041145306</v>
      </c>
      <c r="L79" s="15">
        <f t="shared" si="27"/>
        <v>8.3585521265161979</v>
      </c>
      <c r="M79" s="26">
        <f t="shared" si="27"/>
        <v>4.4565965818271254</v>
      </c>
      <c r="N79" s="26">
        <f t="shared" si="27"/>
        <v>6.9473786596634577</v>
      </c>
    </row>
    <row r="80" spans="1:14" x14ac:dyDescent="0.35">
      <c r="A80" s="17" t="s">
        <v>49</v>
      </c>
      <c r="B80" s="15">
        <f>((B78+$D$13)/$F$13)/B69</f>
        <v>6.1445506512979087</v>
      </c>
      <c r="C80" s="15">
        <f t="shared" ref="C80:N80" si="28">((C78+$D$13)/$F$13)/C69</f>
        <v>5.0947789071323095</v>
      </c>
      <c r="D80" s="26">
        <f t="shared" si="28"/>
        <v>4.8765847247990095</v>
      </c>
      <c r="E80" s="15">
        <f t="shared" si="28"/>
        <v>5.6243676676353456</v>
      </c>
      <c r="F80" s="26">
        <f t="shared" si="28"/>
        <v>3.0123583123425703</v>
      </c>
      <c r="G80" s="26">
        <f t="shared" si="28"/>
        <v>4.5623241912798882</v>
      </c>
      <c r="H80" s="26">
        <f t="shared" si="28"/>
        <v>8.9988490864623838</v>
      </c>
      <c r="I80" s="15">
        <f t="shared" si="28"/>
        <v>2.7997071594466316</v>
      </c>
      <c r="J80" s="15">
        <f t="shared" si="28"/>
        <v>2.8630130418105098</v>
      </c>
      <c r="K80" s="15">
        <f t="shared" si="28"/>
        <v>6.7910607597790547</v>
      </c>
      <c r="L80" s="15">
        <f t="shared" si="28"/>
        <v>4.0389221556886232</v>
      </c>
      <c r="M80" s="26">
        <f t="shared" si="28"/>
        <v>4.2274375999016369</v>
      </c>
      <c r="N80" s="26">
        <f t="shared" si="28"/>
        <v>5.3762766267872788</v>
      </c>
    </row>
    <row r="81" spans="1:14" x14ac:dyDescent="0.35">
      <c r="A81" s="17" t="s">
        <v>51</v>
      </c>
      <c r="B81" s="15"/>
      <c r="C81" s="15">
        <f>_xlfn.T.TEST($B$75:$B$76,C75:C76,1,1)</f>
        <v>7.1801534311975695E-2</v>
      </c>
      <c r="D81" s="26">
        <f>_xlfn.T.TEST($B$75:$B$76,D75:D76,1,1)</f>
        <v>1.8865573072474696E-2</v>
      </c>
      <c r="E81" s="15">
        <f t="shared" ref="E81:N81" si="29">_xlfn.T.TEST($B$75:$B$76,E75:E76,1,1)</f>
        <v>0.26159058750456532</v>
      </c>
      <c r="F81" s="26">
        <f t="shared" si="29"/>
        <v>2.9282802809267199E-2</v>
      </c>
      <c r="G81" s="26">
        <f t="shared" si="29"/>
        <v>5.4427260201430724E-2</v>
      </c>
      <c r="H81" s="26">
        <f t="shared" si="29"/>
        <v>2.9517944601697408E-2</v>
      </c>
      <c r="I81" s="15">
        <f t="shared" si="29"/>
        <v>0.19401944920941488</v>
      </c>
      <c r="J81" s="15">
        <f t="shared" si="29"/>
        <v>9.805323231353083E-2</v>
      </c>
      <c r="K81" s="15">
        <f t="shared" si="29"/>
        <v>0.49846559067906848</v>
      </c>
      <c r="L81" s="15">
        <f t="shared" si="29"/>
        <v>0.13901774869507513</v>
      </c>
      <c r="M81" s="26">
        <f t="shared" si="29"/>
        <v>5.7947643696830198E-2</v>
      </c>
      <c r="N81" s="26">
        <f t="shared" si="29"/>
        <v>4.9592497270468827E-2</v>
      </c>
    </row>
    <row r="82" spans="1:14" ht="37.5" x14ac:dyDescent="0.35">
      <c r="A82" s="2" t="s">
        <v>52</v>
      </c>
      <c r="B82" s="14" t="s">
        <v>9</v>
      </c>
      <c r="C82" s="14" t="s">
        <v>44</v>
      </c>
      <c r="D82" s="14" t="s">
        <v>11</v>
      </c>
      <c r="E82" s="14" t="s">
        <v>45</v>
      </c>
      <c r="F82" s="14" t="s">
        <v>13</v>
      </c>
      <c r="G82" s="14" t="s">
        <v>14</v>
      </c>
      <c r="H82" s="14" t="s">
        <v>15</v>
      </c>
      <c r="I82" s="14" t="s">
        <v>16</v>
      </c>
      <c r="J82" s="14" t="s">
        <v>17</v>
      </c>
      <c r="K82" s="14" t="s">
        <v>18</v>
      </c>
      <c r="L82" s="14" t="s">
        <v>19</v>
      </c>
      <c r="M82" s="14" t="s">
        <v>20</v>
      </c>
      <c r="N82" s="14" t="s">
        <v>46</v>
      </c>
    </row>
    <row r="83" spans="1:14" x14ac:dyDescent="0.35">
      <c r="A83" s="2" t="s">
        <v>38</v>
      </c>
      <c r="B83">
        <f>B54</f>
        <v>0.33750000000000002</v>
      </c>
      <c r="C83">
        <f t="shared" ref="C83:N83" si="30">C54</f>
        <v>0.10850000000000001</v>
      </c>
      <c r="D83">
        <f t="shared" si="30"/>
        <v>0.25549999999999995</v>
      </c>
      <c r="E83">
        <f t="shared" si="30"/>
        <v>0.1605</v>
      </c>
      <c r="F83">
        <f t="shared" si="30"/>
        <v>9.2499999999999999E-2</v>
      </c>
      <c r="G83">
        <f t="shared" si="30"/>
        <v>2.4500000000000008E-2</v>
      </c>
      <c r="H83">
        <f t="shared" si="30"/>
        <v>0.24350000000000002</v>
      </c>
      <c r="I83">
        <f t="shared" si="30"/>
        <v>0.25349999999999995</v>
      </c>
      <c r="J83">
        <f t="shared" si="30"/>
        <v>9.2499999999999999E-2</v>
      </c>
      <c r="K83">
        <f t="shared" si="30"/>
        <v>0.13450000000000001</v>
      </c>
      <c r="L83">
        <f t="shared" si="30"/>
        <v>0.1285</v>
      </c>
      <c r="M83">
        <f t="shared" si="30"/>
        <v>-1.0499999999999995E-2</v>
      </c>
      <c r="N83">
        <f t="shared" si="30"/>
        <v>3.7500000000000006E-2</v>
      </c>
    </row>
    <row r="84" spans="1:14" x14ac:dyDescent="0.35">
      <c r="A84" s="2" t="s">
        <v>37</v>
      </c>
      <c r="B84">
        <f>B55/B67</f>
        <v>15.651061687717377</v>
      </c>
      <c r="C84">
        <f>C55/C67</f>
        <v>8.0340766612932146</v>
      </c>
      <c r="D84">
        <f t="shared" ref="D84:N84" si="31">D55/D67</f>
        <v>13.391232540581347</v>
      </c>
      <c r="E84">
        <f t="shared" si="31"/>
        <v>12.214148599819332</v>
      </c>
      <c r="F84">
        <f t="shared" si="31"/>
        <v>5.0723469757334332</v>
      </c>
      <c r="G84">
        <f t="shared" si="31"/>
        <v>5.116051597471384</v>
      </c>
      <c r="H84">
        <f t="shared" si="31"/>
        <v>22.577673884514436</v>
      </c>
      <c r="I84">
        <f t="shared" si="31"/>
        <v>13.672622506294788</v>
      </c>
      <c r="J84">
        <f t="shared" si="31"/>
        <v>3.0806753189617244</v>
      </c>
      <c r="K84">
        <f t="shared" si="31"/>
        <v>13.560649671052634</v>
      </c>
      <c r="L84">
        <f t="shared" si="31"/>
        <v>10.642974934036939</v>
      </c>
      <c r="M84">
        <f t="shared" si="31"/>
        <v>3.281038296695701</v>
      </c>
      <c r="N84">
        <f t="shared" si="31"/>
        <v>9.0645727937043308</v>
      </c>
    </row>
    <row r="85" spans="1:14" x14ac:dyDescent="0.35">
      <c r="A85" s="2" t="s">
        <v>38</v>
      </c>
      <c r="B85">
        <f>B56</f>
        <v>0.19749999999999998</v>
      </c>
      <c r="C85">
        <f t="shared" ref="C85:N85" si="32">C56</f>
        <v>6.9500000000000006E-2</v>
      </c>
      <c r="D85">
        <f t="shared" si="32"/>
        <v>0.1565</v>
      </c>
      <c r="E85">
        <f t="shared" si="32"/>
        <v>0.13350000000000001</v>
      </c>
      <c r="F85">
        <f t="shared" si="32"/>
        <v>0.1615</v>
      </c>
      <c r="G85">
        <f t="shared" si="32"/>
        <v>7.8500000000000014E-2</v>
      </c>
      <c r="H85">
        <f t="shared" si="32"/>
        <v>0.23450000000000001</v>
      </c>
      <c r="I85">
        <f t="shared" si="32"/>
        <v>0.17950000000000002</v>
      </c>
      <c r="J85">
        <f t="shared" si="32"/>
        <v>0.1285</v>
      </c>
      <c r="K85">
        <f t="shared" si="32"/>
        <v>9.4500000000000001E-2</v>
      </c>
      <c r="L85">
        <f t="shared" si="32"/>
        <v>0.20749999999999999</v>
      </c>
      <c r="M85">
        <f t="shared" si="32"/>
        <v>0.19549999999999998</v>
      </c>
      <c r="N85">
        <f t="shared" si="32"/>
        <v>0.14350000000000002</v>
      </c>
    </row>
    <row r="86" spans="1:14" ht="25" x14ac:dyDescent="0.35">
      <c r="A86" s="2" t="s">
        <v>47</v>
      </c>
      <c r="B86">
        <f>B84</f>
        <v>15.651061687717377</v>
      </c>
      <c r="C86">
        <f t="shared" ref="C86:N86" si="33">C84</f>
        <v>8.0340766612932146</v>
      </c>
      <c r="D86">
        <f t="shared" si="33"/>
        <v>13.391232540581347</v>
      </c>
      <c r="E86">
        <f t="shared" si="33"/>
        <v>12.214148599819332</v>
      </c>
      <c r="F86">
        <f t="shared" si="33"/>
        <v>5.0723469757334332</v>
      </c>
      <c r="G86">
        <f t="shared" si="33"/>
        <v>5.116051597471384</v>
      </c>
      <c r="H86">
        <f t="shared" si="33"/>
        <v>22.577673884514436</v>
      </c>
      <c r="I86">
        <f t="shared" si="33"/>
        <v>13.672622506294788</v>
      </c>
      <c r="J86">
        <f t="shared" si="33"/>
        <v>3.0806753189617244</v>
      </c>
      <c r="K86">
        <f t="shared" si="33"/>
        <v>13.560649671052634</v>
      </c>
      <c r="L86">
        <f t="shared" si="33"/>
        <v>10.642974934036939</v>
      </c>
      <c r="M86">
        <f t="shared" si="33"/>
        <v>3.281038296695701</v>
      </c>
      <c r="N86">
        <f t="shared" si="33"/>
        <v>9.0645727937043308</v>
      </c>
    </row>
    <row r="87" spans="1:14" x14ac:dyDescent="0.35">
      <c r="A87" s="2" t="s">
        <v>37</v>
      </c>
      <c r="B87">
        <f>B58/B68</f>
        <v>11.645881336405528</v>
      </c>
      <c r="C87">
        <f>C58/C68</f>
        <v>6.3987432523616743</v>
      </c>
      <c r="D87">
        <f t="shared" ref="D87:N87" si="34">D58/D68</f>
        <v>6.9879876931133804</v>
      </c>
      <c r="E87">
        <f t="shared" si="34"/>
        <v>10.13607855233395</v>
      </c>
      <c r="F87">
        <f t="shared" si="34"/>
        <v>5.0368281815650242</v>
      </c>
      <c r="G87">
        <f t="shared" si="34"/>
        <v>7.1572062284990068</v>
      </c>
      <c r="H87">
        <f t="shared" si="34"/>
        <v>17.222457084294138</v>
      </c>
      <c r="I87">
        <f t="shared" si="34"/>
        <v>3.9238373284163082</v>
      </c>
      <c r="J87">
        <f t="shared" si="34"/>
        <v>6.7060473815461359</v>
      </c>
      <c r="K87">
        <f t="shared" si="34"/>
        <v>8.1120524602718742</v>
      </c>
      <c r="L87">
        <f t="shared" si="34"/>
        <v>7.3633816937957075</v>
      </c>
      <c r="M87">
        <f t="shared" si="34"/>
        <v>6.6751632901583102</v>
      </c>
      <c r="N87">
        <f t="shared" si="34"/>
        <v>7.5958277554663098</v>
      </c>
    </row>
    <row r="88" spans="1:14" x14ac:dyDescent="0.35">
      <c r="A88" s="2" t="s">
        <v>48</v>
      </c>
      <c r="B88">
        <f t="shared" ref="B88:N88" si="35">B59</f>
        <v>0.26750000000000002</v>
      </c>
      <c r="C88">
        <f t="shared" si="35"/>
        <v>8.900000000000001E-2</v>
      </c>
      <c r="D88">
        <f t="shared" si="35"/>
        <v>0.20599999999999996</v>
      </c>
      <c r="E88">
        <f t="shared" si="35"/>
        <v>0.14700000000000002</v>
      </c>
      <c r="F88">
        <f t="shared" si="35"/>
        <v>0.127</v>
      </c>
      <c r="G88">
        <f t="shared" si="35"/>
        <v>5.1500000000000011E-2</v>
      </c>
      <c r="H88">
        <f t="shared" si="35"/>
        <v>0.23900000000000002</v>
      </c>
      <c r="I88">
        <f t="shared" si="35"/>
        <v>0.21649999999999997</v>
      </c>
      <c r="J88">
        <f t="shared" si="35"/>
        <v>0.1105</v>
      </c>
      <c r="K88">
        <f t="shared" si="35"/>
        <v>0.1145</v>
      </c>
      <c r="L88">
        <f t="shared" si="35"/>
        <v>0.16799999999999998</v>
      </c>
      <c r="M88">
        <f t="shared" si="35"/>
        <v>9.2499999999999999E-2</v>
      </c>
      <c r="N88">
        <f t="shared" si="35"/>
        <v>9.0500000000000011E-2</v>
      </c>
    </row>
    <row r="89" spans="1:14" x14ac:dyDescent="0.35">
      <c r="A89" s="2" t="s">
        <v>49</v>
      </c>
      <c r="B89">
        <f t="shared" ref="B89:N89" si="36">B60</f>
        <v>7.0000000000000007E-2</v>
      </c>
      <c r="C89">
        <f t="shared" si="36"/>
        <v>1.9500000000000055E-2</v>
      </c>
      <c r="D89">
        <f t="shared" si="36"/>
        <v>4.9500000000000079E-2</v>
      </c>
      <c r="E89">
        <f t="shared" si="36"/>
        <v>1.3499999999999998E-2</v>
      </c>
      <c r="F89">
        <f t="shared" si="36"/>
        <v>3.4500000000000003E-2</v>
      </c>
      <c r="G89">
        <f t="shared" si="36"/>
        <v>2.7E-2</v>
      </c>
      <c r="H89">
        <f t="shared" si="36"/>
        <v>4.500000000000004E-3</v>
      </c>
      <c r="I89">
        <f t="shared" si="36"/>
        <v>3.7000000000000026E-2</v>
      </c>
      <c r="J89">
        <f t="shared" si="36"/>
        <v>1.7999999999999988E-2</v>
      </c>
      <c r="K89">
        <f t="shared" si="36"/>
        <v>2.0000000000000025E-2</v>
      </c>
      <c r="L89">
        <f t="shared" si="36"/>
        <v>3.9500000000000035E-2</v>
      </c>
      <c r="M89">
        <f t="shared" si="36"/>
        <v>0.10299999999999998</v>
      </c>
      <c r="N89">
        <f t="shared" si="36"/>
        <v>5.3000000000000026E-2</v>
      </c>
    </row>
    <row r="90" spans="1:14" ht="25" x14ac:dyDescent="0.35">
      <c r="A90" s="2" t="s">
        <v>50</v>
      </c>
      <c r="B90" s="27">
        <f>B61/B69</f>
        <v>13.696326492362479</v>
      </c>
      <c r="C90" s="28">
        <f>C61/C69</f>
        <v>7.191903396750936</v>
      </c>
      <c r="D90">
        <f t="shared" ref="D90:N90" si="37">D61/D69</f>
        <v>9.6104669140383425</v>
      </c>
      <c r="E90">
        <f t="shared" si="37"/>
        <v>11.126466472930794</v>
      </c>
      <c r="F90">
        <f t="shared" si="37"/>
        <v>5.0522670025188932</v>
      </c>
      <c r="G90">
        <f t="shared" si="37"/>
        <v>6.1070235583684971</v>
      </c>
      <c r="H90" s="28">
        <f t="shared" si="37"/>
        <v>19.570709250467562</v>
      </c>
      <c r="I90">
        <f t="shared" si="37"/>
        <v>6.4651368272240735</v>
      </c>
      <c r="J90">
        <f t="shared" si="37"/>
        <v>4.3353711162255468</v>
      </c>
      <c r="K90">
        <f t="shared" si="37"/>
        <v>10.352665990305489</v>
      </c>
      <c r="L90" s="28">
        <f t="shared" si="37"/>
        <v>8.5084446491632129</v>
      </c>
      <c r="M90">
        <f t="shared" si="37"/>
        <v>5.1658981925488758</v>
      </c>
      <c r="N90">
        <f t="shared" si="37"/>
        <v>8.1041241124404255</v>
      </c>
    </row>
    <row r="91" spans="1:14" x14ac:dyDescent="0.35">
      <c r="A91" t="s">
        <v>49</v>
      </c>
      <c r="B91">
        <f>B62/B69</f>
        <v>7.1259488332864782</v>
      </c>
      <c r="C91" s="28">
        <f>C62/C69</f>
        <v>5.0485188080966061</v>
      </c>
      <c r="D91">
        <f t="shared" ref="D91:N91" si="38">D62/D69</f>
        <v>5.3156694495980235</v>
      </c>
      <c r="E91">
        <f t="shared" si="38"/>
        <v>6.0255623721881397</v>
      </c>
      <c r="F91">
        <f t="shared" si="38"/>
        <v>3.3290564651553325</v>
      </c>
      <c r="G91">
        <f t="shared" si="38"/>
        <v>5.3424753867791859</v>
      </c>
      <c r="H91" s="28">
        <f t="shared" si="38"/>
        <v>7.5943749100848805</v>
      </c>
      <c r="I91">
        <f t="shared" si="38"/>
        <v>3.2478036958497434</v>
      </c>
      <c r="J91">
        <f t="shared" si="38"/>
        <v>2.7608841580360566</v>
      </c>
      <c r="K91">
        <f t="shared" si="38"/>
        <v>6.5709615601397813</v>
      </c>
      <c r="L91" s="28">
        <f t="shared" si="38"/>
        <v>5.0064102564102573</v>
      </c>
      <c r="M91">
        <f t="shared" si="38"/>
        <v>5.3950571744743643</v>
      </c>
      <c r="N91">
        <f t="shared" si="38"/>
        <v>6.8092597996303876</v>
      </c>
    </row>
    <row r="92" spans="1:14" x14ac:dyDescent="0.35">
      <c r="A92" t="s">
        <v>51</v>
      </c>
      <c r="C92" s="28">
        <f>_xlfn.T.TEST(C86:C87,$B$86:$B$87,1,1)</f>
        <v>5.7989325916488123E-2</v>
      </c>
      <c r="D92">
        <f t="shared" ref="D92:N92" si="39">_xlfn.T.TEST(D86:D87,$B$86:$B$87,1,1)</f>
        <v>0.10621744011188848</v>
      </c>
      <c r="E92">
        <f t="shared" si="39"/>
        <v>0.11824766087965272</v>
      </c>
      <c r="F92">
        <f t="shared" si="39"/>
        <v>7.2249521549193368E-2</v>
      </c>
      <c r="G92">
        <f t="shared" si="39"/>
        <v>0.12179162963975745</v>
      </c>
      <c r="H92" s="28">
        <f t="shared" si="39"/>
        <v>3.4236988818992474E-2</v>
      </c>
      <c r="I92">
        <f t="shared" si="39"/>
        <v>0.17016417215424634</v>
      </c>
      <c r="J92">
        <f t="shared" si="39"/>
        <v>0.13081371027067229</v>
      </c>
      <c r="K92">
        <f t="shared" si="39"/>
        <v>7.9965871108067535E-2</v>
      </c>
      <c r="L92" s="28">
        <f t="shared" si="39"/>
        <v>2.4809379100005028E-2</v>
      </c>
      <c r="M92">
        <f t="shared" si="39"/>
        <v>0.12837762909581207</v>
      </c>
      <c r="N92">
        <f t="shared" si="39"/>
        <v>7.4513920037424491E-2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F0DB-25E2-4275-9786-8324447941E8}">
  <dimension ref="A1:AB40"/>
  <sheetViews>
    <sheetView topLeftCell="A6" workbookViewId="0">
      <selection activeCell="N13" sqref="N13"/>
    </sheetView>
  </sheetViews>
  <sheetFormatPr defaultRowHeight="14.5" x14ac:dyDescent="0.35"/>
  <sheetData>
    <row r="1" spans="1:28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P1" s="1"/>
      <c r="Q1" s="2">
        <v>1</v>
      </c>
      <c r="R1" s="2">
        <v>2</v>
      </c>
      <c r="S1" s="2">
        <v>3</v>
      </c>
      <c r="T1" s="2">
        <v>4</v>
      </c>
      <c r="U1" s="2">
        <v>5</v>
      </c>
      <c r="V1" s="2">
        <v>6</v>
      </c>
      <c r="W1" s="2">
        <v>7</v>
      </c>
      <c r="X1" s="2">
        <v>8</v>
      </c>
      <c r="Y1" s="2">
        <v>9</v>
      </c>
      <c r="Z1" s="2">
        <v>10</v>
      </c>
      <c r="AA1" s="2">
        <v>11</v>
      </c>
      <c r="AB1" s="2">
        <v>12</v>
      </c>
    </row>
    <row r="2" spans="1:28" ht="25" x14ac:dyDescent="0.35">
      <c r="A2" s="2" t="s">
        <v>0</v>
      </c>
      <c r="B2" s="3">
        <v>0.38500000000000001</v>
      </c>
      <c r="C2" s="3">
        <v>0.30399999999999999</v>
      </c>
      <c r="D2" s="4">
        <v>0.14599999999999999</v>
      </c>
      <c r="E2" s="4">
        <v>0.25700000000000001</v>
      </c>
      <c r="F2" s="3">
        <v>0.32400000000000001</v>
      </c>
      <c r="G2" s="4">
        <v>0.188</v>
      </c>
      <c r="H2" s="3">
        <v>0.30099999999999999</v>
      </c>
      <c r="I2" s="3">
        <v>0.307</v>
      </c>
      <c r="J2" s="4">
        <v>0.12</v>
      </c>
      <c r="K2" s="4">
        <v>0.157</v>
      </c>
      <c r="L2" s="4">
        <v>0.153</v>
      </c>
      <c r="M2" s="4">
        <v>0.155</v>
      </c>
      <c r="N2" s="5">
        <v>450</v>
      </c>
      <c r="P2" s="2" t="s">
        <v>0</v>
      </c>
      <c r="Q2" s="4" t="s">
        <v>9</v>
      </c>
      <c r="R2" s="4" t="s">
        <v>9</v>
      </c>
      <c r="S2" s="4" t="s">
        <v>10</v>
      </c>
      <c r="T2" s="4" t="s">
        <v>11</v>
      </c>
      <c r="U2" s="4" t="s">
        <v>11</v>
      </c>
      <c r="V2" s="4" t="s">
        <v>10</v>
      </c>
      <c r="W2" s="4" t="s">
        <v>12</v>
      </c>
      <c r="X2" s="4" t="s">
        <v>12</v>
      </c>
      <c r="Y2" s="4" t="s">
        <v>13</v>
      </c>
      <c r="Z2" s="4" t="s">
        <v>14</v>
      </c>
      <c r="AA2" s="4" t="s">
        <v>14</v>
      </c>
      <c r="AB2" s="4" t="s">
        <v>13</v>
      </c>
    </row>
    <row r="3" spans="1:28" ht="25" x14ac:dyDescent="0.35">
      <c r="A3" s="2" t="s">
        <v>1</v>
      </c>
      <c r="B3" s="4">
        <v>0.26600000000000001</v>
      </c>
      <c r="C3" s="3">
        <v>0.33</v>
      </c>
      <c r="D3" s="3">
        <v>0.32300000000000001</v>
      </c>
      <c r="E3" s="4">
        <v>0.15</v>
      </c>
      <c r="F3" s="4">
        <v>0.19800000000000001</v>
      </c>
      <c r="G3" s="3">
        <v>0.34699999999999998</v>
      </c>
      <c r="H3" s="3">
        <v>0.28699999999999998</v>
      </c>
      <c r="I3" s="4">
        <v>0.23599999999999999</v>
      </c>
      <c r="J3" s="4">
        <v>0.25700000000000001</v>
      </c>
      <c r="K3" s="4">
        <v>0.10100000000000001</v>
      </c>
      <c r="L3" s="4">
        <v>0.2</v>
      </c>
      <c r="M3" s="4">
        <v>0.249</v>
      </c>
      <c r="N3" s="5">
        <v>450</v>
      </c>
      <c r="P3" s="2" t="s">
        <v>1</v>
      </c>
      <c r="Q3" s="4" t="s">
        <v>15</v>
      </c>
      <c r="R3" s="4" t="s">
        <v>15</v>
      </c>
      <c r="S3" s="4" t="s">
        <v>16</v>
      </c>
      <c r="T3" s="4" t="s">
        <v>17</v>
      </c>
      <c r="U3" s="4" t="s">
        <v>17</v>
      </c>
      <c r="V3" s="4" t="s">
        <v>16</v>
      </c>
      <c r="W3" s="4" t="s">
        <v>18</v>
      </c>
      <c r="X3" s="4" t="s">
        <v>18</v>
      </c>
      <c r="Y3" s="4" t="s">
        <v>19</v>
      </c>
      <c r="Z3" s="4" t="s">
        <v>20</v>
      </c>
      <c r="AA3" s="4" t="s">
        <v>20</v>
      </c>
      <c r="AB3" s="4" t="s">
        <v>21</v>
      </c>
    </row>
    <row r="4" spans="1:28" ht="25" x14ac:dyDescent="0.35">
      <c r="A4" s="2" t="s">
        <v>2</v>
      </c>
      <c r="B4" s="4">
        <v>0.13600000000000001</v>
      </c>
      <c r="C4" s="4">
        <v>0.159</v>
      </c>
      <c r="D4" s="3">
        <v>0.42799999999999999</v>
      </c>
      <c r="E4" s="3">
        <v>0.28799999999999998</v>
      </c>
      <c r="F4" s="4">
        <v>0.19900000000000001</v>
      </c>
      <c r="G4" s="3">
        <v>0.34599999999999997</v>
      </c>
      <c r="H4" s="4">
        <v>0.247</v>
      </c>
      <c r="I4" s="4">
        <v>0.16</v>
      </c>
      <c r="J4" s="4">
        <v>0.251</v>
      </c>
      <c r="K4" s="4">
        <v>0.224</v>
      </c>
      <c r="L4" s="4">
        <v>0.183</v>
      </c>
      <c r="M4" s="4">
        <v>0.115</v>
      </c>
      <c r="N4" s="5">
        <v>450</v>
      </c>
      <c r="O4" s="12" t="s">
        <v>22</v>
      </c>
      <c r="P4" s="2" t="s">
        <v>2</v>
      </c>
      <c r="Q4" s="4" t="s">
        <v>23</v>
      </c>
      <c r="R4" s="4" t="s">
        <v>23</v>
      </c>
      <c r="S4" s="4" t="s">
        <v>9</v>
      </c>
      <c r="T4" s="4" t="s">
        <v>9</v>
      </c>
      <c r="U4" s="4" t="s">
        <v>10</v>
      </c>
      <c r="V4" s="4" t="s">
        <v>11</v>
      </c>
      <c r="W4" s="4" t="s">
        <v>11</v>
      </c>
      <c r="X4" s="4" t="s">
        <v>10</v>
      </c>
      <c r="Y4" s="4" t="s">
        <v>12</v>
      </c>
      <c r="Z4" s="4" t="s">
        <v>12</v>
      </c>
      <c r="AA4" s="4" t="s">
        <v>13</v>
      </c>
      <c r="AB4" s="4" t="s">
        <v>14</v>
      </c>
    </row>
    <row r="5" spans="1:28" ht="25" x14ac:dyDescent="0.35">
      <c r="A5" s="2" t="s">
        <v>3</v>
      </c>
      <c r="B5" s="4">
        <v>0.16900000000000001</v>
      </c>
      <c r="C5" s="4">
        <v>0.252</v>
      </c>
      <c r="D5" s="3">
        <v>0.33400000000000002</v>
      </c>
      <c r="E5" s="3">
        <v>0.32500000000000001</v>
      </c>
      <c r="F5" s="3">
        <v>0.34399999999999997</v>
      </c>
      <c r="G5" s="4">
        <v>0.183</v>
      </c>
      <c r="H5" s="4">
        <v>0.219</v>
      </c>
      <c r="I5" s="4">
        <v>0.27</v>
      </c>
      <c r="J5" s="4">
        <v>0.22500000000000001</v>
      </c>
      <c r="K5" s="4">
        <v>0.185</v>
      </c>
      <c r="L5" s="4">
        <v>0.219</v>
      </c>
      <c r="M5" s="4">
        <v>0.08</v>
      </c>
      <c r="N5" s="5">
        <v>450</v>
      </c>
      <c r="O5" t="s">
        <v>24</v>
      </c>
      <c r="P5" s="2" t="s">
        <v>3</v>
      </c>
      <c r="Q5" s="4" t="s">
        <v>14</v>
      </c>
      <c r="R5" s="4" t="s">
        <v>13</v>
      </c>
      <c r="S5" s="4" t="s">
        <v>15</v>
      </c>
      <c r="T5" s="4" t="s">
        <v>15</v>
      </c>
      <c r="U5" s="4" t="s">
        <v>16</v>
      </c>
      <c r="V5" s="4" t="s">
        <v>17</v>
      </c>
      <c r="W5" s="4" t="s">
        <v>17</v>
      </c>
      <c r="X5" s="4" t="s">
        <v>16</v>
      </c>
      <c r="Y5" s="4" t="s">
        <v>18</v>
      </c>
      <c r="Z5" s="4" t="s">
        <v>18</v>
      </c>
      <c r="AA5" s="4" t="s">
        <v>19</v>
      </c>
      <c r="AB5" s="4" t="s">
        <v>20</v>
      </c>
    </row>
    <row r="6" spans="1:28" ht="25" x14ac:dyDescent="0.35">
      <c r="A6" s="2" t="s">
        <v>4</v>
      </c>
      <c r="B6" s="3">
        <v>0.28599999999999998</v>
      </c>
      <c r="C6" s="3">
        <v>0.29799999999999999</v>
      </c>
      <c r="D6" s="4">
        <v>0.128</v>
      </c>
      <c r="E6" s="4">
        <v>0.23400000000000001</v>
      </c>
      <c r="F6" s="6" t="s">
        <v>5</v>
      </c>
      <c r="G6" s="7">
        <v>2.7010000000000001</v>
      </c>
      <c r="H6" s="8">
        <v>1.2669999999999999</v>
      </c>
      <c r="I6" s="9">
        <v>0.65800000000000003</v>
      </c>
      <c r="J6" s="3">
        <v>0.32200000000000001</v>
      </c>
      <c r="K6" s="4">
        <v>0.23799999999999999</v>
      </c>
      <c r="L6" s="4">
        <v>0.2</v>
      </c>
      <c r="M6" s="4">
        <v>0.09</v>
      </c>
      <c r="N6" s="5">
        <v>450</v>
      </c>
      <c r="O6" s="12" t="s">
        <v>25</v>
      </c>
      <c r="P6" s="2" t="s">
        <v>4</v>
      </c>
      <c r="Q6" s="4" t="s">
        <v>20</v>
      </c>
      <c r="R6" s="4" t="s">
        <v>19</v>
      </c>
      <c r="S6" s="4" t="s">
        <v>23</v>
      </c>
      <c r="T6" s="4" t="s">
        <v>23</v>
      </c>
      <c r="U6" s="4" t="s">
        <v>27</v>
      </c>
      <c r="V6" s="7" t="s">
        <v>28</v>
      </c>
      <c r="W6" s="8" t="s">
        <v>29</v>
      </c>
      <c r="X6" s="9" t="s">
        <v>30</v>
      </c>
      <c r="Y6" s="3" t="s">
        <v>31</v>
      </c>
      <c r="Z6" s="4" t="s">
        <v>32</v>
      </c>
      <c r="AA6" s="4" t="s">
        <v>33</v>
      </c>
      <c r="AB6" s="4" t="s">
        <v>34</v>
      </c>
    </row>
    <row r="7" spans="1:28" x14ac:dyDescent="0.35">
      <c r="A7" s="2" t="s">
        <v>6</v>
      </c>
      <c r="B7" s="6" t="s">
        <v>5</v>
      </c>
      <c r="C7" s="10">
        <v>3.38</v>
      </c>
      <c r="D7" s="11">
        <v>1.6479999999999999</v>
      </c>
      <c r="E7" s="9">
        <v>0.753</v>
      </c>
      <c r="F7" s="3">
        <v>0.39200000000000002</v>
      </c>
      <c r="G7" s="4">
        <v>0.24099999999999999</v>
      </c>
      <c r="H7" s="4">
        <v>0.246</v>
      </c>
      <c r="I7" s="4">
        <v>9.0999999999999998E-2</v>
      </c>
      <c r="J7" s="4">
        <v>0.159</v>
      </c>
      <c r="K7" s="4">
        <v>0.13600000000000001</v>
      </c>
      <c r="L7" s="6"/>
      <c r="M7" s="6"/>
      <c r="N7" s="5">
        <v>450</v>
      </c>
      <c r="P7" s="2" t="s">
        <v>6</v>
      </c>
      <c r="Q7" s="4" t="s">
        <v>27</v>
      </c>
      <c r="R7" s="7" t="s">
        <v>28</v>
      </c>
      <c r="S7" s="8" t="s">
        <v>29</v>
      </c>
      <c r="T7" s="9" t="s">
        <v>30</v>
      </c>
      <c r="U7" s="3" t="s">
        <v>31</v>
      </c>
      <c r="V7" s="4" t="s">
        <v>32</v>
      </c>
      <c r="W7" s="4" t="s">
        <v>33</v>
      </c>
      <c r="X7" s="4" t="s">
        <v>34</v>
      </c>
      <c r="Y7" s="13" t="s">
        <v>35</v>
      </c>
      <c r="Z7" s="13" t="s">
        <v>35</v>
      </c>
    </row>
    <row r="8" spans="1:28" x14ac:dyDescent="0.35">
      <c r="A8" s="2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5">
        <v>450</v>
      </c>
      <c r="P8" s="2" t="s">
        <v>7</v>
      </c>
    </row>
    <row r="9" spans="1:28" x14ac:dyDescent="0.35">
      <c r="A9" s="2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5">
        <v>450</v>
      </c>
      <c r="P9" s="2" t="s">
        <v>8</v>
      </c>
    </row>
    <row r="13" spans="1:28" x14ac:dyDescent="0.35">
      <c r="A13" cm="1">
        <f t="array" ref="A13:I40">TRANSPOSE(A1:AB9)</f>
        <v>0</v>
      </c>
      <c r="B13" t="str">
        <v>A</v>
      </c>
      <c r="C13" t="str">
        <v>B</v>
      </c>
      <c r="D13" t="str">
        <v>C</v>
      </c>
      <c r="E13" t="str">
        <v>D</v>
      </c>
      <c r="F13" t="str">
        <v>E</v>
      </c>
      <c r="G13" t="str">
        <v>F</v>
      </c>
      <c r="H13" t="str">
        <v>G</v>
      </c>
      <c r="I13" t="str">
        <v>H</v>
      </c>
    </row>
    <row r="14" spans="1:28" x14ac:dyDescent="0.35">
      <c r="A14">
        <v>1</v>
      </c>
      <c r="B14">
        <v>0.38500000000000001</v>
      </c>
      <c r="C14">
        <v>0.26600000000000001</v>
      </c>
      <c r="D14">
        <v>0.13600000000000001</v>
      </c>
      <c r="E14">
        <v>0.16900000000000001</v>
      </c>
      <c r="F14">
        <v>0.28599999999999998</v>
      </c>
      <c r="G14" t="str">
        <v>OVRFLW</v>
      </c>
      <c r="H14">
        <v>0</v>
      </c>
      <c r="I14">
        <v>0</v>
      </c>
    </row>
    <row r="15" spans="1:28" x14ac:dyDescent="0.35">
      <c r="A15">
        <v>2</v>
      </c>
      <c r="B15">
        <v>0.30399999999999999</v>
      </c>
      <c r="C15">
        <v>0.33</v>
      </c>
      <c r="D15">
        <v>0.159</v>
      </c>
      <c r="E15">
        <v>0.252</v>
      </c>
      <c r="F15">
        <v>0.29799999999999999</v>
      </c>
      <c r="G15">
        <v>3.38</v>
      </c>
      <c r="H15">
        <v>0</v>
      </c>
      <c r="I15">
        <v>0</v>
      </c>
    </row>
    <row r="16" spans="1:28" x14ac:dyDescent="0.35">
      <c r="A16">
        <v>3</v>
      </c>
      <c r="B16">
        <v>0.14599999999999999</v>
      </c>
      <c r="C16">
        <v>0.32300000000000001</v>
      </c>
      <c r="D16">
        <v>0.42799999999999999</v>
      </c>
      <c r="E16">
        <v>0.33400000000000002</v>
      </c>
      <c r="F16">
        <v>0.128</v>
      </c>
      <c r="G16">
        <v>1.6479999999999999</v>
      </c>
      <c r="H16">
        <v>0</v>
      </c>
      <c r="I16">
        <v>0</v>
      </c>
    </row>
    <row r="17" spans="1:9" x14ac:dyDescent="0.35">
      <c r="A17">
        <v>4</v>
      </c>
      <c r="B17">
        <v>0.25700000000000001</v>
      </c>
      <c r="C17">
        <v>0.15</v>
      </c>
      <c r="D17">
        <v>0.28799999999999998</v>
      </c>
      <c r="E17">
        <v>0.32500000000000001</v>
      </c>
      <c r="F17">
        <v>0.23400000000000001</v>
      </c>
      <c r="G17">
        <v>0.753</v>
      </c>
      <c r="H17">
        <v>0</v>
      </c>
      <c r="I17">
        <v>0</v>
      </c>
    </row>
    <row r="18" spans="1:9" x14ac:dyDescent="0.35">
      <c r="A18">
        <v>5</v>
      </c>
      <c r="B18">
        <v>0.32400000000000001</v>
      </c>
      <c r="C18">
        <v>0.19800000000000001</v>
      </c>
      <c r="D18">
        <v>0.19900000000000001</v>
      </c>
      <c r="E18">
        <v>0.34399999999999997</v>
      </c>
      <c r="F18" t="str">
        <v>OVRFLW</v>
      </c>
      <c r="G18">
        <v>0.39200000000000002</v>
      </c>
      <c r="H18">
        <v>0</v>
      </c>
      <c r="I18">
        <v>0</v>
      </c>
    </row>
    <row r="19" spans="1:9" x14ac:dyDescent="0.35">
      <c r="A19">
        <v>6</v>
      </c>
      <c r="B19">
        <v>0.188</v>
      </c>
      <c r="C19">
        <v>0.34699999999999998</v>
      </c>
      <c r="D19">
        <v>0.34599999999999997</v>
      </c>
      <c r="E19">
        <v>0.183</v>
      </c>
      <c r="F19">
        <v>2.7010000000000001</v>
      </c>
      <c r="G19">
        <v>0.24099999999999999</v>
      </c>
      <c r="H19">
        <v>0</v>
      </c>
      <c r="I19">
        <v>0</v>
      </c>
    </row>
    <row r="20" spans="1:9" x14ac:dyDescent="0.35">
      <c r="A20">
        <v>7</v>
      </c>
      <c r="B20">
        <v>0.30099999999999999</v>
      </c>
      <c r="C20">
        <v>0.28699999999999998</v>
      </c>
      <c r="D20">
        <v>0.247</v>
      </c>
      <c r="E20">
        <v>0.219</v>
      </c>
      <c r="F20">
        <v>1.2669999999999999</v>
      </c>
      <c r="G20">
        <v>0.246</v>
      </c>
      <c r="H20">
        <v>0</v>
      </c>
      <c r="I20">
        <v>0</v>
      </c>
    </row>
    <row r="21" spans="1:9" x14ac:dyDescent="0.35">
      <c r="A21">
        <v>8</v>
      </c>
      <c r="B21">
        <v>0.307</v>
      </c>
      <c r="C21">
        <v>0.23599999999999999</v>
      </c>
      <c r="D21">
        <v>0.16</v>
      </c>
      <c r="E21">
        <v>0.27</v>
      </c>
      <c r="F21">
        <v>0.65800000000000003</v>
      </c>
      <c r="G21">
        <v>9.0999999999999998E-2</v>
      </c>
      <c r="H21">
        <v>0</v>
      </c>
      <c r="I21">
        <v>0</v>
      </c>
    </row>
    <row r="22" spans="1:9" x14ac:dyDescent="0.35">
      <c r="A22">
        <v>9</v>
      </c>
      <c r="B22">
        <v>0.12</v>
      </c>
      <c r="C22">
        <v>0.25700000000000001</v>
      </c>
      <c r="D22">
        <v>0.251</v>
      </c>
      <c r="E22">
        <v>0.22500000000000001</v>
      </c>
      <c r="F22">
        <v>0.32200000000000001</v>
      </c>
      <c r="G22">
        <v>0.159</v>
      </c>
      <c r="H22">
        <v>0</v>
      </c>
      <c r="I22">
        <v>0</v>
      </c>
    </row>
    <row r="23" spans="1:9" x14ac:dyDescent="0.35">
      <c r="A23">
        <v>10</v>
      </c>
      <c r="B23">
        <v>0.157</v>
      </c>
      <c r="C23">
        <v>0.10100000000000001</v>
      </c>
      <c r="D23">
        <v>0.224</v>
      </c>
      <c r="E23">
        <v>0.185</v>
      </c>
      <c r="F23">
        <v>0.23799999999999999</v>
      </c>
      <c r="G23">
        <v>0.13600000000000001</v>
      </c>
      <c r="H23">
        <v>0</v>
      </c>
      <c r="I23">
        <v>0</v>
      </c>
    </row>
    <row r="24" spans="1:9" x14ac:dyDescent="0.35">
      <c r="A24">
        <v>11</v>
      </c>
      <c r="B24">
        <v>0.153</v>
      </c>
      <c r="C24">
        <v>0.2</v>
      </c>
      <c r="D24">
        <v>0.183</v>
      </c>
      <c r="E24">
        <v>0.219</v>
      </c>
      <c r="F24">
        <v>0.2</v>
      </c>
      <c r="G24">
        <v>0</v>
      </c>
      <c r="H24">
        <v>0</v>
      </c>
      <c r="I24">
        <v>0</v>
      </c>
    </row>
    <row r="25" spans="1:9" x14ac:dyDescent="0.35">
      <c r="A25">
        <v>12</v>
      </c>
      <c r="B25">
        <v>0.155</v>
      </c>
      <c r="C25">
        <v>0.249</v>
      </c>
      <c r="D25">
        <v>0.115</v>
      </c>
      <c r="E25">
        <v>0.08</v>
      </c>
      <c r="F25">
        <v>0.09</v>
      </c>
      <c r="G25">
        <v>0</v>
      </c>
      <c r="H25">
        <v>0</v>
      </c>
      <c r="I25">
        <v>0</v>
      </c>
    </row>
    <row r="26" spans="1:9" x14ac:dyDescent="0.35">
      <c r="A26">
        <v>0</v>
      </c>
      <c r="B26">
        <v>450</v>
      </c>
      <c r="C26">
        <v>450</v>
      </c>
      <c r="D26">
        <v>450</v>
      </c>
      <c r="E26">
        <v>450</v>
      </c>
      <c r="F26">
        <v>450</v>
      </c>
      <c r="G26">
        <v>450</v>
      </c>
      <c r="H26">
        <v>450</v>
      </c>
      <c r="I26">
        <v>450</v>
      </c>
    </row>
    <row r="27" spans="1:9" x14ac:dyDescent="0.35">
      <c r="A27">
        <v>0</v>
      </c>
      <c r="B27">
        <v>0</v>
      </c>
      <c r="C27">
        <v>0</v>
      </c>
      <c r="D27" t="str">
        <v>---&gt;</v>
      </c>
      <c r="E27" t="str">
        <v>Identificación</v>
      </c>
      <c r="F27" t="str">
        <v>----&gt;</v>
      </c>
      <c r="G27">
        <v>0</v>
      </c>
      <c r="H27">
        <v>0</v>
      </c>
      <c r="I27">
        <v>0</v>
      </c>
    </row>
    <row r="28" spans="1:9" x14ac:dyDescent="0.35">
      <c r="A28">
        <v>0</v>
      </c>
      <c r="B28" t="str">
        <v>A</v>
      </c>
      <c r="C28" t="str">
        <v>B</v>
      </c>
      <c r="D28" t="str">
        <v>C</v>
      </c>
      <c r="E28" t="str">
        <v>D</v>
      </c>
      <c r="F28" t="str">
        <v>E</v>
      </c>
      <c r="G28" t="str">
        <v>F</v>
      </c>
      <c r="H28" t="str">
        <v>G</v>
      </c>
      <c r="I28" t="str">
        <v>H</v>
      </c>
    </row>
    <row r="29" spans="1:9" x14ac:dyDescent="0.35">
      <c r="A29">
        <v>1</v>
      </c>
      <c r="B29" t="str">
        <v>no treat</v>
      </c>
      <c r="C29" t="str">
        <v>LPS</v>
      </c>
      <c r="D29" t="str">
        <v>Ab+F+C+LPS</v>
      </c>
      <c r="E29" t="str">
        <v>AbO</v>
      </c>
      <c r="F29" t="str">
        <v>AbO+Fru</v>
      </c>
      <c r="G29" t="str">
        <v>Std 1</v>
      </c>
      <c r="H29">
        <v>0</v>
      </c>
      <c r="I29">
        <v>0</v>
      </c>
    </row>
    <row r="30" spans="1:9" x14ac:dyDescent="0.35">
      <c r="A30">
        <v>2</v>
      </c>
      <c r="B30" t="str">
        <v>no treat</v>
      </c>
      <c r="C30" t="str">
        <v>LPS</v>
      </c>
      <c r="D30" t="str">
        <v>Ab+F+C+LPS</v>
      </c>
      <c r="E30" t="str">
        <v>AbO+LPS</v>
      </c>
      <c r="F30" t="str">
        <v>Fru+LPS</v>
      </c>
      <c r="G30" t="str">
        <v>Std 2</v>
      </c>
      <c r="H30">
        <v>0</v>
      </c>
      <c r="I30">
        <v>0</v>
      </c>
    </row>
    <row r="31" spans="1:9" x14ac:dyDescent="0.35">
      <c r="A31">
        <v>3</v>
      </c>
      <c r="B31" t="str">
        <v>AbO+Chol</v>
      </c>
      <c r="C31" t="str">
        <v>Fru</v>
      </c>
      <c r="D31" t="str">
        <v>no treat</v>
      </c>
      <c r="E31" t="str">
        <v>LPS</v>
      </c>
      <c r="F31" t="str">
        <v>Ab+F+C+LPS</v>
      </c>
      <c r="G31" t="str">
        <v>Std 3</v>
      </c>
      <c r="H31">
        <v>0</v>
      </c>
      <c r="I31">
        <v>0</v>
      </c>
    </row>
    <row r="32" spans="1:9" x14ac:dyDescent="0.35">
      <c r="A32">
        <v>4</v>
      </c>
      <c r="B32" t="str">
        <v>Chol</v>
      </c>
      <c r="C32" t="str">
        <v>AbO+Chol+LPS</v>
      </c>
      <c r="D32" t="str">
        <v>no treat</v>
      </c>
      <c r="E32" t="str">
        <v>LPS</v>
      </c>
      <c r="F32" t="str">
        <v>Ab+F+C+LPS</v>
      </c>
      <c r="G32" t="str">
        <v>Std 4</v>
      </c>
      <c r="H32">
        <v>0</v>
      </c>
      <c r="I32">
        <v>0</v>
      </c>
    </row>
    <row r="33" spans="1:9" x14ac:dyDescent="0.35">
      <c r="A33">
        <v>5</v>
      </c>
      <c r="B33" t="str">
        <v>Chol</v>
      </c>
      <c r="C33" t="str">
        <v>AbO+Chol+LPS</v>
      </c>
      <c r="D33" t="str">
        <v>AbO+Chol</v>
      </c>
      <c r="E33" t="str">
        <v>Fru</v>
      </c>
      <c r="F33" t="str">
        <v>Std 1</v>
      </c>
      <c r="G33" t="str">
        <v>Std 5</v>
      </c>
      <c r="H33">
        <v>0</v>
      </c>
      <c r="I33">
        <v>0</v>
      </c>
    </row>
    <row r="34" spans="1:9" x14ac:dyDescent="0.35">
      <c r="A34">
        <v>6</v>
      </c>
      <c r="B34" t="str">
        <v>AbO+Chol</v>
      </c>
      <c r="C34" t="str">
        <v>Fru</v>
      </c>
      <c r="D34" t="str">
        <v>Chol</v>
      </c>
      <c r="E34" t="str">
        <v>AbO+Chol+LPS</v>
      </c>
      <c r="F34" t="str">
        <v>Std 2</v>
      </c>
      <c r="G34" t="str">
        <v>Std 6</v>
      </c>
      <c r="H34">
        <v>0</v>
      </c>
      <c r="I34">
        <v>0</v>
      </c>
    </row>
    <row r="35" spans="1:9" x14ac:dyDescent="0.35">
      <c r="A35">
        <v>7</v>
      </c>
      <c r="B35" t="str">
        <v>Chol+LPS</v>
      </c>
      <c r="C35" t="str">
        <v>Fru+Chol</v>
      </c>
      <c r="D35" t="str">
        <v>Chol</v>
      </c>
      <c r="E35" t="str">
        <v>AbO+Chol+LPS</v>
      </c>
      <c r="F35" t="str">
        <v>Std 3</v>
      </c>
      <c r="G35" t="str">
        <v>Std 7</v>
      </c>
      <c r="H35">
        <v>0</v>
      </c>
      <c r="I35">
        <v>0</v>
      </c>
    </row>
    <row r="36" spans="1:9" x14ac:dyDescent="0.35">
      <c r="A36">
        <v>8</v>
      </c>
      <c r="B36" t="str">
        <v>Chol+LPS</v>
      </c>
      <c r="C36" t="str">
        <v>Fru+Chol</v>
      </c>
      <c r="D36" t="str">
        <v>AbO+Chol</v>
      </c>
      <c r="E36" t="str">
        <v>Fru</v>
      </c>
      <c r="F36" t="str">
        <v>Std 4</v>
      </c>
      <c r="G36" t="str">
        <v>Std 8</v>
      </c>
      <c r="H36">
        <v>0</v>
      </c>
      <c r="I36">
        <v>0</v>
      </c>
    </row>
    <row r="37" spans="1:9" x14ac:dyDescent="0.35">
      <c r="A37">
        <v>9</v>
      </c>
      <c r="B37" t="str">
        <v>AbO+LPS</v>
      </c>
      <c r="C37" t="str">
        <v>Fru+LPS</v>
      </c>
      <c r="D37" t="str">
        <v>Chol+LPS</v>
      </c>
      <c r="E37" t="str">
        <v>Fru+Chol</v>
      </c>
      <c r="F37" t="str">
        <v>Std 5</v>
      </c>
      <c r="G37" t="str">
        <v>EMEM</v>
      </c>
      <c r="H37">
        <v>0</v>
      </c>
      <c r="I37">
        <v>0</v>
      </c>
    </row>
    <row r="38" spans="1:9" x14ac:dyDescent="0.35">
      <c r="A38">
        <v>10</v>
      </c>
      <c r="B38" t="str">
        <v>AbO</v>
      </c>
      <c r="C38" t="str">
        <v>AbO+Fru</v>
      </c>
      <c r="D38" t="str">
        <v>Chol+LPS</v>
      </c>
      <c r="E38" t="str">
        <v>Fru+Chol</v>
      </c>
      <c r="F38" t="str">
        <v>Std 6</v>
      </c>
      <c r="G38" t="str">
        <v>EMEM</v>
      </c>
      <c r="H38">
        <v>0</v>
      </c>
      <c r="I38">
        <v>0</v>
      </c>
    </row>
    <row r="39" spans="1:9" x14ac:dyDescent="0.35">
      <c r="A39">
        <v>11</v>
      </c>
      <c r="B39" t="str">
        <v>AbO</v>
      </c>
      <c r="C39" t="str">
        <v>AbO+Fru</v>
      </c>
      <c r="D39" t="str">
        <v>AbO+LPS</v>
      </c>
      <c r="E39" t="str">
        <v>Fru+LPS</v>
      </c>
      <c r="F39" t="str">
        <v>Std 7</v>
      </c>
      <c r="G39">
        <v>0</v>
      </c>
      <c r="H39">
        <v>0</v>
      </c>
      <c r="I39">
        <v>0</v>
      </c>
    </row>
    <row r="40" spans="1:9" x14ac:dyDescent="0.35">
      <c r="A40">
        <v>12</v>
      </c>
      <c r="B40" t="str">
        <v>AbO+LPS</v>
      </c>
      <c r="C40" t="str">
        <v>Fru_LPS</v>
      </c>
      <c r="D40" t="str">
        <v>AbO</v>
      </c>
      <c r="E40" t="str">
        <v>AbO+Fru</v>
      </c>
      <c r="F40" t="str">
        <v>Std 8</v>
      </c>
      <c r="G40">
        <v>0</v>
      </c>
      <c r="H40">
        <v>0</v>
      </c>
      <c r="I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B</cp:lastModifiedBy>
  <dcterms:created xsi:type="dcterms:W3CDTF">2022-06-11T16:05:08Z</dcterms:created>
  <dcterms:modified xsi:type="dcterms:W3CDTF">2022-08-06T00:00:53Z</dcterms:modified>
</cp:coreProperties>
</file>