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3955" windowHeight="12075"/>
  </bookViews>
  <sheets>
    <sheet name="PROSTOKĄTNE" sheetId="1" r:id="rId1"/>
    <sheet name="OKRĄGŁE" sheetId="2" r:id="rId2"/>
    <sheet name="RURY STALOWE" sheetId="3" r:id="rId3"/>
  </sheets>
  <calcPr calcId="145621"/>
</workbook>
</file>

<file path=xl/calcChain.xml><?xml version="1.0" encoding="utf-8"?>
<calcChain xmlns="http://schemas.openxmlformats.org/spreadsheetml/2006/main">
  <c r="C11" i="1" l="1"/>
  <c r="C21" i="1"/>
  <c r="C16" i="1"/>
  <c r="C19" i="1" s="1"/>
  <c r="D15" i="3" l="1"/>
  <c r="C15" i="3"/>
  <c r="C14" i="3"/>
  <c r="C9" i="3"/>
  <c r="C10" i="3"/>
  <c r="C11" i="3" l="1"/>
  <c r="C12" i="1" l="1"/>
  <c r="C13" i="1"/>
  <c r="C14" i="1" s="1"/>
  <c r="C15" i="1" l="1"/>
</calcChain>
</file>

<file path=xl/sharedStrings.xml><?xml version="1.0" encoding="utf-8"?>
<sst xmlns="http://schemas.openxmlformats.org/spreadsheetml/2006/main" count="92" uniqueCount="61">
  <si>
    <t>WYMIAR A</t>
  </si>
  <si>
    <t>WYMIAR B</t>
  </si>
  <si>
    <t>STAŁE :</t>
  </si>
  <si>
    <t>GĘSTOŚĆ STALI</t>
  </si>
  <si>
    <t>NAZWA</t>
  </si>
  <si>
    <t>WARTOŚĆ</t>
  </si>
  <si>
    <t>JEDNOSTKA</t>
  </si>
  <si>
    <t>mm</t>
  </si>
  <si>
    <t>kg/m3</t>
  </si>
  <si>
    <t>GĘSTOŚĆ WEŁNY MINERALNEJ</t>
  </si>
  <si>
    <t>GRUBOŚĆ BLACHY</t>
  </si>
  <si>
    <t>GRUBOŚĆ IZOLACJI</t>
  </si>
  <si>
    <t>DANE DO WPROWADZENIA:</t>
  </si>
  <si>
    <t>WYNIKI</t>
  </si>
  <si>
    <t>CIĘŻAR Z IZOLACJA + PŁASZCZ</t>
  </si>
  <si>
    <t>CIEŻAR Z IZOLACJĄ</t>
  </si>
  <si>
    <t>CIĘŻAR SAMEGO PRZEWODU</t>
  </si>
  <si>
    <t>GRUBOŚĆ STALI</t>
  </si>
  <si>
    <t>DŁUGOŚĆ BOKU DO 1000mm</t>
  </si>
  <si>
    <t>1mm</t>
  </si>
  <si>
    <t>DŁUGOŚĆ BOKU OD 1000mm DO 2000</t>
  </si>
  <si>
    <t>DŁUGOŚĆ BOKU POWYŻEJ 2000</t>
  </si>
  <si>
    <t>1,13mm</t>
  </si>
  <si>
    <t>1,25mm</t>
  </si>
  <si>
    <t>ZIELONE POLA DO WYPEŁNIENIA</t>
  </si>
  <si>
    <t>NIEIZLOWANE:</t>
  </si>
  <si>
    <t>IZOLOWANE</t>
  </si>
  <si>
    <t>ŚREDNICA WEWNĘTRZNA</t>
  </si>
  <si>
    <t>GĘSTOŚĆ WODY</t>
  </si>
  <si>
    <t>CIĘŻAR SAMEGO PRZEWODU Z WODĄ</t>
  </si>
  <si>
    <t>GRUBOŚĆ PŁASZCZA</t>
  </si>
  <si>
    <t>RURA STALOWA</t>
  </si>
  <si>
    <t xml:space="preserve">DN </t>
  </si>
  <si>
    <t>DN "</t>
  </si>
  <si>
    <t>DZ (mm)</t>
  </si>
  <si>
    <t>G ścianki</t>
  </si>
  <si>
    <t>IZOLACJA
(mm)</t>
  </si>
  <si>
    <t>1/2 IZOLACJI
(mm)</t>
  </si>
  <si>
    <t>Dz z izolacją
CO (mm)</t>
  </si>
  <si>
    <t>Dz z 1/2 izol.
WL (mm)</t>
  </si>
  <si>
    <t>1/2</t>
  </si>
  <si>
    <t>3/4</t>
  </si>
  <si>
    <t>1</t>
  </si>
  <si>
    <t>1 1/4</t>
  </si>
  <si>
    <t>1 1/2</t>
  </si>
  <si>
    <t>2</t>
  </si>
  <si>
    <t>2 1/2</t>
  </si>
  <si>
    <t>3</t>
  </si>
  <si>
    <t>4</t>
  </si>
  <si>
    <t>5</t>
  </si>
  <si>
    <t>6</t>
  </si>
  <si>
    <t>8</t>
  </si>
  <si>
    <t>10</t>
  </si>
  <si>
    <t>ŚREDNICA RÓWNOWAŻNA</t>
  </si>
  <si>
    <t>POLE POWIERZCHNI</t>
  </si>
  <si>
    <t>OBWÓD KOŁA</t>
  </si>
  <si>
    <t>ŚREDNICA KOŁA</t>
  </si>
  <si>
    <t>CIĘŻAR SAMEGO TŁUMIKA</t>
  </si>
  <si>
    <t>kg</t>
  </si>
  <si>
    <t>TŁUMIK NA ZEWNĄTRZ</t>
  </si>
  <si>
    <t>TŁUMIK NA WEWNĄTRZ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</si>
</sst>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0" fontId="0" fillId="0" borderId="5" xfId="0" applyFill="1" applyBorder="1"/>
    <xf numFmtId="0" fontId="0" fillId="2" borderId="5" xfId="0" applyFill="1" applyBorder="1"/>
    <xf numFmtId="0" fontId="2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165" fontId="1" fillId="0" borderId="6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49" fontId="1" fillId="0" borderId="6" xfId="1" applyNumberFormat="1" applyFont="1" applyBorder="1" applyAlignment="1">
      <alignment horizontal="center" vertical="center"/>
    </xf>
    <xf numFmtId="0" fontId="0" fillId="0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667800</xdr:colOff>
      <xdr:row>21</xdr:row>
      <xdr:rowOff>38637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90500"/>
          <a:ext cx="7525800" cy="3848637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25</xdr:row>
      <xdr:rowOff>1746</xdr:rowOff>
    </xdr:from>
    <xdr:to>
      <xdr:col>11</xdr:col>
      <xdr:colOff>571500</xdr:colOff>
      <xdr:row>45</xdr:row>
      <xdr:rowOff>95601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4764246"/>
          <a:ext cx="7467600" cy="3903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17</xdr:row>
      <xdr:rowOff>133350</xdr:rowOff>
    </xdr:from>
    <xdr:to>
      <xdr:col>5</xdr:col>
      <xdr:colOff>1591656</xdr:colOff>
      <xdr:row>41</xdr:row>
      <xdr:rowOff>29236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495675"/>
          <a:ext cx="7030431" cy="4734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abSelected="1" workbookViewId="0">
      <selection activeCell="C6" sqref="C6"/>
    </sheetView>
  </sheetViews>
  <sheetFormatPr defaultRowHeight="15" x14ac:dyDescent="0.25"/>
  <cols>
    <col min="2" max="2" width="27.85546875" customWidth="1"/>
    <col min="3" max="3" width="9.85546875" bestFit="1" customWidth="1"/>
    <col min="4" max="4" width="16" customWidth="1"/>
    <col min="6" max="6" width="28.28515625" customWidth="1"/>
    <col min="10" max="10" width="32.85546875" customWidth="1"/>
  </cols>
  <sheetData>
    <row r="1" spans="2:11" ht="15.75" thickBot="1" x14ac:dyDescent="0.3"/>
    <row r="2" spans="2:11" ht="15.75" thickBot="1" x14ac:dyDescent="0.3">
      <c r="B2" s="18" t="s">
        <v>12</v>
      </c>
      <c r="C2" s="20"/>
      <c r="D2" s="19"/>
      <c r="F2" s="18" t="s">
        <v>2</v>
      </c>
      <c r="G2" s="20"/>
      <c r="H2" s="19"/>
      <c r="J2" s="1" t="s">
        <v>17</v>
      </c>
      <c r="K2" s="1"/>
    </row>
    <row r="3" spans="2:11" ht="15.75" thickBot="1" x14ac:dyDescent="0.3">
      <c r="B3" s="1" t="s">
        <v>4</v>
      </c>
      <c r="C3" s="1" t="s">
        <v>5</v>
      </c>
      <c r="D3" s="1" t="s">
        <v>6</v>
      </c>
      <c r="F3" s="1" t="s">
        <v>3</v>
      </c>
      <c r="G3" s="3">
        <v>7850</v>
      </c>
      <c r="H3" s="1" t="s">
        <v>8</v>
      </c>
      <c r="J3" s="1" t="s">
        <v>18</v>
      </c>
      <c r="K3" s="3" t="s">
        <v>19</v>
      </c>
    </row>
    <row r="4" spans="2:11" ht="15.75" thickBot="1" x14ac:dyDescent="0.3">
      <c r="B4" s="1" t="s">
        <v>0</v>
      </c>
      <c r="C4" s="2">
        <v>900</v>
      </c>
      <c r="D4" s="1" t="s">
        <v>7</v>
      </c>
      <c r="F4" s="1" t="s">
        <v>9</v>
      </c>
      <c r="G4" s="3">
        <v>80</v>
      </c>
      <c r="H4" s="1" t="s">
        <v>8</v>
      </c>
      <c r="J4" s="1" t="s">
        <v>20</v>
      </c>
      <c r="K4" s="3" t="s">
        <v>22</v>
      </c>
    </row>
    <row r="5" spans="2:11" ht="15.75" thickBot="1" x14ac:dyDescent="0.3">
      <c r="B5" s="1" t="s">
        <v>1</v>
      </c>
      <c r="C5" s="2">
        <v>335</v>
      </c>
      <c r="D5" s="1" t="s">
        <v>7</v>
      </c>
      <c r="J5" s="1" t="s">
        <v>21</v>
      </c>
      <c r="K5" s="3" t="s">
        <v>23</v>
      </c>
    </row>
    <row r="6" spans="2:11" ht="15.75" thickBot="1" x14ac:dyDescent="0.3">
      <c r="B6" s="1" t="s">
        <v>10</v>
      </c>
      <c r="C6" s="2">
        <v>1</v>
      </c>
      <c r="D6" s="1" t="s">
        <v>7</v>
      </c>
    </row>
    <row r="7" spans="2:11" ht="15.75" thickBot="1" x14ac:dyDescent="0.3">
      <c r="B7" s="1" t="s">
        <v>11</v>
      </c>
      <c r="C7" s="2">
        <v>40</v>
      </c>
      <c r="D7" s="1" t="s">
        <v>7</v>
      </c>
    </row>
    <row r="8" spans="2:11" ht="15.75" thickBot="1" x14ac:dyDescent="0.3">
      <c r="B8" s="16" t="s">
        <v>57</v>
      </c>
      <c r="C8" s="17">
        <v>0</v>
      </c>
      <c r="D8" s="1" t="s">
        <v>58</v>
      </c>
    </row>
    <row r="9" spans="2:11" ht="15.75" thickBot="1" x14ac:dyDescent="0.3"/>
    <row r="10" spans="2:11" ht="15.75" thickBot="1" x14ac:dyDescent="0.3">
      <c r="B10" s="18" t="s">
        <v>13</v>
      </c>
      <c r="C10" s="19"/>
    </row>
    <row r="11" spans="2:11" ht="15.75" thickBot="1" x14ac:dyDescent="0.3">
      <c r="B11" s="1" t="s">
        <v>14</v>
      </c>
      <c r="C11" s="4">
        <f>((((C4+C6+C6)*(C5+C6+C6))-(C4*C5))*1.3/1000000*G3)+((((C4+C7+C7+C6+C6)*(C5+C7+C7+C6+C6))-((C4+C6)*(C5+C6)))/1000000*G4)+(((C4+C7+C7+C6+C6+C6+C6)*(C5+C7+C7+C6+C6+C6+C6))-((C4+C7+C7+C6+C6)*(C5+C7+C7+C6+C6)))*1.3/1000000*G3</f>
        <v>62.382219999999997</v>
      </c>
      <c r="F11" s="2" t="s">
        <v>24</v>
      </c>
    </row>
    <row r="12" spans="2:11" ht="15.75" thickBot="1" x14ac:dyDescent="0.3">
      <c r="B12" s="1" t="s">
        <v>15</v>
      </c>
      <c r="C12" s="4">
        <f>((((C4+C6+C6)*(C5+C6+C6))-(C4*C5))*1.3/1000000*G3)+((((C4+C7+C7)*(C5+C7+C7))-(C4*C5))/1000000*G4)</f>
        <v>33.663170000000001</v>
      </c>
    </row>
    <row r="13" spans="2:11" ht="15.75" thickBot="1" x14ac:dyDescent="0.3">
      <c r="B13" s="1" t="s">
        <v>16</v>
      </c>
      <c r="C13" s="4">
        <f>((((C4+C6+C6)*(C5+C6+C6))-(C4*C5))*1.3/1000000*G3)</f>
        <v>25.247170000000001</v>
      </c>
    </row>
    <row r="14" spans="2:11" ht="15.75" thickBot="1" x14ac:dyDescent="0.3">
      <c r="B14" s="1" t="s">
        <v>59</v>
      </c>
      <c r="C14" s="4">
        <f>C11-C13+C8</f>
        <v>37.135049999999993</v>
      </c>
    </row>
    <row r="15" spans="2:11" ht="15.75" thickBot="1" x14ac:dyDescent="0.3">
      <c r="B15" s="1" t="s">
        <v>60</v>
      </c>
      <c r="C15" s="4">
        <f>C12-C13+C8</f>
        <v>8.4160000000000004</v>
      </c>
    </row>
    <row r="16" spans="2:11" x14ac:dyDescent="0.25">
      <c r="B16" t="s">
        <v>54</v>
      </c>
      <c r="C16">
        <f>C4*C5</f>
        <v>301500</v>
      </c>
    </row>
    <row r="19" spans="2:3" x14ac:dyDescent="0.25">
      <c r="B19" t="s">
        <v>53</v>
      </c>
      <c r="C19">
        <f>4*C16/(2*C4+2*C5)</f>
        <v>488.25910931174087</v>
      </c>
    </row>
    <row r="20" spans="2:3" x14ac:dyDescent="0.25">
      <c r="B20" t="s">
        <v>56</v>
      </c>
      <c r="C20">
        <v>200</v>
      </c>
    </row>
    <row r="21" spans="2:3" x14ac:dyDescent="0.25">
      <c r="B21" t="s">
        <v>55</v>
      </c>
      <c r="C21">
        <f>3.1415*C20</f>
        <v>628.30000000000007</v>
      </c>
    </row>
  </sheetData>
  <mergeCells count="3">
    <mergeCell ref="B10:C10"/>
    <mergeCell ref="B2:D2"/>
    <mergeCell ref="F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4"/>
  <sheetViews>
    <sheetView workbookViewId="0">
      <selection activeCell="U44" sqref="U44"/>
    </sheetView>
  </sheetViews>
  <sheetFormatPr defaultRowHeight="15" x14ac:dyDescent="0.25"/>
  <sheetData>
    <row r="1" spans="2:2" x14ac:dyDescent="0.25">
      <c r="B1" t="s">
        <v>25</v>
      </c>
    </row>
    <row r="24" spans="2:2" x14ac:dyDescent="0.25">
      <c r="B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workbookViewId="0">
      <selection activeCell="C7" sqref="C7"/>
    </sheetView>
  </sheetViews>
  <sheetFormatPr defaultRowHeight="15" x14ac:dyDescent="0.25"/>
  <cols>
    <col min="2" max="2" width="27.85546875" customWidth="1"/>
    <col min="3" max="3" width="16.140625" bestFit="1" customWidth="1"/>
    <col min="4" max="4" width="16" customWidth="1"/>
    <col min="6" max="6" width="28.28515625" customWidth="1"/>
    <col min="10" max="10" width="32.85546875" customWidth="1"/>
  </cols>
  <sheetData>
    <row r="1" spans="2:11" ht="15.75" thickBot="1" x14ac:dyDescent="0.3"/>
    <row r="2" spans="2:11" ht="15.75" thickBot="1" x14ac:dyDescent="0.3">
      <c r="B2" s="18" t="s">
        <v>12</v>
      </c>
      <c r="C2" s="20"/>
      <c r="D2" s="19"/>
      <c r="F2" s="18" t="s">
        <v>2</v>
      </c>
      <c r="G2" s="20"/>
      <c r="H2" s="19"/>
      <c r="J2" s="1" t="s">
        <v>17</v>
      </c>
      <c r="K2" s="1"/>
    </row>
    <row r="3" spans="2:11" ht="15.75" thickBot="1" x14ac:dyDescent="0.3">
      <c r="B3" s="1" t="s">
        <v>4</v>
      </c>
      <c r="C3" s="1" t="s">
        <v>5</v>
      </c>
      <c r="D3" s="1" t="s">
        <v>6</v>
      </c>
      <c r="F3" s="1" t="s">
        <v>3</v>
      </c>
      <c r="G3" s="3">
        <v>7850</v>
      </c>
      <c r="H3" s="1" t="s">
        <v>8</v>
      </c>
      <c r="J3" s="1" t="s">
        <v>18</v>
      </c>
      <c r="K3" s="3" t="s">
        <v>19</v>
      </c>
    </row>
    <row r="4" spans="2:11" ht="15.75" thickBot="1" x14ac:dyDescent="0.3">
      <c r="B4" s="1" t="s">
        <v>27</v>
      </c>
      <c r="C4" s="2">
        <v>41.8</v>
      </c>
      <c r="D4" s="1" t="s">
        <v>7</v>
      </c>
      <c r="F4" s="1" t="s">
        <v>9</v>
      </c>
      <c r="G4" s="3">
        <v>120</v>
      </c>
      <c r="H4" s="1" t="s">
        <v>8</v>
      </c>
      <c r="J4" s="1" t="s">
        <v>20</v>
      </c>
      <c r="K4" s="3" t="s">
        <v>22</v>
      </c>
    </row>
    <row r="5" spans="2:11" ht="15.75" thickBot="1" x14ac:dyDescent="0.3">
      <c r="B5" s="1" t="s">
        <v>10</v>
      </c>
      <c r="C5" s="2">
        <v>3.25</v>
      </c>
      <c r="D5" s="1" t="s">
        <v>7</v>
      </c>
      <c r="F5" s="1" t="s">
        <v>28</v>
      </c>
      <c r="G5" s="3">
        <v>1000</v>
      </c>
      <c r="H5" s="1" t="s">
        <v>8</v>
      </c>
      <c r="J5" s="1" t="s">
        <v>21</v>
      </c>
      <c r="K5" s="3" t="s">
        <v>23</v>
      </c>
    </row>
    <row r="6" spans="2:11" ht="15.75" thickBot="1" x14ac:dyDescent="0.3">
      <c r="B6" s="1" t="s">
        <v>11</v>
      </c>
      <c r="C6" s="2">
        <v>0</v>
      </c>
      <c r="D6" s="1" t="s">
        <v>7</v>
      </c>
    </row>
    <row r="7" spans="2:11" ht="15.75" thickBot="1" x14ac:dyDescent="0.3">
      <c r="B7" s="6" t="s">
        <v>30</v>
      </c>
      <c r="C7" s="7">
        <v>0</v>
      </c>
      <c r="D7" s="1" t="s">
        <v>7</v>
      </c>
    </row>
    <row r="8" spans="2:11" ht="15.75" thickBot="1" x14ac:dyDescent="0.3">
      <c r="B8" s="18" t="s">
        <v>13</v>
      </c>
      <c r="C8" s="19"/>
    </row>
    <row r="9" spans="2:11" ht="15.75" thickBot="1" x14ac:dyDescent="0.3">
      <c r="B9" s="1" t="s">
        <v>14</v>
      </c>
      <c r="C9" s="4">
        <f>((3.14*(C4+C5+C5)^2)/4-(3.14*(C4)^2)/4)/1000000*G3+((3.14*(C4)^2)/4)/1000000*G5+((3.14*(C4+C5+C5+C6+C6)^2)/4-(3.14*(C4+C5+C5)^2)/4)/1000000*G4+((3.14*(C4+C5+C5+C6+C6+C7+C7)^2)/4)-(3.14*(C4+C5+C5+C6+C6)^2)/4/1000000*G3</f>
        <v>1821.9233037099998</v>
      </c>
    </row>
    <row r="10" spans="2:11" ht="15.75" thickBot="1" x14ac:dyDescent="0.3">
      <c r="B10" s="1" t="s">
        <v>15</v>
      </c>
      <c r="C10" s="4">
        <f>((3.14*(C4+C5+C5)^2)/4-(3.14*(C4)^2)/4)/1000000*G3+((3.14*(C4)^2)/4)/1000000*G5+((3.14*(C4+C5+C5+C6+C6)^2)/4-(3.14*(C4+C5+C5)^2)/4)/1000000*G4</f>
        <v>4.9805051124999995</v>
      </c>
      <c r="F10" s="2" t="s">
        <v>24</v>
      </c>
    </row>
    <row r="11" spans="2:11" ht="15.75" thickBot="1" x14ac:dyDescent="0.3">
      <c r="B11" s="1" t="s">
        <v>29</v>
      </c>
      <c r="C11" s="5">
        <f>((3.14*(C4+C5+C5)^2)/4-(3.14*(C4)^2)/4)/1000000*G3+((3.14*(C4)^2)/4)/1000000*G5</f>
        <v>4.9805051124999995</v>
      </c>
    </row>
    <row r="14" spans="2:11" ht="15.75" thickBot="1" x14ac:dyDescent="0.3">
      <c r="C14">
        <f>(((3.14*(C4+C5+C5+C6+C6+C7+C7)^2)/4))-((3.14*(C4+C5+C5+C6+C6)^2)/4)/1000000*G3</f>
        <v>1816.9427985974999</v>
      </c>
    </row>
    <row r="15" spans="2:11" ht="15.75" thickBot="1" x14ac:dyDescent="0.3">
      <c r="C15" s="4">
        <f>(((3.14*(C4+C5+C5+C6+C6)^2)/4)-((3.14*(C4+C5+C5)^2)/4))/1000000*G4</f>
        <v>0</v>
      </c>
      <c r="D15">
        <f>(((3.14*(C4+C5+C5+C6+C6+C7+C7)^2)/4)-((3.14*(C4+C5+C5+C6+C6)^2)/4))/1000000*G4</f>
        <v>0</v>
      </c>
    </row>
    <row r="22" spans="8:15" x14ac:dyDescent="0.25">
      <c r="H22" s="8" t="s">
        <v>31</v>
      </c>
      <c r="I22" s="8"/>
      <c r="J22" s="8"/>
      <c r="K22" s="8"/>
      <c r="L22" s="8"/>
      <c r="M22" s="8"/>
      <c r="N22" s="8"/>
      <c r="O22" s="8"/>
    </row>
    <row r="23" spans="8:15" ht="36" x14ac:dyDescent="0.25">
      <c r="H23" s="9" t="s">
        <v>32</v>
      </c>
      <c r="I23" s="9" t="s">
        <v>33</v>
      </c>
      <c r="J23" s="9" t="s">
        <v>34</v>
      </c>
      <c r="K23" s="9" t="s">
        <v>35</v>
      </c>
      <c r="L23" s="10" t="s">
        <v>36</v>
      </c>
      <c r="M23" s="10" t="s">
        <v>37</v>
      </c>
      <c r="N23" s="10" t="s">
        <v>38</v>
      </c>
      <c r="O23" s="10" t="s">
        <v>39</v>
      </c>
    </row>
    <row r="24" spans="8:15" x14ac:dyDescent="0.25">
      <c r="H24" s="14">
        <v>15</v>
      </c>
      <c r="I24" s="15" t="s">
        <v>40</v>
      </c>
      <c r="J24" s="11">
        <v>21.3</v>
      </c>
      <c r="K24" s="11">
        <v>2.65</v>
      </c>
      <c r="L24" s="11">
        <v>20</v>
      </c>
      <c r="M24" s="11">
        <v>10</v>
      </c>
      <c r="N24" s="11">
        <v>62</v>
      </c>
      <c r="O24" s="11">
        <v>42</v>
      </c>
    </row>
    <row r="25" spans="8:15" x14ac:dyDescent="0.25">
      <c r="H25" s="14">
        <v>20</v>
      </c>
      <c r="I25" s="15" t="s">
        <v>41</v>
      </c>
      <c r="J25" s="11">
        <v>26.9</v>
      </c>
      <c r="K25" s="11">
        <v>2.65</v>
      </c>
      <c r="L25" s="11">
        <v>20</v>
      </c>
      <c r="M25" s="11">
        <v>10</v>
      </c>
      <c r="N25" s="11">
        <v>67</v>
      </c>
      <c r="O25" s="11">
        <v>47</v>
      </c>
    </row>
    <row r="26" spans="8:15" x14ac:dyDescent="0.25">
      <c r="H26" s="14">
        <v>25</v>
      </c>
      <c r="I26" s="15" t="s">
        <v>42</v>
      </c>
      <c r="J26" s="11">
        <v>33.700000000000003</v>
      </c>
      <c r="K26" s="11">
        <v>3.25</v>
      </c>
      <c r="L26" s="11">
        <v>30</v>
      </c>
      <c r="M26" s="11">
        <v>15</v>
      </c>
      <c r="N26" s="11">
        <v>94</v>
      </c>
      <c r="O26" s="11">
        <v>64</v>
      </c>
    </row>
    <row r="27" spans="8:15" x14ac:dyDescent="0.25">
      <c r="H27" s="14">
        <v>32</v>
      </c>
      <c r="I27" s="15" t="s">
        <v>43</v>
      </c>
      <c r="J27" s="11">
        <v>42.4</v>
      </c>
      <c r="K27" s="11">
        <v>3.25</v>
      </c>
      <c r="L27" s="11">
        <v>30</v>
      </c>
      <c r="M27" s="11">
        <v>15</v>
      </c>
      <c r="N27" s="11">
        <v>103</v>
      </c>
      <c r="O27" s="11">
        <v>73</v>
      </c>
    </row>
    <row r="28" spans="8:15" x14ac:dyDescent="0.25">
      <c r="H28" s="14">
        <v>40</v>
      </c>
      <c r="I28" s="15" t="s">
        <v>44</v>
      </c>
      <c r="J28" s="11">
        <v>48.3</v>
      </c>
      <c r="K28" s="11">
        <v>3.25</v>
      </c>
      <c r="L28" s="11">
        <v>42</v>
      </c>
      <c r="M28" s="11">
        <v>22</v>
      </c>
      <c r="N28" s="11">
        <v>133</v>
      </c>
      <c r="O28" s="11">
        <v>93</v>
      </c>
    </row>
    <row r="29" spans="8:15" x14ac:dyDescent="0.25">
      <c r="H29" s="14">
        <v>50</v>
      </c>
      <c r="I29" s="15" t="s">
        <v>45</v>
      </c>
      <c r="J29" s="11">
        <v>60.3</v>
      </c>
      <c r="K29" s="11">
        <v>3.65</v>
      </c>
      <c r="L29" s="11">
        <v>54</v>
      </c>
      <c r="M29" s="11">
        <v>28</v>
      </c>
      <c r="N29" s="11">
        <v>169</v>
      </c>
      <c r="O29" s="11">
        <v>117</v>
      </c>
    </row>
    <row r="30" spans="8:15" x14ac:dyDescent="0.25">
      <c r="H30" s="14">
        <v>65</v>
      </c>
      <c r="I30" s="15" t="s">
        <v>46</v>
      </c>
      <c r="J30" s="11">
        <v>76.099999999999994</v>
      </c>
      <c r="K30" s="11">
        <v>3.65</v>
      </c>
      <c r="L30" s="11">
        <v>70</v>
      </c>
      <c r="M30" s="11">
        <v>35</v>
      </c>
      <c r="N30" s="11">
        <v>217</v>
      </c>
      <c r="O30" s="11">
        <v>147</v>
      </c>
    </row>
    <row r="31" spans="8:15" x14ac:dyDescent="0.25">
      <c r="H31" s="14">
        <v>80</v>
      </c>
      <c r="I31" s="15" t="s">
        <v>47</v>
      </c>
      <c r="J31" s="11">
        <v>88.9</v>
      </c>
      <c r="K31" s="11">
        <v>4.05</v>
      </c>
      <c r="L31" s="11">
        <v>80</v>
      </c>
      <c r="M31" s="11">
        <v>40</v>
      </c>
      <c r="N31" s="11">
        <v>249</v>
      </c>
      <c r="O31" s="11">
        <v>169</v>
      </c>
    </row>
    <row r="32" spans="8:15" x14ac:dyDescent="0.25">
      <c r="H32" s="14">
        <v>100</v>
      </c>
      <c r="I32" s="15" t="s">
        <v>48</v>
      </c>
      <c r="J32" s="11">
        <v>114.3</v>
      </c>
      <c r="K32" s="11">
        <v>4.05</v>
      </c>
      <c r="L32" s="11">
        <v>100</v>
      </c>
      <c r="M32" s="11">
        <v>50</v>
      </c>
      <c r="N32" s="11">
        <v>315</v>
      </c>
      <c r="O32" s="11">
        <v>215</v>
      </c>
    </row>
    <row r="33" spans="8:15" x14ac:dyDescent="0.25">
      <c r="H33" s="14">
        <v>125</v>
      </c>
      <c r="I33" s="15" t="s">
        <v>49</v>
      </c>
      <c r="J33" s="11">
        <v>139.69999999999999</v>
      </c>
      <c r="K33" s="11">
        <v>4.05</v>
      </c>
      <c r="L33" s="11">
        <v>100</v>
      </c>
      <c r="M33" s="11">
        <v>50</v>
      </c>
      <c r="N33" s="11">
        <v>340</v>
      </c>
      <c r="O33" s="11">
        <v>240</v>
      </c>
    </row>
    <row r="34" spans="8:15" x14ac:dyDescent="0.25">
      <c r="H34" s="14">
        <v>150</v>
      </c>
      <c r="I34" s="15" t="s">
        <v>50</v>
      </c>
      <c r="J34" s="11">
        <v>168.3</v>
      </c>
      <c r="K34" s="12">
        <v>4.5</v>
      </c>
      <c r="L34" s="11">
        <v>100</v>
      </c>
      <c r="M34" s="11">
        <v>50</v>
      </c>
      <c r="N34" s="11">
        <v>369</v>
      </c>
      <c r="O34" s="11">
        <v>269</v>
      </c>
    </row>
    <row r="35" spans="8:15" x14ac:dyDescent="0.25">
      <c r="H35" s="14">
        <v>200</v>
      </c>
      <c r="I35" s="15" t="s">
        <v>51</v>
      </c>
      <c r="J35" s="11">
        <v>219.1</v>
      </c>
      <c r="K35" s="12">
        <v>6</v>
      </c>
      <c r="L35" s="11">
        <v>100</v>
      </c>
      <c r="M35" s="11">
        <v>50</v>
      </c>
      <c r="N35" s="11">
        <v>420</v>
      </c>
      <c r="O35" s="11">
        <v>320</v>
      </c>
    </row>
    <row r="36" spans="8:15" x14ac:dyDescent="0.25">
      <c r="H36" s="14">
        <v>250</v>
      </c>
      <c r="I36" s="15" t="s">
        <v>52</v>
      </c>
      <c r="J36" s="13">
        <v>273</v>
      </c>
      <c r="K36" s="12">
        <v>6</v>
      </c>
      <c r="L36" s="11">
        <v>100</v>
      </c>
      <c r="M36" s="11">
        <v>50</v>
      </c>
      <c r="N36" s="11">
        <v>473</v>
      </c>
      <c r="O36" s="11">
        <v>373</v>
      </c>
    </row>
  </sheetData>
  <mergeCells count="3">
    <mergeCell ref="B2:D2"/>
    <mergeCell ref="F2:H2"/>
    <mergeCell ref="B8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PROSTOKĄTNE</vt:lpstr>
      <vt:lpstr>OKRĄGŁE</vt:lpstr>
      <vt:lpstr>RURY STALOWE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WN-Projekt</dc:creator>
  <cp:lastModifiedBy>WN-Projekt</cp:lastModifiedBy>
  <dcterms:created xsi:type="dcterms:W3CDTF">2016-07-21T10:20:16Z</dcterms:created>
  <dcterms:modified xsi:type="dcterms:W3CDTF">2018-11-13T15:04:59Z</dcterms:modified>
</cp:coreProperties>
</file>