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243CC797-330E-49A2-8E62-E60FD9B95096}" xr6:coauthVersionLast="46" xr6:coauthVersionMax="46" xr10:uidLastSave="{00000000-0000-0000-0000-000000000000}"/>
  <bookViews>
    <workbookView xWindow="11208" yWindow="7188" windowWidth="17280" windowHeight="9072" activeTab="2" xr2:uid="{700A1A7B-3F76-47D1-986E-B358D29F4025}"/>
  </bookViews>
  <sheets>
    <sheet name="Achat" sheetId="11" r:id="rId1"/>
    <sheet name="Passage en feather ada" sheetId="20" r:id="rId2"/>
    <sheet name="Feuil1" sheetId="23" r:id="rId3"/>
    <sheet name="conso" sheetId="3" r:id="rId4"/>
    <sheet name="Liste connecteur" sheetId="19" r:id="rId5"/>
    <sheet name="Pin des Arduino" sheetId="4" r:id="rId6"/>
    <sheet name="Radio" sheetId="9" r:id="rId7"/>
    <sheet name="Transfert I2C" sheetId="22" r:id="rId8"/>
    <sheet name="Codage-décodage Radio" sheetId="15" r:id="rId9"/>
    <sheet name="Ordre execution tache" sheetId="17" r:id="rId10"/>
    <sheet name="Test mesure frequence" sheetId="5" r:id="rId11"/>
    <sheet name="Direction Vent" sheetId="6" r:id="rId12"/>
    <sheet name="Barometre" sheetId="21" r:id="rId13"/>
    <sheet name="dew frost point" sheetId="12" r:id="rId14"/>
    <sheet name="thermistance etalonnage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23" l="1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" i="23"/>
  <c r="C26" i="23"/>
  <c r="D3" i="23"/>
  <c r="D4" i="23" s="1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22" i="23" s="1"/>
  <c r="D23" i="23" s="1"/>
  <c r="D24" i="23" s="1"/>
  <c r="AC20" i="6"/>
  <c r="W20" i="6"/>
  <c r="Y2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4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5" i="6"/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<sst xmlns="http://schemas.openxmlformats.org/spreadsheetml/2006/main" count="678" uniqueCount="444">
  <si>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</si>
  <si>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</si>
  <si>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</si>
  <si>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</si>
  <si>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</si>
  <si>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</si>
  <si>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</si>
  <si>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</si>
  <si>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</si>
  <si>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</si>
  <si>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</si>
  <si>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</si>
  <si>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</si>
  <si>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</si>
  <si>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</si>
  <si>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</si>
  <si>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</si>
  <si>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</si>
  <si>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</si>
  <si>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</si>
  <si>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</si>
  <si>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</si>
  <si>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</si>
  <si>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</si>
  <si>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</si>
  <si>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</si>
  <si>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</si>
  <si>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</si>
  <si>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</si>
  <si>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</si>
  <si>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</si>
  <si>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</si>
  <si>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</si>
  <si>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</si>
  <si>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</si>
  <si>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</si>
  <si>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</si>
  <si>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</si>
  <si>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</si>
  <si>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</si>
  <si>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</si>
  <si>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</si>
  <si>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</si>
  <si>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</si>
  <si>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</si>
  <si>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</si>
  <si>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</si>
  <si>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</si>
  <si>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</si>
  <si>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</si>
  <si>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</si>
  <si>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</si>
  <si>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</si>
  <si>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</si>
  <si>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</si>
  <si>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</si>
  <si>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</si>
  <si>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</si>
  <si>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</si>
  <si>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</si>
  <si>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</si>
  <si>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</si>
  <si>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</si>
  <si>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</si>
  <si>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</si>
  <si>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</si>
  <si>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</si>
  <si>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</si>
  <si>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</si>
  <si>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</si>
  <si>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</si>
  <si>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</si>
  <si>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</si>
  <si>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</si>
  <si>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</si>
  <si>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</si>
  <si>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</si>
  <si>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</si>
  <si>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</si>
  <si>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</si>
  <si>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</si>
  <si>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</si>
  <si>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</si>
  <si>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</si>
  <si>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</si>
  <si>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</si>
  <si>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</si>
  <si>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</si>
  <si>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</si>
  <si>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</si>
  <si>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</si>
  <si>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</si>
  <si>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</si>
  <si>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</si>
  <si>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</si>
  <si>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</si>
  <si>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</si>
  <si>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</si>
  <si>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</si>
  <si>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</si>
  <si>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</si>
  <si>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</si>
  <si>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</si>
  <si>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</si>
  <si>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</si>
  <si>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</si>
  <si>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</si>
  <si>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</si>
  <si>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</si>
  <si>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</si>
  <si>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</si>
  <si>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</si>
  <si>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</si>
  <si>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</si>
  <si>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</si>
  <si>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</si>
  <si>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</si>
  <si>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</si>
  <si>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</si>
  <si>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</si>
  <si>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</si>
  <si>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</si>
  <si>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</si>
  <si>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</si>
  <si>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</si>
  <si>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</si>
  <si>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</si>
  <si>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</si>
  <si>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</si>
  <si>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</si>
  <si>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</si>
  <si>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</si>
  <si>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</si>
  <si>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</si>
  <si>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</si>
  <si>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</si>
  <si>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</si>
  <si>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</si>
  <si>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</si>
  <si>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</si>
  <si>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</si>
  <si>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</si>
  <si>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</si>
  <si>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</si>
  <si>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</si>
  <si>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</si>
  <si>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</si>
  <si>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</si>
  <si>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</si>
  <si>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</si>
  <si>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</si>
  <si>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</si>
  <si>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</si>
  <si>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</si>
  <si>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</si>
  <si>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</si>
  <si>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</si>
  <si>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</si>
  <si>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</si>
  <si>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</si>
  <si>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</si>
  <si>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</si>
  <si>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</si>
  <si>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</si>
  <si>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</si>
  <si>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</si>
  <si>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</si>
  <si>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</si>
  <si>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</si>
  <si>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</si>
  <si>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</si>
  <si>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</si>
  <si>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</si>
  <si>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</si>
  <si>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</si>
  <si>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</si>
  <si>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</si>
  <si>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</si>
  <si>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</si>
  <si>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</si>
  <si>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</si>
  <si>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</si>
  <si>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</si>
  <si>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</si>
  <si>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</si>
  <si>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</si>
  <si>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</si>
  <si>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</si>
  <si>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</si>
  <si>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</si>
  <si>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</si>
  <si>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</si>
  <si>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</si>
  <si>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</si>
  <si>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</si>
  <si>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</si>
  <si>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</si>
  <si>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</si>
  <si>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</si>
  <si>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</si>
  <si>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</si>
  <si>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</si>
  <si>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</si>
  <si>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</si>
  <si>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</si>
  <si>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</si>
  <si>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</si>
  <si>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</si>
  <si>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</si>
  <si>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</si>
  <si>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</si>
  <si>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</si>
  <si>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</si>
  <si>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</si>
  <si>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</si>
  <si>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</si>
  <si>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</si>
  <si>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</si>
  <si>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</si>
  <si>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</si>
  <si>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</si>
  <si>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</si>
  <si>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</si>
  <si>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</si>
  <si>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</si>
  <si>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</si>
  <si>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</si>
  <si>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</si>
  <si>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</si>
  <si>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</si>
  <si>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</si>
  <si>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</si>
  <si>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</si>
  <si>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</si>
  <si>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</si>
  <si>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</si>
  <si>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</si>
  <si>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</si>
  <si>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</si>
  <si>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</si>
  <si>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</si>
  <si>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</si>
  <si>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</si>
  <si>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</si>
  <si>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</si>
  <si>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</si>
  <si>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</si>
  <si>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</si>
  <si>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</si>
  <si>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</si>
  <si>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</si>
  <si>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</si>
  <si>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</si>
  <si>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</si>
  <si>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</si>
  <si>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</si>
  <si>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</si>
  <si>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</si>
  <si>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</si>
  <si>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</si>
  <si>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</si>
  <si>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</si>
  <si>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</si>
  <si>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</si>
  <si>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</si>
  <si>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</si>
  <si>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</si>
  <si>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</si>
  <si>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</si>
  <si>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</si>
  <si>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</si>
  <si>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</si>
  <si>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</si>
  <si>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</si>
  <si>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</si>
  <si>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</si>
  <si>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</si>
  <si>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</si>
  <si>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</si>
  <si>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</si>
  <si>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</si>
  <si>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</si>
  <si>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</si>
  <si>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</si>
  <si>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</si>
  <si>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</si>
  <si>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</si>
  <si>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</si>
  <si>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</si>
  <si>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</si>
  <si>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</si>
  <si>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</si>
  <si>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</si>
  <si>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</si>
  <si>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</si>
  <si>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</si>
  <si>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</si>
  <si>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</si>
  <si>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</si>
  <si>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</si>
  <si>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</si>
  <si>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</si>
  <si>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</si>
  <si>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</si>
  <si>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</si>
  <si>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</si>
  <si>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</si>
  <si>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</si>
  <si>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</si>
  <si>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</si>
  <si>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</si>
  <si>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</si>
  <si>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</si>
  <si>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</si>
  <si>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</si>
  <si>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</si>
  <si>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</si>
  <si>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</si>
  <si>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</si>
  <si>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</si>
  <si>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</si>
  <si>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</si>
  <si>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</si>
  <si>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</si>
  <si>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</si>
  <si>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</si>
  <si>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</si>
  <si>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</si>
  <si>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</si>
  <si>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</si>
  <si>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</si>
  <si>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</si>
  <si>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</si>
  <si>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</si>
  <si>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</si>
  <si>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</si>
  <si>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</si>
  <si>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</si>
  <si>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</si>
  <si>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</si>
  <si>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</si>
  <si>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</si>
  <si>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</si>
  <si>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</si>
  <si>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</si>
  <si>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</si>
  <si>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</si>
  <si>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</si>
  <si>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</si>
  <si>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</si>
  <si>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</si>
  <si>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</si>
  <si>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</si>
  <si>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</si>
  <si>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</si>
  <si>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</si>
  <si>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</si>
  <si>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</si>
  <si>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</si>
  <si>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</si>
  <si>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</si>
  <si>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</si>
  <si>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</si>
  <si>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</si>
  <si>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</si>
  <si>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</si>
  <si>
    <t>SDA I²C n°2</t>
  </si>
  <si>
    <t>inférieur  à</t>
  </si>
  <si>
    <t>inf</t>
  </si>
  <si>
    <t>pluieforte</t>
  </si>
  <si>
    <t>pluie douce</t>
  </si>
  <si>
    <t>beau</t>
  </si>
  <si>
    <t>très beau</t>
  </si>
  <si>
    <t>données à tranférer</t>
  </si>
  <si>
    <t>rain 24h</t>
  </si>
  <si>
    <t>rain 7d</t>
  </si>
  <si>
    <t>previsions baro</t>
  </si>
  <si>
    <t>type</t>
  </si>
  <si>
    <t>float</t>
  </si>
  <si>
    <t>ordre d'émission</t>
  </si>
  <si>
    <t>Voltage Battery</t>
  </si>
  <si>
    <t>fonction pour convertir angle en direction</t>
  </si>
  <si>
    <t>fonction pour convertir pression en prévision</t>
  </si>
  <si>
    <t>rain24h;</t>
  </si>
  <si>
    <t>rain7d;</t>
  </si>
  <si>
    <t>windDir;</t>
  </si>
  <si>
    <t>windSpeed;</t>
  </si>
  <si>
    <t>temperature;</t>
  </si>
  <si>
    <t>humidity;</t>
  </si>
  <si>
    <t>batteryVoltage;</t>
  </si>
  <si>
    <t>pressure;</t>
  </si>
  <si>
    <t>ESP8266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</si>
  <si>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</si>
  <si>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</si>
  <si>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</si>
  <si>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</si>
  <si>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</si>
  <si>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</si>
  <si>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</si>
  <si>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</si>
  <si>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</si>
  <si>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</si>
  <si>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D0</t>
  </si>
  <si>
    <t>I²C SCL</t>
  </si>
  <si>
    <t>I²C SDA</t>
  </si>
  <si>
    <t>signal activité</t>
  </si>
  <si>
    <t>SCL I²C n°2</t>
  </si>
  <si>
    <t>control ready</t>
  </si>
  <si>
    <t>Ready transfert</t>
  </si>
  <si>
    <t>GPIO</t>
  </si>
  <si>
    <t>Wake up (on RST)</t>
  </si>
  <si>
    <t>mesure :</t>
  </si>
  <si>
    <t>diff</t>
  </si>
  <si>
    <t>receptor airlift</t>
  </si>
  <si>
    <t>wifi ACK</t>
  </si>
  <si>
    <t>esp32 reset</t>
  </si>
  <si>
    <t>esp32 ss</t>
  </si>
  <si>
    <t>Datasur carte SD</t>
  </si>
  <si>
    <t>date</t>
  </si>
  <si>
    <t>heure</t>
  </si>
  <si>
    <t>pluie</t>
  </si>
  <si>
    <t>Pluie 24h</t>
  </si>
  <si>
    <t>Pluie 7 jours</t>
  </si>
  <si>
    <t>Temp DHT</t>
  </si>
  <si>
    <t>Temp BMP</t>
  </si>
  <si>
    <t>Temp RTC</t>
  </si>
  <si>
    <t>light</t>
  </si>
  <si>
    <t>Light red</t>
  </si>
  <si>
    <t>Light green</t>
  </si>
  <si>
    <t>Light Blue</t>
  </si>
  <si>
    <t>dew point</t>
  </si>
  <si>
    <t>heat index</t>
  </si>
  <si>
    <t>icing</t>
  </si>
  <si>
    <t>wind chill</t>
  </si>
  <si>
    <t>RSSI</t>
  </si>
  <si>
    <t>batterie recepteur</t>
  </si>
  <si>
    <t>batterie emetteur</t>
  </si>
  <si>
    <t>indice initial</t>
  </si>
  <si>
    <t>nombre de caractère data</t>
  </si>
  <si>
    <t>séparateur</t>
  </si>
  <si>
    <t>\n</t>
  </si>
  <si>
    <t>Total de caractère</t>
  </si>
  <si>
    <t>nombre de ligne</t>
  </si>
  <si>
    <t>indice ds dernière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</si>
</sst>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33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0" fillId="0" borderId="27" xfId="0" applyBorder="1" applyAlignment="1"/>
    <xf numFmtId="0" fontId="2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right" wrapText="1"/>
    </xf>
    <xf numFmtId="0" fontId="26" fillId="0" borderId="0" xfId="0" applyFont="1" applyAlignment="1">
      <alignment horizontal="left" wrapText="1"/>
    </xf>
    <xf numFmtId="0" fontId="15" fillId="0" borderId="0" xfId="0" applyFont="1" applyFill="1" applyBorder="1"/>
    <xf numFmtId="0" fontId="0" fillId="0" borderId="1" xfId="0" applyBorder="1" applyAlignment="1"/>
    <xf numFmtId="0" fontId="27" fillId="0" borderId="0" xfId="0" applyFont="1" applyBorder="1" applyAlignment="1">
      <alignment horizontal="center" wrapText="1"/>
    </xf>
    <xf numFmtId="0" fontId="15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9" borderId="0" xfId="0" applyFill="1"/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670560</xdr:colOff>
      <xdr:row>4</xdr:row>
      <xdr:rowOff>91440</xdr:rowOff>
    </xdr:from>
    <xdr:to>
      <xdr:col>13</xdr:col>
      <xdr:colOff>553599</xdr:colOff>
      <xdr:row>24</xdr:row>
      <xdr:rowOff>34618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7920" y="82296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449580</xdr:colOff>
      <xdr:row>3</xdr:row>
      <xdr:rowOff>76200</xdr:rowOff>
    </xdr:from>
    <xdr:to>
      <xdr:col>9</xdr:col>
      <xdr:colOff>411480</xdr:colOff>
      <xdr:row>16</xdr:row>
      <xdr:rowOff>60960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6632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6640625" bestFit="1" customWidth="1"/>
    <col min="6" max="6" width="11.5546875" style="61"/>
    <col min="8" max="8" width="12.6640625" customWidth="1"/>
    <col min="9" max="9" width="32.88671875" customWidth="1"/>
    <col min="10" max="10" width="9.33203125" bestFit="1" customWidth="1"/>
  </cols>
  <sheetData>
    <row r="1" spans="2:10" x14ac:dyDescent="0.3">
      <c r="H1" s="2"/>
    </row>
    <row r="2" spans="2:10" ht="21" x14ac:dyDescent="0.4">
      <c r="B2" s="117" t="s">
        <v>160</v>
      </c>
      <c r="C2" s="117"/>
      <c r="D2" s="64">
        <f>SUM(D5:D22)</f>
        <v>534.23</v>
      </c>
      <c r="E2" s="63"/>
      <c r="F2" s="65"/>
      <c r="G2" s="117" t="s">
        <v>162</v>
      </c>
      <c r="H2" s="117"/>
      <c r="I2" s="117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workbookViewId="0">
      <selection activeCell="C23" sqref="C23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-15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(4/3)*L6+120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53FC-5DAA-4C10-A85F-0FA961523736}">
  <dimension ref="A1:G26"/>
  <sheetViews>
    <sheetView tabSelected="1" workbookViewId="0">
      <selection activeCell="D5" sqref="D5:D12"/>
    </sheetView>
  </sheetViews>
  <sheetFormatPr baseColWidth="10" defaultRowHeight="14.4" x14ac:dyDescent="0.3"/>
  <cols>
    <col min="1" max="1" width="15.77734375" bestFit="1" customWidth="1"/>
    <col min="2" max="2" width="22.33203125" bestFit="1" customWidth="1"/>
    <col min="6" max="6" width="14" bestFit="1" customWidth="1"/>
    <col min="7" max="7" width="19.5546875" bestFit="1" customWidth="1"/>
  </cols>
  <sheetData>
    <row r="1" spans="1:7" x14ac:dyDescent="0.3">
      <c r="A1" t="s">
        <v>417</v>
      </c>
      <c r="B1" t="s">
        <v>438</v>
      </c>
      <c r="C1" t="s">
        <v>439</v>
      </c>
      <c r="D1" t="s">
        <v>437</v>
      </c>
      <c r="F1" t="s">
        <v>442</v>
      </c>
      <c r="G1" t="s">
        <v>443</v>
      </c>
    </row>
    <row r="2" spans="1:7" x14ac:dyDescent="0.3">
      <c r="A2" s="132" t="s">
        <v>418</v>
      </c>
      <c r="B2">
        <v>10</v>
      </c>
      <c r="C2">
        <v>1</v>
      </c>
      <c r="D2">
        <v>0</v>
      </c>
      <c r="F2">
        <v>50</v>
      </c>
      <c r="G2">
        <f>$F$2*$C$26-$C$26+D2</f>
        <v>6027</v>
      </c>
    </row>
    <row r="3" spans="1:7" x14ac:dyDescent="0.3">
      <c r="A3" s="132" t="s">
        <v>419</v>
      </c>
      <c r="B3">
        <v>5</v>
      </c>
      <c r="C3">
        <v>1</v>
      </c>
      <c r="D3">
        <f>D2+B2+1</f>
        <v>11</v>
      </c>
      <c r="G3">
        <f t="shared" ref="G3:G24" si="0">$F$2*$C$26-$C$26+D3</f>
        <v>6038</v>
      </c>
    </row>
    <row r="4" spans="1:7" x14ac:dyDescent="0.3">
      <c r="A4" t="s">
        <v>420</v>
      </c>
      <c r="B4">
        <v>4</v>
      </c>
      <c r="C4">
        <v>1</v>
      </c>
      <c r="D4">
        <f>D3+B3+1</f>
        <v>17</v>
      </c>
      <c r="G4">
        <f t="shared" si="0"/>
        <v>6044</v>
      </c>
    </row>
    <row r="5" spans="1:7" x14ac:dyDescent="0.3">
      <c r="A5" s="132" t="s">
        <v>421</v>
      </c>
      <c r="B5">
        <v>4</v>
      </c>
      <c r="C5">
        <v>1</v>
      </c>
      <c r="D5" s="132">
        <f>D4+B4+1</f>
        <v>22</v>
      </c>
      <c r="G5">
        <f t="shared" si="0"/>
        <v>6049</v>
      </c>
    </row>
    <row r="6" spans="1:7" x14ac:dyDescent="0.3">
      <c r="A6" s="132" t="s">
        <v>422</v>
      </c>
      <c r="B6">
        <v>4</v>
      </c>
      <c r="C6">
        <v>1</v>
      </c>
      <c r="D6" s="132">
        <f>D5+B5+1</f>
        <v>27</v>
      </c>
      <c r="G6">
        <f t="shared" si="0"/>
        <v>6054</v>
      </c>
    </row>
    <row r="7" spans="1:7" x14ac:dyDescent="0.3">
      <c r="A7" s="132" t="s">
        <v>152</v>
      </c>
      <c r="B7">
        <v>4</v>
      </c>
      <c r="C7">
        <v>1</v>
      </c>
      <c r="D7" s="132">
        <f>D6+B6+1</f>
        <v>32</v>
      </c>
      <c r="G7">
        <f t="shared" si="0"/>
        <v>6059</v>
      </c>
    </row>
    <row r="8" spans="1:7" x14ac:dyDescent="0.3">
      <c r="A8" s="132" t="s">
        <v>128</v>
      </c>
      <c r="B8">
        <v>4</v>
      </c>
      <c r="C8">
        <v>1</v>
      </c>
      <c r="D8" s="132">
        <f>D7+B7+1</f>
        <v>37</v>
      </c>
      <c r="G8">
        <f t="shared" si="0"/>
        <v>6064</v>
      </c>
    </row>
    <row r="9" spans="1:7" x14ac:dyDescent="0.3">
      <c r="A9" s="132" t="s">
        <v>423</v>
      </c>
      <c r="B9">
        <v>4</v>
      </c>
      <c r="C9">
        <v>1</v>
      </c>
      <c r="D9" s="132">
        <f>D8+B8+1</f>
        <v>42</v>
      </c>
      <c r="G9">
        <f t="shared" si="0"/>
        <v>6069</v>
      </c>
    </row>
    <row r="10" spans="1:7" x14ac:dyDescent="0.3">
      <c r="A10" s="132" t="s">
        <v>58</v>
      </c>
      <c r="B10">
        <v>4</v>
      </c>
      <c r="C10">
        <v>1</v>
      </c>
      <c r="D10" s="132">
        <f>D9+B9+1</f>
        <v>47</v>
      </c>
      <c r="G10">
        <f t="shared" si="0"/>
        <v>6074</v>
      </c>
    </row>
    <row r="11" spans="1:7" x14ac:dyDescent="0.3">
      <c r="A11" s="132" t="s">
        <v>204</v>
      </c>
      <c r="B11">
        <v>4</v>
      </c>
      <c r="C11">
        <v>1</v>
      </c>
      <c r="D11" s="132">
        <f>D10+B10+1</f>
        <v>52</v>
      </c>
      <c r="G11">
        <f t="shared" si="0"/>
        <v>6079</v>
      </c>
    </row>
    <row r="12" spans="1:7" x14ac:dyDescent="0.3">
      <c r="A12" s="132" t="s">
        <v>424</v>
      </c>
      <c r="B12">
        <v>4</v>
      </c>
      <c r="C12">
        <v>1</v>
      </c>
      <c r="D12" s="132">
        <f>D11+B11+1</f>
        <v>57</v>
      </c>
      <c r="G12">
        <f t="shared" si="0"/>
        <v>6084</v>
      </c>
    </row>
    <row r="13" spans="1:7" x14ac:dyDescent="0.3">
      <c r="A13" t="s">
        <v>425</v>
      </c>
      <c r="B13">
        <v>4</v>
      </c>
      <c r="C13">
        <v>1</v>
      </c>
      <c r="D13">
        <f>D12+B12+1</f>
        <v>62</v>
      </c>
      <c r="G13">
        <f t="shared" si="0"/>
        <v>6089</v>
      </c>
    </row>
    <row r="14" spans="1:7" x14ac:dyDescent="0.3">
      <c r="A14" t="s">
        <v>426</v>
      </c>
      <c r="B14">
        <v>4</v>
      </c>
      <c r="C14">
        <v>1</v>
      </c>
      <c r="D14">
        <f>D13+B13+1</f>
        <v>67</v>
      </c>
      <c r="G14">
        <f t="shared" si="0"/>
        <v>6094</v>
      </c>
    </row>
    <row r="15" spans="1:7" x14ac:dyDescent="0.3">
      <c r="A15" t="s">
        <v>427</v>
      </c>
      <c r="B15">
        <v>4</v>
      </c>
      <c r="C15">
        <v>1</v>
      </c>
      <c r="D15">
        <f>D14+B14+1</f>
        <v>72</v>
      </c>
      <c r="G15">
        <f t="shared" si="0"/>
        <v>6099</v>
      </c>
    </row>
    <row r="16" spans="1:7" x14ac:dyDescent="0.3">
      <c r="A16" t="s">
        <v>428</v>
      </c>
      <c r="B16">
        <v>4</v>
      </c>
      <c r="C16">
        <v>1</v>
      </c>
      <c r="D16">
        <f>D15+B15+1</f>
        <v>77</v>
      </c>
      <c r="G16">
        <f t="shared" si="0"/>
        <v>6104</v>
      </c>
    </row>
    <row r="17" spans="1:7" x14ac:dyDescent="0.3">
      <c r="A17" t="s">
        <v>429</v>
      </c>
      <c r="B17">
        <v>4</v>
      </c>
      <c r="C17">
        <v>1</v>
      </c>
      <c r="D17">
        <f>D16+B16+1</f>
        <v>82</v>
      </c>
      <c r="G17">
        <f t="shared" si="0"/>
        <v>6109</v>
      </c>
    </row>
    <row r="18" spans="1:7" x14ac:dyDescent="0.3">
      <c r="A18" t="s">
        <v>430</v>
      </c>
      <c r="B18">
        <v>4</v>
      </c>
      <c r="C18">
        <v>1</v>
      </c>
      <c r="D18">
        <f>D17+B17+1</f>
        <v>87</v>
      </c>
      <c r="G18">
        <f t="shared" si="0"/>
        <v>6114</v>
      </c>
    </row>
    <row r="19" spans="1:7" x14ac:dyDescent="0.3">
      <c r="A19" t="s">
        <v>431</v>
      </c>
      <c r="B19">
        <v>4</v>
      </c>
      <c r="C19">
        <v>1</v>
      </c>
      <c r="D19">
        <f>D18+B18+1</f>
        <v>92</v>
      </c>
      <c r="G19">
        <f t="shared" si="0"/>
        <v>6119</v>
      </c>
    </row>
    <row r="20" spans="1:7" x14ac:dyDescent="0.3">
      <c r="A20" t="s">
        <v>432</v>
      </c>
      <c r="B20">
        <v>4</v>
      </c>
      <c r="C20">
        <v>1</v>
      </c>
      <c r="D20">
        <f>D19+B19+1</f>
        <v>97</v>
      </c>
      <c r="G20">
        <f t="shared" si="0"/>
        <v>6124</v>
      </c>
    </row>
    <row r="21" spans="1:7" x14ac:dyDescent="0.3">
      <c r="A21" t="s">
        <v>433</v>
      </c>
      <c r="B21">
        <v>4</v>
      </c>
      <c r="C21">
        <v>1</v>
      </c>
      <c r="D21">
        <f>D20+B20+1</f>
        <v>102</v>
      </c>
      <c r="G21">
        <f t="shared" si="0"/>
        <v>6129</v>
      </c>
    </row>
    <row r="22" spans="1:7" x14ac:dyDescent="0.3">
      <c r="A22" t="s">
        <v>434</v>
      </c>
      <c r="B22">
        <v>4</v>
      </c>
      <c r="C22">
        <v>1</v>
      </c>
      <c r="D22">
        <f>D21+B21+1</f>
        <v>107</v>
      </c>
      <c r="G22">
        <f t="shared" si="0"/>
        <v>6134</v>
      </c>
    </row>
    <row r="23" spans="1:7" x14ac:dyDescent="0.3">
      <c r="A23" t="s">
        <v>435</v>
      </c>
      <c r="B23">
        <v>4</v>
      </c>
      <c r="C23">
        <v>1</v>
      </c>
      <c r="D23">
        <f>D22+B22+1</f>
        <v>112</v>
      </c>
      <c r="G23">
        <f t="shared" si="0"/>
        <v>6139</v>
      </c>
    </row>
    <row r="24" spans="1:7" x14ac:dyDescent="0.3">
      <c r="A24" s="132" t="s">
        <v>436</v>
      </c>
      <c r="B24">
        <v>4</v>
      </c>
      <c r="C24">
        <v>2</v>
      </c>
      <c r="D24">
        <f>D23+B23+1</f>
        <v>117</v>
      </c>
      <c r="E24" t="s">
        <v>440</v>
      </c>
      <c r="G24">
        <f t="shared" si="0"/>
        <v>6144</v>
      </c>
    </row>
    <row r="26" spans="1:7" x14ac:dyDescent="0.3">
      <c r="B26" t="s">
        <v>441</v>
      </c>
      <c r="C26">
        <f>SUM(B2:C24)</f>
        <v>123</v>
      </c>
      <c r="G26">
        <f>(G24+B24+C24)/F2</f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L8" sqref="L8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664062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95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22" t="s">
        <v>186</v>
      </c>
      <c r="C3" s="119" t="s">
        <v>192</v>
      </c>
      <c r="D3" s="119" t="s">
        <v>188</v>
      </c>
      <c r="E3" s="72">
        <v>1</v>
      </c>
      <c r="F3" s="84" t="s">
        <v>24</v>
      </c>
      <c r="G3" s="72"/>
      <c r="H3" s="72"/>
      <c r="J3" s="119" t="s">
        <v>189</v>
      </c>
      <c r="K3" s="119" t="s">
        <v>194</v>
      </c>
      <c r="L3" s="119" t="s">
        <v>195</v>
      </c>
      <c r="M3" s="72">
        <v>1</v>
      </c>
      <c r="N3" s="72"/>
    </row>
    <row r="4" spans="2:14" x14ac:dyDescent="0.3">
      <c r="B4" s="123"/>
      <c r="C4" s="120"/>
      <c r="D4" s="120"/>
      <c r="E4" s="67">
        <v>2</v>
      </c>
      <c r="F4" s="85" t="s">
        <v>240</v>
      </c>
      <c r="G4" s="67"/>
      <c r="H4" s="67"/>
      <c r="J4" s="120"/>
      <c r="K4" s="120"/>
      <c r="L4" s="120"/>
      <c r="M4" s="67">
        <v>2</v>
      </c>
      <c r="N4" s="67"/>
    </row>
    <row r="5" spans="2:14" x14ac:dyDescent="0.3">
      <c r="B5" s="123"/>
      <c r="C5" s="120"/>
      <c r="D5" s="120"/>
      <c r="E5" s="67">
        <v>3</v>
      </c>
      <c r="F5" s="85" t="s">
        <v>152</v>
      </c>
      <c r="G5" s="67"/>
      <c r="H5" s="67"/>
      <c r="J5" s="120"/>
      <c r="K5" s="120"/>
      <c r="L5" s="120"/>
      <c r="M5" s="67">
        <v>3</v>
      </c>
      <c r="N5" s="67"/>
    </row>
    <row r="6" spans="2:14" ht="15" thickBot="1" x14ac:dyDescent="0.35">
      <c r="B6" s="124"/>
      <c r="C6" s="121"/>
      <c r="D6" s="121"/>
      <c r="E6" s="73">
        <v>4</v>
      </c>
      <c r="F6" s="86" t="s">
        <v>187</v>
      </c>
      <c r="G6" s="73"/>
      <c r="H6" s="73"/>
      <c r="J6" s="120"/>
      <c r="K6" s="120"/>
      <c r="L6" s="120"/>
      <c r="M6" s="67">
        <v>4</v>
      </c>
      <c r="N6" s="67"/>
    </row>
    <row r="7" spans="2:14" ht="15" thickBot="1" x14ac:dyDescent="0.35">
      <c r="B7" s="122" t="s">
        <v>186</v>
      </c>
      <c r="C7" s="119" t="s">
        <v>192</v>
      </c>
      <c r="D7" s="119" t="s">
        <v>171</v>
      </c>
      <c r="E7" s="72">
        <v>1</v>
      </c>
      <c r="F7" s="87" t="s">
        <v>173</v>
      </c>
      <c r="G7" s="72" t="s">
        <v>275</v>
      </c>
      <c r="H7" s="72"/>
      <c r="J7" s="121"/>
      <c r="K7" s="121"/>
      <c r="L7" s="121"/>
      <c r="M7" s="73">
        <v>5</v>
      </c>
      <c r="N7" s="73"/>
    </row>
    <row r="8" spans="2:14" x14ac:dyDescent="0.3">
      <c r="B8" s="123"/>
      <c r="C8" s="120"/>
      <c r="D8" s="120"/>
      <c r="E8" s="67">
        <v>2</v>
      </c>
      <c r="F8" s="85" t="s">
        <v>263</v>
      </c>
      <c r="G8" s="67" t="s">
        <v>283</v>
      </c>
      <c r="H8" s="67"/>
      <c r="J8" s="119" t="s">
        <v>189</v>
      </c>
      <c r="K8" s="119" t="s">
        <v>194</v>
      </c>
      <c r="L8" s="119" t="s">
        <v>196</v>
      </c>
      <c r="M8" s="72">
        <v>1</v>
      </c>
      <c r="N8" s="72" t="s">
        <v>187</v>
      </c>
    </row>
    <row r="9" spans="2:14" ht="15" thickBot="1" x14ac:dyDescent="0.35">
      <c r="B9" s="124"/>
      <c r="C9" s="121"/>
      <c r="D9" s="121"/>
      <c r="E9" s="73">
        <v>3</v>
      </c>
      <c r="F9" s="86" t="s">
        <v>187</v>
      </c>
      <c r="G9" s="73" t="s">
        <v>274</v>
      </c>
      <c r="H9" s="73"/>
      <c r="J9" s="120"/>
      <c r="K9" s="120"/>
      <c r="L9" s="120"/>
      <c r="M9" s="67">
        <v>2</v>
      </c>
      <c r="N9" s="80" t="s">
        <v>173</v>
      </c>
    </row>
    <row r="10" spans="2:14" ht="15" thickBot="1" x14ac:dyDescent="0.35">
      <c r="B10" s="122" t="s">
        <v>186</v>
      </c>
      <c r="C10" s="119" t="s">
        <v>192</v>
      </c>
      <c r="D10" s="119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21"/>
      <c r="K10" s="121"/>
      <c r="L10" s="121"/>
      <c r="M10" s="73">
        <v>3</v>
      </c>
      <c r="N10" s="75" t="s">
        <v>262</v>
      </c>
    </row>
    <row r="11" spans="2:14" x14ac:dyDescent="0.3">
      <c r="B11" s="123"/>
      <c r="C11" s="120"/>
      <c r="D11" s="120"/>
      <c r="E11" s="67">
        <v>2</v>
      </c>
      <c r="F11" s="89" t="s">
        <v>150</v>
      </c>
      <c r="G11" s="67" t="s">
        <v>277</v>
      </c>
      <c r="H11" s="67" t="s">
        <v>269</v>
      </c>
      <c r="J11" s="119" t="s">
        <v>193</v>
      </c>
      <c r="K11" s="119" t="s">
        <v>197</v>
      </c>
      <c r="L11" s="119" t="s">
        <v>198</v>
      </c>
      <c r="M11">
        <v>1</v>
      </c>
      <c r="N11" s="74" t="s">
        <v>187</v>
      </c>
    </row>
    <row r="12" spans="2:14" ht="15" thickBot="1" x14ac:dyDescent="0.35">
      <c r="B12" s="123"/>
      <c r="C12" s="120"/>
      <c r="D12" s="120"/>
      <c r="E12" s="67">
        <v>3</v>
      </c>
      <c r="F12" s="90" t="s">
        <v>187</v>
      </c>
      <c r="G12" s="67" t="s">
        <v>274</v>
      </c>
      <c r="H12" s="67" t="s">
        <v>268</v>
      </c>
      <c r="J12" s="118"/>
      <c r="K12" s="118"/>
      <c r="L12" s="118"/>
      <c r="M12">
        <v>2</v>
      </c>
      <c r="N12" s="81" t="s">
        <v>173</v>
      </c>
    </row>
    <row r="13" spans="2:14" ht="15" thickBot="1" x14ac:dyDescent="0.35">
      <c r="B13" s="124"/>
      <c r="C13" s="121"/>
      <c r="D13" s="121"/>
      <c r="E13" s="73">
        <v>4</v>
      </c>
      <c r="F13" s="91" t="s">
        <v>173</v>
      </c>
      <c r="G13" s="73" t="s">
        <v>275</v>
      </c>
      <c r="H13" s="73" t="s">
        <v>279</v>
      </c>
      <c r="J13" s="119" t="s">
        <v>193</v>
      </c>
      <c r="K13" s="119" t="s">
        <v>197</v>
      </c>
      <c r="L13" s="119" t="s">
        <v>199</v>
      </c>
      <c r="M13" s="72">
        <v>1</v>
      </c>
      <c r="N13" s="72" t="s">
        <v>264</v>
      </c>
    </row>
    <row r="14" spans="2:14" x14ac:dyDescent="0.3">
      <c r="B14" s="122" t="s">
        <v>186</v>
      </c>
      <c r="C14" s="119" t="s">
        <v>192</v>
      </c>
      <c r="D14" s="119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20"/>
      <c r="K14" s="120"/>
      <c r="L14" s="120"/>
      <c r="M14" s="67"/>
      <c r="N14" s="67"/>
    </row>
    <row r="15" spans="2:14" x14ac:dyDescent="0.3">
      <c r="B15" s="123"/>
      <c r="C15" s="120"/>
      <c r="D15" s="120"/>
      <c r="E15" s="67">
        <v>2</v>
      </c>
      <c r="F15" s="89" t="s">
        <v>150</v>
      </c>
      <c r="G15" s="67" t="s">
        <v>277</v>
      </c>
      <c r="H15" s="67" t="s">
        <v>269</v>
      </c>
      <c r="J15" s="120"/>
      <c r="K15" s="120"/>
      <c r="L15" s="120"/>
      <c r="M15" s="67"/>
      <c r="N15" s="67"/>
    </row>
    <row r="16" spans="2:14" x14ac:dyDescent="0.3">
      <c r="B16" s="123"/>
      <c r="C16" s="120"/>
      <c r="D16" s="120"/>
      <c r="E16" s="67">
        <v>3</v>
      </c>
      <c r="F16" s="90" t="s">
        <v>187</v>
      </c>
      <c r="G16" s="67" t="s">
        <v>274</v>
      </c>
      <c r="H16" s="67" t="s">
        <v>268</v>
      </c>
      <c r="J16" s="120"/>
      <c r="K16" s="120"/>
      <c r="L16" s="120"/>
      <c r="M16" s="67"/>
      <c r="N16" s="67"/>
    </row>
    <row r="17" spans="2:14" ht="15" thickBot="1" x14ac:dyDescent="0.35">
      <c r="B17" s="124"/>
      <c r="C17" s="121"/>
      <c r="D17" s="121"/>
      <c r="E17" s="73">
        <v>4</v>
      </c>
      <c r="F17" s="91" t="s">
        <v>173</v>
      </c>
      <c r="G17" s="73" t="s">
        <v>275</v>
      </c>
      <c r="H17" s="73" t="s">
        <v>279</v>
      </c>
      <c r="J17" s="120"/>
      <c r="K17" s="120"/>
      <c r="L17" s="120"/>
      <c r="M17" s="67"/>
      <c r="N17" s="67"/>
    </row>
    <row r="18" spans="2:14" x14ac:dyDescent="0.3">
      <c r="B18" s="122" t="s">
        <v>186</v>
      </c>
      <c r="C18" s="119" t="s">
        <v>192</v>
      </c>
      <c r="D18" s="119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20"/>
      <c r="K18" s="120"/>
      <c r="L18" s="120"/>
      <c r="M18" s="67">
        <v>2</v>
      </c>
      <c r="N18" s="74" t="s">
        <v>264</v>
      </c>
    </row>
    <row r="19" spans="2:14" x14ac:dyDescent="0.3">
      <c r="B19" s="123"/>
      <c r="C19" s="120"/>
      <c r="D19" s="120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23"/>
      <c r="C20" s="120"/>
      <c r="D20" s="120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24"/>
      <c r="C21" s="121"/>
      <c r="D21" s="121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22" t="s">
        <v>186</v>
      </c>
      <c r="C22" s="119" t="s">
        <v>193</v>
      </c>
      <c r="D22" s="119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23"/>
      <c r="C23" s="120"/>
      <c r="D23" s="120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23"/>
      <c r="C24" s="120"/>
      <c r="D24" s="120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23"/>
      <c r="C25" s="120"/>
      <c r="D25" s="120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23"/>
      <c r="C26" s="120"/>
      <c r="D26" s="120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24"/>
      <c r="C27" s="121"/>
      <c r="D27" s="121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22" t="s">
        <v>186</v>
      </c>
      <c r="C28" s="119" t="s">
        <v>193</v>
      </c>
      <c r="D28" s="119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23"/>
      <c r="C29" s="120"/>
      <c r="D29" s="120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24"/>
      <c r="C30" s="121"/>
      <c r="D30" s="121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18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18"/>
      <c r="B36" s="79" t="s">
        <v>150</v>
      </c>
      <c r="C36" t="s">
        <v>277</v>
      </c>
      <c r="D36" t="s">
        <v>269</v>
      </c>
    </row>
    <row r="37" spans="1:4" x14ac:dyDescent="0.3">
      <c r="A37" s="118"/>
      <c r="B37" s="76" t="s">
        <v>187</v>
      </c>
      <c r="C37" t="s">
        <v>274</v>
      </c>
      <c r="D37" t="s">
        <v>268</v>
      </c>
    </row>
    <row r="38" spans="1:4" ht="15" thickBot="1" x14ac:dyDescent="0.35">
      <c r="A38" s="118"/>
      <c r="B38" s="82" t="s">
        <v>173</v>
      </c>
      <c r="C38" t="s">
        <v>275</v>
      </c>
      <c r="D38" t="s">
        <v>279</v>
      </c>
    </row>
    <row r="39" spans="1:4" x14ac:dyDescent="0.3">
      <c r="A39" s="118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18"/>
      <c r="B40" s="79" t="s">
        <v>150</v>
      </c>
      <c r="C40" t="s">
        <v>277</v>
      </c>
      <c r="D40" t="s">
        <v>269</v>
      </c>
    </row>
    <row r="41" spans="1:4" x14ac:dyDescent="0.3">
      <c r="A41" s="118"/>
      <c r="B41" s="76" t="s">
        <v>187</v>
      </c>
      <c r="C41" t="s">
        <v>274</v>
      </c>
      <c r="D41" t="s">
        <v>268</v>
      </c>
    </row>
    <row r="42" spans="1:4" ht="15" thickBot="1" x14ac:dyDescent="0.35">
      <c r="A42" s="118"/>
      <c r="B42" s="77" t="s">
        <v>262</v>
      </c>
      <c r="C42" t="s">
        <v>275</v>
      </c>
      <c r="D42" t="s">
        <v>279</v>
      </c>
    </row>
  </sheetData>
  <mergeCells count="35">
    <mergeCell ref="D18:D21"/>
    <mergeCell ref="D28:D30"/>
    <mergeCell ref="B28:B30"/>
    <mergeCell ref="C28:C30"/>
    <mergeCell ref="C22:C27"/>
    <mergeCell ref="B22:B27"/>
    <mergeCell ref="D22:D27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B2:T27"/>
  <sheetViews>
    <sheetView topLeftCell="A2" workbookViewId="0">
      <selection activeCell="E18" sqref="E18"/>
    </sheetView>
  </sheetViews>
  <sheetFormatPr baseColWidth="10" defaultRowHeight="18" x14ac:dyDescent="0.35"/>
  <cols>
    <col min="2" max="2" width="7.5546875" customWidth="1"/>
    <col min="3" max="3" width="12.88671875" bestFit="1" customWidth="1"/>
    <col min="4" max="4" width="13.5546875" bestFit="1" customWidth="1"/>
    <col min="5" max="5" width="13.5546875" customWidth="1"/>
    <col min="8" max="8" width="7.44140625" bestFit="1" customWidth="1"/>
    <col min="12" max="12" width="11.5546875" style="5"/>
    <col min="13" max="13" width="15.33203125" bestFit="1" customWidth="1"/>
    <col min="15" max="15" width="13.6640625" customWidth="1"/>
    <col min="16" max="16" width="15.5546875" bestFit="1" customWidth="1"/>
  </cols>
  <sheetData>
    <row r="2" spans="2:20" ht="63" customHeight="1" x14ac:dyDescent="0.6">
      <c r="B2" s="125" t="s">
        <v>348</v>
      </c>
      <c r="C2" s="125"/>
      <c r="D2" s="125"/>
      <c r="E2" s="113"/>
      <c r="G2" s="125" t="s">
        <v>391</v>
      </c>
      <c r="H2" s="125"/>
      <c r="I2" s="125"/>
      <c r="L2" s="30"/>
      <c r="M2" s="31" t="s">
        <v>3</v>
      </c>
      <c r="N2" s="32" t="s">
        <v>10</v>
      </c>
      <c r="O2" s="41" t="s">
        <v>73</v>
      </c>
    </row>
    <row r="3" spans="2:20" ht="21" x14ac:dyDescent="0.4">
      <c r="B3" s="101" t="s">
        <v>349</v>
      </c>
      <c r="C3" s="101" t="s">
        <v>363</v>
      </c>
      <c r="D3" s="101" t="s">
        <v>364</v>
      </c>
      <c r="E3" s="114" t="s">
        <v>413</v>
      </c>
      <c r="G3" s="111" t="s">
        <v>184</v>
      </c>
      <c r="H3" s="111" t="s">
        <v>409</v>
      </c>
      <c r="L3" s="26">
        <v>0</v>
      </c>
      <c r="M3" s="27"/>
      <c r="N3" s="28"/>
      <c r="O3" s="29"/>
      <c r="R3" s="118" t="s">
        <v>151</v>
      </c>
      <c r="S3" t="s">
        <v>177</v>
      </c>
      <c r="T3" t="s">
        <v>178</v>
      </c>
    </row>
    <row r="4" spans="2:20" x14ac:dyDescent="0.35">
      <c r="B4" s="100">
        <v>0</v>
      </c>
      <c r="C4" s="126" t="s">
        <v>350</v>
      </c>
      <c r="D4" s="127"/>
      <c r="E4" s="115"/>
      <c r="G4" t="s">
        <v>402</v>
      </c>
      <c r="H4">
        <v>16</v>
      </c>
      <c r="I4" t="s">
        <v>410</v>
      </c>
      <c r="L4" s="23">
        <v>1</v>
      </c>
      <c r="M4" s="20"/>
      <c r="N4" s="16"/>
      <c r="O4" s="17"/>
      <c r="R4" s="118"/>
      <c r="S4" t="s">
        <v>179</v>
      </c>
      <c r="T4" t="s">
        <v>181</v>
      </c>
    </row>
    <row r="5" spans="2:20" x14ac:dyDescent="0.35">
      <c r="B5" s="100">
        <v>1</v>
      </c>
      <c r="C5" s="126" t="s">
        <v>351</v>
      </c>
      <c r="D5" s="127"/>
      <c r="E5" s="115"/>
      <c r="G5" t="s">
        <v>392</v>
      </c>
      <c r="H5">
        <v>5</v>
      </c>
      <c r="I5" t="s">
        <v>403</v>
      </c>
      <c r="L5" s="23">
        <v>2</v>
      </c>
      <c r="M5" s="20" t="s">
        <v>16</v>
      </c>
      <c r="N5" s="16" t="s">
        <v>16</v>
      </c>
      <c r="O5" s="17" t="s">
        <v>74</v>
      </c>
      <c r="R5" s="118"/>
      <c r="S5" t="s">
        <v>70</v>
      </c>
      <c r="T5" t="s">
        <v>180</v>
      </c>
    </row>
    <row r="6" spans="2:20" x14ac:dyDescent="0.35">
      <c r="B6" s="100">
        <v>2</v>
      </c>
      <c r="C6" s="100"/>
      <c r="D6" s="100"/>
      <c r="E6" s="67"/>
      <c r="G6" t="s">
        <v>393</v>
      </c>
      <c r="H6">
        <v>4</v>
      </c>
      <c r="I6" t="s">
        <v>404</v>
      </c>
      <c r="L6" s="23">
        <v>3</v>
      </c>
      <c r="M6" s="21"/>
      <c r="N6" s="16" t="s">
        <v>26</v>
      </c>
      <c r="O6" s="17" t="s">
        <v>24</v>
      </c>
      <c r="R6" s="118"/>
      <c r="S6" t="s">
        <v>172</v>
      </c>
      <c r="T6" t="s">
        <v>182</v>
      </c>
    </row>
    <row r="7" spans="2:20" x14ac:dyDescent="0.35">
      <c r="B7" s="100">
        <v>3</v>
      </c>
      <c r="C7" s="126" t="s">
        <v>353</v>
      </c>
      <c r="D7" s="127"/>
      <c r="E7" s="115"/>
      <c r="G7" t="s">
        <v>394</v>
      </c>
      <c r="H7">
        <v>0</v>
      </c>
      <c r="L7" s="23">
        <v>4</v>
      </c>
      <c r="M7" s="21"/>
      <c r="N7" s="16"/>
      <c r="O7" s="17" t="s">
        <v>75</v>
      </c>
    </row>
    <row r="8" spans="2:20" x14ac:dyDescent="0.35">
      <c r="B8" s="100">
        <v>4</v>
      </c>
      <c r="C8" s="126" t="s">
        <v>354</v>
      </c>
      <c r="D8" s="127"/>
      <c r="E8" s="115"/>
      <c r="G8" t="s">
        <v>395</v>
      </c>
      <c r="H8">
        <v>2</v>
      </c>
      <c r="L8" s="23">
        <v>5</v>
      </c>
      <c r="M8" s="21"/>
      <c r="N8" s="16"/>
      <c r="O8" s="17" t="s">
        <v>23</v>
      </c>
    </row>
    <row r="9" spans="2:20" x14ac:dyDescent="0.35">
      <c r="B9" s="100">
        <v>5</v>
      </c>
      <c r="C9" s="100"/>
      <c r="D9" s="100"/>
      <c r="E9" s="67"/>
      <c r="G9" t="s">
        <v>396</v>
      </c>
      <c r="H9">
        <v>14</v>
      </c>
      <c r="I9" t="s">
        <v>405</v>
      </c>
      <c r="L9" s="23">
        <v>6</v>
      </c>
      <c r="M9" s="21"/>
      <c r="N9" s="16" t="s">
        <v>24</v>
      </c>
      <c r="O9" s="17"/>
    </row>
    <row r="10" spans="2:20" x14ac:dyDescent="0.35">
      <c r="B10" s="100">
        <v>6</v>
      </c>
      <c r="C10" s="100"/>
      <c r="D10" s="100" t="s">
        <v>407</v>
      </c>
      <c r="E10" s="67"/>
      <c r="G10" t="s">
        <v>397</v>
      </c>
      <c r="H10">
        <v>12</v>
      </c>
      <c r="L10" s="23">
        <v>7</v>
      </c>
      <c r="M10" s="21" t="s">
        <v>72</v>
      </c>
      <c r="N10" s="16" t="s">
        <v>27</v>
      </c>
      <c r="O10" s="17"/>
    </row>
    <row r="11" spans="2:20" x14ac:dyDescent="0.35">
      <c r="B11" s="100">
        <v>7</v>
      </c>
      <c r="C11" s="100"/>
      <c r="D11" s="100"/>
      <c r="E11" s="67"/>
      <c r="G11" t="s">
        <v>398</v>
      </c>
      <c r="H11">
        <v>13</v>
      </c>
      <c r="L11" s="23">
        <v>8</v>
      </c>
      <c r="M11" s="21"/>
      <c r="N11" s="16"/>
      <c r="O11" s="17"/>
    </row>
    <row r="12" spans="2:20" x14ac:dyDescent="0.35">
      <c r="B12" s="100">
        <v>8</v>
      </c>
      <c r="C12" s="126" t="s">
        <v>352</v>
      </c>
      <c r="D12" s="127"/>
      <c r="E12" s="115"/>
      <c r="G12" t="s">
        <v>399</v>
      </c>
      <c r="H12">
        <v>15</v>
      </c>
      <c r="L12" s="23">
        <v>9</v>
      </c>
      <c r="M12" s="20" t="s">
        <v>15</v>
      </c>
      <c r="N12" s="16"/>
      <c r="O12" s="17"/>
    </row>
    <row r="13" spans="2:20" x14ac:dyDescent="0.35">
      <c r="B13" s="100">
        <v>9</v>
      </c>
      <c r="C13" s="126" t="s">
        <v>251</v>
      </c>
      <c r="D13" s="127"/>
      <c r="E13" s="115"/>
      <c r="G13" t="s">
        <v>400</v>
      </c>
      <c r="L13" s="23">
        <v>10</v>
      </c>
      <c r="M13" s="20" t="s">
        <v>14</v>
      </c>
      <c r="N13" s="16" t="s">
        <v>15</v>
      </c>
      <c r="O13" s="17" t="s">
        <v>14</v>
      </c>
    </row>
    <row r="14" spans="2:20" x14ac:dyDescent="0.35">
      <c r="B14" s="100">
        <v>10</v>
      </c>
      <c r="C14" s="100"/>
      <c r="D14" s="100" t="s">
        <v>365</v>
      </c>
      <c r="E14" s="67"/>
      <c r="G14" t="s">
        <v>401</v>
      </c>
      <c r="L14" s="23">
        <v>11</v>
      </c>
      <c r="M14" s="20" t="s">
        <v>13</v>
      </c>
      <c r="N14" s="16" t="s">
        <v>13</v>
      </c>
      <c r="O14" s="17" t="s">
        <v>13</v>
      </c>
    </row>
    <row r="15" spans="2:20" x14ac:dyDescent="0.35">
      <c r="B15" s="100">
        <v>11</v>
      </c>
      <c r="C15" s="100" t="s">
        <v>176</v>
      </c>
      <c r="D15" s="100" t="s">
        <v>366</v>
      </c>
      <c r="E15" s="67" t="s">
        <v>414</v>
      </c>
      <c r="L15" s="23">
        <v>12</v>
      </c>
      <c r="M15" s="20" t="s">
        <v>12</v>
      </c>
      <c r="N15" s="16" t="s">
        <v>12</v>
      </c>
      <c r="O15" s="17" t="s">
        <v>12</v>
      </c>
    </row>
    <row r="16" spans="2:20" x14ac:dyDescent="0.35">
      <c r="B16" s="100">
        <v>12</v>
      </c>
      <c r="C16" s="100" t="s">
        <v>74</v>
      </c>
      <c r="D16" s="100" t="s">
        <v>408</v>
      </c>
      <c r="E16" s="67" t="s">
        <v>415</v>
      </c>
      <c r="L16" s="33">
        <v>13</v>
      </c>
      <c r="M16" s="34" t="s">
        <v>11</v>
      </c>
      <c r="N16" s="35" t="s">
        <v>11</v>
      </c>
      <c r="O16" s="36" t="s">
        <v>11</v>
      </c>
    </row>
    <row r="17" spans="2:15" x14ac:dyDescent="0.35">
      <c r="B17" s="100">
        <v>13</v>
      </c>
      <c r="C17" s="102" t="s">
        <v>355</v>
      </c>
      <c r="D17" s="112" t="s">
        <v>406</v>
      </c>
      <c r="E17" s="116" t="s">
        <v>416</v>
      </c>
      <c r="L17" s="38"/>
      <c r="M17" s="39"/>
      <c r="N17" s="39"/>
      <c r="O17" s="40"/>
    </row>
    <row r="18" spans="2:15" x14ac:dyDescent="0.35">
      <c r="B18" s="100" t="s">
        <v>356</v>
      </c>
      <c r="C18" s="100"/>
      <c r="D18" s="100"/>
      <c r="E18" s="67"/>
      <c r="L18" s="37" t="s">
        <v>4</v>
      </c>
      <c r="M18" s="27"/>
      <c r="N18" s="28"/>
      <c r="O18" s="29"/>
    </row>
    <row r="19" spans="2:15" x14ac:dyDescent="0.35">
      <c r="B19" s="100" t="s">
        <v>357</v>
      </c>
      <c r="D19" s="100"/>
      <c r="E19" s="67"/>
      <c r="L19" s="24" t="s">
        <v>5</v>
      </c>
      <c r="M19" s="20"/>
      <c r="N19" s="16"/>
      <c r="O19" s="17"/>
    </row>
    <row r="20" spans="2:15" x14ac:dyDescent="0.35">
      <c r="B20" s="100" t="s">
        <v>358</v>
      </c>
      <c r="C20" s="100"/>
      <c r="D20" s="100"/>
      <c r="E20" s="67"/>
      <c r="L20" s="24" t="s">
        <v>6</v>
      </c>
      <c r="M20" s="20" t="s">
        <v>18</v>
      </c>
      <c r="N20" s="16"/>
      <c r="O20" s="17"/>
    </row>
    <row r="21" spans="2:15" x14ac:dyDescent="0.35">
      <c r="B21" s="100" t="s">
        <v>359</v>
      </c>
      <c r="C21" s="100"/>
      <c r="D21" s="100"/>
      <c r="E21" s="67"/>
      <c r="L21" s="24" t="s">
        <v>7</v>
      </c>
      <c r="M21" s="20" t="s">
        <v>17</v>
      </c>
      <c r="N21" s="16" t="s">
        <v>25</v>
      </c>
      <c r="O21" s="17" t="s">
        <v>25</v>
      </c>
    </row>
    <row r="22" spans="2:15" x14ac:dyDescent="0.35">
      <c r="B22" s="100" t="s">
        <v>360</v>
      </c>
      <c r="C22" s="100" t="s">
        <v>362</v>
      </c>
      <c r="D22" s="100"/>
      <c r="E22" s="67"/>
      <c r="L22" s="24" t="s">
        <v>8</v>
      </c>
      <c r="M22" s="20"/>
      <c r="N22" s="16"/>
      <c r="O22" s="17"/>
    </row>
    <row r="23" spans="2:15" x14ac:dyDescent="0.35">
      <c r="B23" s="100" t="s">
        <v>361</v>
      </c>
      <c r="C23" s="100" t="s">
        <v>175</v>
      </c>
      <c r="D23" s="100"/>
      <c r="E23" s="67"/>
      <c r="L23" s="25" t="s">
        <v>9</v>
      </c>
      <c r="M23" s="22"/>
      <c r="N23" s="18"/>
      <c r="O23" s="19"/>
    </row>
    <row r="24" spans="2:15" x14ac:dyDescent="0.35">
      <c r="B24" s="100">
        <v>20</v>
      </c>
      <c r="C24" s="126" t="s">
        <v>149</v>
      </c>
      <c r="D24" s="127"/>
      <c r="E24" s="115"/>
      <c r="L24" s="14"/>
    </row>
    <row r="25" spans="2:15" x14ac:dyDescent="0.35">
      <c r="B25" s="100">
        <v>21</v>
      </c>
      <c r="C25" s="128" t="s">
        <v>150</v>
      </c>
      <c r="D25" s="128"/>
      <c r="E25" s="115"/>
    </row>
    <row r="26" spans="2:15" x14ac:dyDescent="0.35">
      <c r="L26" s="14" t="s">
        <v>57</v>
      </c>
      <c r="M26" t="s">
        <v>70</v>
      </c>
      <c r="N26" t="s">
        <v>113</v>
      </c>
    </row>
    <row r="27" spans="2:15" x14ac:dyDescent="0.35">
      <c r="M27" t="s">
        <v>71</v>
      </c>
      <c r="N27" t="s">
        <v>114</v>
      </c>
    </row>
  </sheetData>
  <mergeCells count="11">
    <mergeCell ref="R3:R6"/>
    <mergeCell ref="B2:D2"/>
    <mergeCell ref="C8:D8"/>
    <mergeCell ref="C25:D25"/>
    <mergeCell ref="C13:D13"/>
    <mergeCell ref="C5:D5"/>
    <mergeCell ref="C4:D4"/>
    <mergeCell ref="C7:D7"/>
    <mergeCell ref="C12:D12"/>
    <mergeCell ref="C24:D24"/>
    <mergeCell ref="G2:I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A6" workbookViewId="0">
      <selection activeCell="A13" sqref="A13"/>
    </sheetView>
  </sheetViews>
  <sheetFormatPr baseColWidth="10" defaultRowHeight="14.4" x14ac:dyDescent="0.3"/>
  <cols>
    <col min="1" max="1" width="23.6640625" bestFit="1" customWidth="1"/>
    <col min="4" max="4" width="20.6640625" bestFit="1" customWidth="1"/>
    <col min="10" max="10" width="13.6640625" customWidth="1"/>
    <col min="11" max="11" width="43.5546875" bestFit="1" customWidth="1"/>
    <col min="12" max="12" width="14.6640625" customWidth="1"/>
    <col min="13" max="13" width="16.664062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30" t="s">
        <v>116</v>
      </c>
      <c r="C3" s="130"/>
      <c r="D3" s="130"/>
      <c r="E3" s="130"/>
      <c r="F3" s="130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30" t="s">
        <v>122</v>
      </c>
      <c r="B7" s="130"/>
      <c r="C7" s="130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29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29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29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29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29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224-9F80-49EE-B461-407974656BA8}">
  <dimension ref="A1:E15"/>
  <sheetViews>
    <sheetView workbookViewId="0">
      <selection activeCell="D13" sqref="D13"/>
    </sheetView>
  </sheetViews>
  <sheetFormatPr baseColWidth="10" defaultRowHeight="14.4" x14ac:dyDescent="0.3"/>
  <cols>
    <col min="1" max="1" width="17.33203125" bestFit="1" customWidth="1"/>
    <col min="3" max="3" width="14.44140625" bestFit="1" customWidth="1"/>
  </cols>
  <sheetData>
    <row r="1" spans="1:5" x14ac:dyDescent="0.3">
      <c r="A1" t="s">
        <v>373</v>
      </c>
      <c r="B1" t="s">
        <v>377</v>
      </c>
      <c r="C1" t="s">
        <v>379</v>
      </c>
    </row>
    <row r="3" spans="1:5" x14ac:dyDescent="0.3">
      <c r="A3" t="s">
        <v>374</v>
      </c>
      <c r="B3" t="s">
        <v>378</v>
      </c>
      <c r="C3">
        <v>1</v>
      </c>
      <c r="E3" t="s">
        <v>383</v>
      </c>
    </row>
    <row r="4" spans="1:5" x14ac:dyDescent="0.3">
      <c r="A4" t="s">
        <v>375</v>
      </c>
      <c r="B4" t="s">
        <v>378</v>
      </c>
      <c r="C4">
        <v>2</v>
      </c>
      <c r="E4" t="s">
        <v>384</v>
      </c>
    </row>
    <row r="5" spans="1:5" x14ac:dyDescent="0.3">
      <c r="A5" t="s">
        <v>310</v>
      </c>
      <c r="B5" t="s">
        <v>378</v>
      </c>
      <c r="C5">
        <v>3</v>
      </c>
      <c r="E5" t="s">
        <v>385</v>
      </c>
    </row>
    <row r="6" spans="1:5" x14ac:dyDescent="0.3">
      <c r="A6" t="s">
        <v>129</v>
      </c>
      <c r="B6" t="s">
        <v>378</v>
      </c>
      <c r="C6">
        <v>4</v>
      </c>
      <c r="E6" t="s">
        <v>386</v>
      </c>
    </row>
    <row r="7" spans="1:5" x14ac:dyDescent="0.3">
      <c r="A7" t="s">
        <v>252</v>
      </c>
      <c r="B7" t="s">
        <v>378</v>
      </c>
      <c r="C7">
        <v>5</v>
      </c>
      <c r="E7" t="s">
        <v>387</v>
      </c>
    </row>
    <row r="8" spans="1:5" x14ac:dyDescent="0.3">
      <c r="A8" t="s">
        <v>58</v>
      </c>
      <c r="B8" t="s">
        <v>378</v>
      </c>
      <c r="C8">
        <v>6</v>
      </c>
      <c r="E8" t="s">
        <v>388</v>
      </c>
    </row>
    <row r="9" spans="1:5" x14ac:dyDescent="0.3">
      <c r="A9" t="s">
        <v>376</v>
      </c>
      <c r="B9" t="s">
        <v>378</v>
      </c>
      <c r="C9">
        <v>7</v>
      </c>
      <c r="E9" t="s">
        <v>390</v>
      </c>
    </row>
    <row r="10" spans="1:5" x14ac:dyDescent="0.3">
      <c r="A10" t="s">
        <v>380</v>
      </c>
      <c r="B10" t="s">
        <v>378</v>
      </c>
      <c r="C10">
        <v>8</v>
      </c>
      <c r="E10" t="s">
        <v>389</v>
      </c>
    </row>
    <row r="14" spans="1:5" x14ac:dyDescent="0.3">
      <c r="A14" t="s">
        <v>381</v>
      </c>
    </row>
    <row r="15" spans="1:5" x14ac:dyDescent="0.3">
      <c r="A15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6640625" bestFit="1" customWidth="1"/>
    <col min="5" max="5" width="15.6640625" customWidth="1"/>
  </cols>
  <sheetData>
    <row r="1" spans="1:11" ht="23.4" x14ac:dyDescent="0.45">
      <c r="A1" s="131" t="s">
        <v>255</v>
      </c>
      <c r="B1" s="131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31" t="s">
        <v>253</v>
      </c>
      <c r="B22" s="131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9.8839542321128206E-3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101.17408240833561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7.6190743116469496E-3</v>
      </c>
      <c r="C8">
        <f ca="1">B8-B7</f>
        <v>7.6190743116469496E-3</v>
      </c>
      <c r="E8" t="s">
        <v>37</v>
      </c>
      <c r="F8" s="6">
        <f ca="1">(F7-B2)/B2</f>
        <v>1.1740824083356074E-2</v>
      </c>
    </row>
    <row r="9" spans="1:11" x14ac:dyDescent="0.3">
      <c r="A9">
        <v>3</v>
      </c>
      <c r="B9">
        <f t="shared" ca="1" si="0"/>
        <v>1.5271304946491392E-2</v>
      </c>
      <c r="C9">
        <f ca="1">B9-B8</f>
        <v>7.6522306348444421E-3</v>
      </c>
    </row>
    <row r="10" spans="1:11" x14ac:dyDescent="0.3">
      <c r="A10">
        <v>4</v>
      </c>
      <c r="B10">
        <f t="shared" ca="1" si="0"/>
        <v>2.3861650425969352E-2</v>
      </c>
      <c r="C10">
        <f t="shared" ref="C10:C26" ca="1" si="1">B10-B9</f>
        <v>8.59034547947796E-3</v>
      </c>
    </row>
    <row r="11" spans="1:11" x14ac:dyDescent="0.3">
      <c r="A11">
        <v>5</v>
      </c>
      <c r="B11">
        <f t="shared" ca="1" si="0"/>
        <v>3.5348092237665968E-2</v>
      </c>
      <c r="C11">
        <f t="shared" ca="1" si="1"/>
        <v>1.1486441811696616E-2</v>
      </c>
    </row>
    <row r="12" spans="1:11" x14ac:dyDescent="0.3">
      <c r="A12">
        <v>6</v>
      </c>
      <c r="B12">
        <f t="shared" ca="1" si="0"/>
        <v>4.7091787172574957E-2</v>
      </c>
      <c r="C12">
        <f t="shared" ca="1" si="1"/>
        <v>1.1743694934908989E-2</v>
      </c>
    </row>
    <row r="13" spans="1:11" x14ac:dyDescent="0.3">
      <c r="A13">
        <v>7</v>
      </c>
      <c r="B13">
        <f t="shared" ca="1" si="0"/>
        <v>5.6666152849172188E-2</v>
      </c>
      <c r="C13">
        <f t="shared" ca="1" si="1"/>
        <v>9.574365676597231E-3</v>
      </c>
    </row>
    <row r="14" spans="1:11" x14ac:dyDescent="0.3">
      <c r="A14">
        <v>8</v>
      </c>
      <c r="B14">
        <f t="shared" ca="1" si="0"/>
        <v>6.4776449317030818E-2</v>
      </c>
      <c r="C14">
        <f t="shared" ca="1" si="1"/>
        <v>8.1102964678586298E-3</v>
      </c>
    </row>
    <row r="15" spans="1:11" x14ac:dyDescent="0.3">
      <c r="A15">
        <v>9</v>
      </c>
      <c r="B15">
        <f t="shared" ca="1" si="0"/>
        <v>7.7613837209319178E-2</v>
      </c>
      <c r="C15">
        <f t="shared" ca="1" si="1"/>
        <v>1.283738789228836E-2</v>
      </c>
    </row>
    <row r="16" spans="1:11" x14ac:dyDescent="0.3">
      <c r="A16">
        <v>10</v>
      </c>
      <c r="B16">
        <f t="shared" ca="1" si="0"/>
        <v>8.7898945871940179E-2</v>
      </c>
      <c r="C16">
        <f t="shared" ca="1" si="1"/>
        <v>1.0285108662621001E-2</v>
      </c>
    </row>
    <row r="17" spans="1:3" x14ac:dyDescent="0.3">
      <c r="A17">
        <v>11</v>
      </c>
      <c r="B17">
        <f t="shared" ca="1" si="0"/>
        <v>9.9177055405093209E-2</v>
      </c>
      <c r="C17">
        <f t="shared" ca="1" si="1"/>
        <v>1.127810953315303E-2</v>
      </c>
    </row>
    <row r="18" spans="1:3" x14ac:dyDescent="0.3">
      <c r="A18">
        <v>12</v>
      </c>
      <c r="B18">
        <f t="shared" ca="1" si="0"/>
        <v>0.10710542757474029</v>
      </c>
      <c r="C18">
        <f t="shared" ca="1" si="1"/>
        <v>7.9283721696470771E-3</v>
      </c>
    </row>
    <row r="19" spans="1:3" x14ac:dyDescent="0.3">
      <c r="A19">
        <v>13</v>
      </c>
      <c r="B19">
        <f t="shared" ca="1" si="0"/>
        <v>0.11470618358771527</v>
      </c>
      <c r="C19">
        <f t="shared" ca="1" si="1"/>
        <v>7.6007560129749824E-3</v>
      </c>
    </row>
    <row r="20" spans="1:3" x14ac:dyDescent="0.3">
      <c r="A20">
        <v>14</v>
      </c>
      <c r="B20">
        <f t="shared" ca="1" si="0"/>
        <v>0.12700097431293891</v>
      </c>
      <c r="C20">
        <f t="shared" ca="1" si="1"/>
        <v>1.2294790725223645E-2</v>
      </c>
    </row>
    <row r="21" spans="1:3" x14ac:dyDescent="0.3">
      <c r="A21">
        <v>15</v>
      </c>
      <c r="B21">
        <f t="shared" ca="1" si="0"/>
        <v>0.13999709471910729</v>
      </c>
      <c r="C21">
        <f t="shared" ca="1" si="1"/>
        <v>1.2996120406168377E-2</v>
      </c>
    </row>
    <row r="22" spans="1:3" x14ac:dyDescent="0.3">
      <c r="A22">
        <v>16</v>
      </c>
      <c r="B22">
        <f t="shared" ca="1" si="0"/>
        <v>0.14760954729958567</v>
      </c>
      <c r="C22">
        <f t="shared" ca="1" si="1"/>
        <v>7.6124525804783794E-3</v>
      </c>
    </row>
    <row r="23" spans="1:3" x14ac:dyDescent="0.3">
      <c r="A23">
        <v>17</v>
      </c>
      <c r="B23">
        <f t="shared" ca="1" si="0"/>
        <v>0.15757792893457642</v>
      </c>
      <c r="C23">
        <f t="shared" ca="1" si="1"/>
        <v>9.9683816349907528E-3</v>
      </c>
    </row>
    <row r="24" spans="1:3" x14ac:dyDescent="0.3">
      <c r="A24">
        <v>18</v>
      </c>
      <c r="B24">
        <f t="shared" ca="1" si="0"/>
        <v>0.16817601949379155</v>
      </c>
      <c r="C24">
        <f t="shared" ca="1" si="1"/>
        <v>1.0598090559215123E-2</v>
      </c>
    </row>
    <row r="25" spans="1:3" x14ac:dyDescent="0.3">
      <c r="A25">
        <v>19</v>
      </c>
      <c r="B25">
        <f t="shared" ca="1" si="0"/>
        <v>0.17916181498041017</v>
      </c>
      <c r="C25">
        <f t="shared" ca="1" si="1"/>
        <v>1.0985795486618627E-2</v>
      </c>
    </row>
    <row r="26" spans="1:3" x14ac:dyDescent="0.3">
      <c r="A26">
        <v>20</v>
      </c>
      <c r="B26">
        <f t="shared" ca="1" si="0"/>
        <v>0.18779513041014359</v>
      </c>
      <c r="C26">
        <f t="shared" ca="1" si="1"/>
        <v>8.633315429733418E-3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C58"/>
  <sheetViews>
    <sheetView topLeftCell="A5" zoomScale="85" zoomScaleNormal="85" workbookViewId="0">
      <selection activeCell="AB21" sqref="AB21"/>
    </sheetView>
  </sheetViews>
  <sheetFormatPr baseColWidth="10" defaultRowHeight="14.4" x14ac:dyDescent="0.3"/>
  <cols>
    <col min="2" max="2" width="12.33203125" bestFit="1" customWidth="1"/>
    <col min="4" max="4" width="13.5546875" bestFit="1" customWidth="1"/>
    <col min="5" max="5" width="12.33203125" bestFit="1" customWidth="1"/>
    <col min="19" max="19" width="83.44140625" bestFit="1" customWidth="1"/>
    <col min="21" max="21" width="17.33203125" bestFit="1" customWidth="1"/>
  </cols>
  <sheetData>
    <row r="2" spans="1:2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  <c r="Y2" t="s">
        <v>411</v>
      </c>
      <c r="Z2">
        <v>359</v>
      </c>
    </row>
    <row r="3" spans="1:29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Y3" t="s">
        <v>412</v>
      </c>
      <c r="AB3" t="s">
        <v>323</v>
      </c>
    </row>
    <row r="4" spans="1:2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Y4">
        <f>ABS(V4-Z$2)</f>
        <v>359</v>
      </c>
      <c r="AB4">
        <v>0</v>
      </c>
      <c r="AC4">
        <f>MOD(AB4+180,360)</f>
        <v>180</v>
      </c>
    </row>
    <row r="5" spans="1:2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W5">
        <f>V5-V4</f>
        <v>23</v>
      </c>
      <c r="Y5">
        <f t="shared" ref="Y5:Y20" si="5">ABS(V5-Z$2)</f>
        <v>336</v>
      </c>
      <c r="AB5">
        <v>23</v>
      </c>
      <c r="AC5">
        <f t="shared" ref="AC5:AC20" si="6">MOD(AB5+180,360)</f>
        <v>203</v>
      </c>
    </row>
    <row r="6" spans="1:2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7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W6">
        <f t="shared" ref="W6:W20" si="8">V6-V5</f>
        <v>22</v>
      </c>
      <c r="Y6">
        <f t="shared" si="5"/>
        <v>314</v>
      </c>
      <c r="AB6">
        <v>45</v>
      </c>
      <c r="AC6">
        <f t="shared" si="6"/>
        <v>225</v>
      </c>
    </row>
    <row r="7" spans="1:2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W7">
        <f t="shared" si="8"/>
        <v>23</v>
      </c>
      <c r="Y7">
        <f t="shared" si="5"/>
        <v>291</v>
      </c>
      <c r="AB7">
        <v>68</v>
      </c>
      <c r="AC7">
        <f t="shared" si="6"/>
        <v>248</v>
      </c>
    </row>
    <row r="8" spans="1:2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9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W8">
        <f t="shared" si="8"/>
        <v>22</v>
      </c>
      <c r="Y8">
        <f t="shared" si="5"/>
        <v>269</v>
      </c>
      <c r="AB8">
        <v>90</v>
      </c>
      <c r="AC8">
        <f t="shared" si="6"/>
        <v>270</v>
      </c>
    </row>
    <row r="9" spans="1:2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W9">
        <f t="shared" si="8"/>
        <v>23</v>
      </c>
      <c r="Y9">
        <f t="shared" si="5"/>
        <v>246</v>
      </c>
      <c r="AB9">
        <v>113</v>
      </c>
      <c r="AC9">
        <f t="shared" si="6"/>
        <v>293</v>
      </c>
    </row>
    <row r="10" spans="1:2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10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W10">
        <f t="shared" si="8"/>
        <v>22</v>
      </c>
      <c r="Y10">
        <f t="shared" si="5"/>
        <v>224</v>
      </c>
      <c r="AB10">
        <v>135</v>
      </c>
      <c r="AC10">
        <f t="shared" si="6"/>
        <v>315</v>
      </c>
    </row>
    <row r="11" spans="1:2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W11">
        <f t="shared" si="8"/>
        <v>23</v>
      </c>
      <c r="Y11">
        <f t="shared" si="5"/>
        <v>201</v>
      </c>
      <c r="AB11">
        <v>156</v>
      </c>
      <c r="AC11">
        <f t="shared" si="6"/>
        <v>336</v>
      </c>
    </row>
    <row r="12" spans="1:2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11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W12">
        <f t="shared" si="8"/>
        <v>22</v>
      </c>
      <c r="Y12">
        <f t="shared" si="5"/>
        <v>179</v>
      </c>
      <c r="AB12">
        <v>180</v>
      </c>
      <c r="AC12">
        <f t="shared" si="6"/>
        <v>0</v>
      </c>
    </row>
    <row r="13" spans="1:2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W13">
        <f t="shared" si="8"/>
        <v>23</v>
      </c>
      <c r="Y13">
        <f t="shared" si="5"/>
        <v>156</v>
      </c>
      <c r="AB13">
        <v>203</v>
      </c>
      <c r="AC13">
        <f t="shared" si="6"/>
        <v>23</v>
      </c>
    </row>
    <row r="14" spans="1:2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2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W14">
        <f t="shared" si="8"/>
        <v>22</v>
      </c>
      <c r="Y14">
        <f t="shared" si="5"/>
        <v>134</v>
      </c>
      <c r="AB14">
        <v>225</v>
      </c>
      <c r="AC14">
        <f t="shared" si="6"/>
        <v>45</v>
      </c>
    </row>
    <row r="15" spans="1:2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W15">
        <f t="shared" si="8"/>
        <v>23</v>
      </c>
      <c r="Y15">
        <f t="shared" si="5"/>
        <v>111</v>
      </c>
      <c r="AB15">
        <v>248</v>
      </c>
      <c r="AC15">
        <f t="shared" si="6"/>
        <v>68</v>
      </c>
    </row>
    <row r="16" spans="1:2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3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W16">
        <f t="shared" si="8"/>
        <v>22</v>
      </c>
      <c r="Y16">
        <f t="shared" si="5"/>
        <v>89</v>
      </c>
      <c r="AB16">
        <v>270</v>
      </c>
      <c r="AC16">
        <f t="shared" si="6"/>
        <v>90</v>
      </c>
    </row>
    <row r="17" spans="1:2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W17">
        <f t="shared" si="8"/>
        <v>23</v>
      </c>
      <c r="Y17">
        <f t="shared" si="5"/>
        <v>66</v>
      </c>
      <c r="AB17">
        <v>293</v>
      </c>
      <c r="AC17">
        <f t="shared" si="6"/>
        <v>113</v>
      </c>
    </row>
    <row r="18" spans="1:2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4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W18">
        <f t="shared" si="8"/>
        <v>20</v>
      </c>
      <c r="Y18">
        <f t="shared" si="5"/>
        <v>46</v>
      </c>
      <c r="AB18">
        <v>315</v>
      </c>
      <c r="AC18">
        <f t="shared" si="6"/>
        <v>135</v>
      </c>
    </row>
    <row r="19" spans="1:29" x14ac:dyDescent="0.3">
      <c r="C19" s="9">
        <v>360</v>
      </c>
      <c r="D19" s="10">
        <v>3.99</v>
      </c>
      <c r="V19">
        <v>336</v>
      </c>
      <c r="W19">
        <f t="shared" si="8"/>
        <v>23</v>
      </c>
      <c r="Y19">
        <f t="shared" si="5"/>
        <v>23</v>
      </c>
      <c r="AB19">
        <v>338</v>
      </c>
      <c r="AC19">
        <f t="shared" si="6"/>
        <v>158</v>
      </c>
    </row>
    <row r="20" spans="1:29" x14ac:dyDescent="0.3">
      <c r="V20">
        <v>360</v>
      </c>
      <c r="W20">
        <f t="shared" si="8"/>
        <v>24</v>
      </c>
      <c r="Y20">
        <f t="shared" si="5"/>
        <v>1</v>
      </c>
      <c r="AB20">
        <v>360</v>
      </c>
      <c r="AC20">
        <f t="shared" si="6"/>
        <v>180</v>
      </c>
    </row>
    <row r="22" spans="1:2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9" x14ac:dyDescent="0.3">
      <c r="A23">
        <v>83.885999999999996</v>
      </c>
      <c r="B23" s="7">
        <v>70</v>
      </c>
      <c r="C23" s="7"/>
      <c r="D23">
        <f t="shared" ref="D23:D37" si="15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6">_xlfn.CONCAT("if(WindAngle &lt; ",K23+5, ") return(""",M23,""");")</f>
        <v>if(WindAngle &lt; 27,5) return("Nord");</v>
      </c>
    </row>
    <row r="24" spans="1:29" x14ac:dyDescent="0.3">
      <c r="A24">
        <v>92.070000000000007</v>
      </c>
      <c r="B24" s="7">
        <v>90</v>
      </c>
      <c r="C24" s="7"/>
      <c r="D24">
        <f t="shared" si="15"/>
        <v>109.46100000000001</v>
      </c>
      <c r="F24" s="7"/>
      <c r="G24" s="7" t="str">
        <f t="shared" ref="G24:G37" si="17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6"/>
        <v>if(WindAngle &lt; 50) return("Nord-Est");</v>
      </c>
    </row>
    <row r="25" spans="1:29" x14ac:dyDescent="0.3">
      <c r="A25">
        <v>126.852</v>
      </c>
      <c r="B25" s="7">
        <v>160</v>
      </c>
      <c r="C25" s="7"/>
      <c r="D25">
        <f t="shared" si="15"/>
        <v>155.49600000000001</v>
      </c>
      <c r="F25" s="7"/>
      <c r="G25" s="7" t="str">
        <f t="shared" si="17"/>
        <v>if (WindAnalog &lt; 155) return(160);</v>
      </c>
      <c r="K25">
        <v>67.5</v>
      </c>
      <c r="M25" t="s">
        <v>64</v>
      </c>
      <c r="O25" s="7" t="str">
        <f t="shared" si="16"/>
        <v>if(WindAngle &lt; 72,5) return("Est");</v>
      </c>
    </row>
    <row r="26" spans="1:29" x14ac:dyDescent="0.3">
      <c r="A26">
        <v>184.14000000000001</v>
      </c>
      <c r="B26" s="7">
        <v>135</v>
      </c>
      <c r="C26" s="7"/>
      <c r="D26">
        <f t="shared" si="15"/>
        <v>213.80700000000002</v>
      </c>
      <c r="F26" s="7"/>
      <c r="G26" s="7" t="str">
        <f t="shared" si="17"/>
        <v>if (WindAnalog &lt; 214) return(135);</v>
      </c>
      <c r="K26">
        <v>90</v>
      </c>
      <c r="M26" t="s">
        <v>64</v>
      </c>
      <c r="O26" s="7" t="str">
        <f t="shared" si="16"/>
        <v>if(WindAngle &lt; 95) return("Est");</v>
      </c>
    </row>
    <row r="27" spans="1:29" x14ac:dyDescent="0.3">
      <c r="A27">
        <v>243.47399999999999</v>
      </c>
      <c r="B27" s="7">
        <v>200</v>
      </c>
      <c r="C27" s="7"/>
      <c r="D27">
        <f t="shared" si="15"/>
        <v>264.95699999999999</v>
      </c>
      <c r="F27" s="7"/>
      <c r="G27" s="7" t="str">
        <f t="shared" si="17"/>
        <v>if (WindAnalog &lt; 265) return(200);</v>
      </c>
      <c r="K27">
        <v>112.5</v>
      </c>
      <c r="M27" t="s">
        <v>64</v>
      </c>
      <c r="O27" s="7" t="str">
        <f t="shared" si="16"/>
        <v>if(WindAngle &lt; 117,5) return("Est");</v>
      </c>
    </row>
    <row r="28" spans="1:29" x14ac:dyDescent="0.3">
      <c r="A28">
        <v>286.43999999999994</v>
      </c>
      <c r="B28" s="7">
        <v>180</v>
      </c>
      <c r="C28" s="7"/>
      <c r="D28">
        <f t="shared" si="15"/>
        <v>345.774</v>
      </c>
      <c r="F28" s="7"/>
      <c r="G28" s="7" t="str">
        <f t="shared" si="17"/>
        <v>if (WindAnalog &lt; 346) return(180);</v>
      </c>
      <c r="K28">
        <v>135</v>
      </c>
      <c r="M28" t="s">
        <v>65</v>
      </c>
      <c r="O28" s="7" t="str">
        <f t="shared" si="16"/>
        <v>if(WindAngle &lt; 140) return("Sud-Est");</v>
      </c>
    </row>
    <row r="29" spans="1:29" x14ac:dyDescent="0.3">
      <c r="A29">
        <v>405.108</v>
      </c>
      <c r="B29" s="7">
        <v>20</v>
      </c>
      <c r="C29" s="7"/>
      <c r="D29">
        <f t="shared" si="15"/>
        <v>432.72900000000004</v>
      </c>
      <c r="F29" s="7"/>
      <c r="G29" s="7" t="str">
        <f t="shared" si="17"/>
        <v>if (WindAnalog &lt; 433) return(20);</v>
      </c>
      <c r="K29">
        <v>157.5</v>
      </c>
      <c r="M29" t="s">
        <v>66</v>
      </c>
      <c r="O29" s="7" t="str">
        <f t="shared" si="16"/>
        <v>if(WindAngle &lt; 162,5) return("Sud");</v>
      </c>
    </row>
    <row r="30" spans="1:29" x14ac:dyDescent="0.3">
      <c r="A30">
        <v>460.35</v>
      </c>
      <c r="B30" s="7">
        <v>45</v>
      </c>
      <c r="C30" s="7"/>
      <c r="D30">
        <f t="shared" si="15"/>
        <v>529.91399999999999</v>
      </c>
      <c r="F30" s="7"/>
      <c r="G30" s="7" t="str">
        <f t="shared" si="17"/>
        <v>if (WindAnalog &lt; 530) return(45);</v>
      </c>
      <c r="K30">
        <v>180</v>
      </c>
      <c r="M30" t="s">
        <v>66</v>
      </c>
      <c r="O30" s="7" t="str">
        <f t="shared" si="16"/>
        <v>if(WindAngle &lt; 185) return("Sud");</v>
      </c>
    </row>
    <row r="31" spans="1:29" x14ac:dyDescent="0.3">
      <c r="A31">
        <v>599.47800000000007</v>
      </c>
      <c r="B31" s="7">
        <v>250</v>
      </c>
      <c r="C31" s="7"/>
      <c r="D31">
        <f t="shared" si="15"/>
        <v>614.82300000000009</v>
      </c>
      <c r="F31" s="7"/>
      <c r="G31" s="7" t="str">
        <f t="shared" si="17"/>
        <v>if (WindAnalog &lt; 615) return(250);</v>
      </c>
      <c r="K31">
        <v>202.5</v>
      </c>
      <c r="M31" t="s">
        <v>66</v>
      </c>
      <c r="O31" s="7" t="str">
        <f t="shared" si="16"/>
        <v>if(WindAngle &lt; 207,5) return("Sud");</v>
      </c>
    </row>
    <row r="32" spans="1:29" x14ac:dyDescent="0.3">
      <c r="A32">
        <v>630.16800000000001</v>
      </c>
      <c r="B32" s="7">
        <v>225</v>
      </c>
      <c r="C32" s="7"/>
      <c r="D32">
        <f t="shared" si="15"/>
        <v>665.97299999999996</v>
      </c>
      <c r="F32" s="7"/>
      <c r="G32" s="7" t="str">
        <f t="shared" si="17"/>
        <v>if (WindAnalog &lt; 666) return(225);</v>
      </c>
      <c r="K32">
        <v>225</v>
      </c>
      <c r="M32" t="s">
        <v>67</v>
      </c>
      <c r="O32" s="7" t="str">
        <f t="shared" si="16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5"/>
        <v>743.721</v>
      </c>
      <c r="F33" s="7"/>
      <c r="G33" s="7" t="str">
        <f t="shared" si="17"/>
        <v>if (WindAnalog &lt; 744) return(340);</v>
      </c>
      <c r="K33">
        <v>247.5</v>
      </c>
      <c r="M33" t="s">
        <v>68</v>
      </c>
      <c r="O33" s="7" t="str">
        <f t="shared" si="16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5"/>
        <v>806.12400000000002</v>
      </c>
      <c r="F34" s="7"/>
      <c r="G34" s="7" t="str">
        <f t="shared" si="17"/>
        <v>if (WindAnalog &lt; 806) return(0);</v>
      </c>
      <c r="K34">
        <v>270</v>
      </c>
      <c r="M34" t="s">
        <v>68</v>
      </c>
      <c r="O34" s="7" t="str">
        <f t="shared" si="16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5"/>
        <v>856.25099999999998</v>
      </c>
      <c r="F35" s="7"/>
      <c r="G35" s="7" t="str">
        <f t="shared" si="17"/>
        <v>if (WindAnalog &lt; 856) return(290);</v>
      </c>
      <c r="K35">
        <v>292.5</v>
      </c>
      <c r="M35" t="s">
        <v>68</v>
      </c>
      <c r="O35" s="7" t="str">
        <f t="shared" si="16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5"/>
        <v>915.58500000000004</v>
      </c>
      <c r="F36" s="7"/>
      <c r="G36" s="7" t="str">
        <f t="shared" si="17"/>
        <v>if (WindAnalog &lt; 916) return(315);</v>
      </c>
      <c r="K36">
        <v>315</v>
      </c>
      <c r="M36" t="s">
        <v>69</v>
      </c>
      <c r="O36" s="7" t="str">
        <f t="shared" si="16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5"/>
        <v>984.12599999999998</v>
      </c>
      <c r="F37" s="7"/>
      <c r="G37" s="7" t="str">
        <f t="shared" si="17"/>
        <v>if (WindAnalog &lt; 984) return(270);</v>
      </c>
      <c r="K37">
        <v>337.5</v>
      </c>
      <c r="M37" t="s">
        <v>62</v>
      </c>
      <c r="O37" s="7" t="str">
        <f t="shared" si="16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8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8"/>
        <v>90.623999999999995</v>
      </c>
      <c r="C44" s="7">
        <v>67.5</v>
      </c>
      <c r="E44" s="7"/>
      <c r="F44" s="7"/>
      <c r="G44" s="7" t="str">
        <f t="shared" ref="G44:G58" si="19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8"/>
        <v>113.152</v>
      </c>
      <c r="C45" s="7">
        <v>90</v>
      </c>
      <c r="E45" s="7"/>
      <c r="F45" s="7"/>
      <c r="G45" s="7" t="str">
        <f t="shared" si="19"/>
        <v>if (WindAnalog &lt; 113) return(90);</v>
      </c>
    </row>
    <row r="46" spans="1:15" x14ac:dyDescent="0.3">
      <c r="A46" s="7">
        <v>131.072</v>
      </c>
      <c r="B46">
        <f t="shared" si="18"/>
        <v>160.768</v>
      </c>
      <c r="C46" s="7">
        <v>157.5</v>
      </c>
      <c r="E46" s="7"/>
      <c r="F46" s="7"/>
      <c r="G46" s="7" t="str">
        <f t="shared" si="19"/>
        <v>if (WindAnalog &lt; 161) return(157,5);</v>
      </c>
    </row>
    <row r="47" spans="1:15" x14ac:dyDescent="0.3">
      <c r="A47" s="7">
        <v>190.464</v>
      </c>
      <c r="B47">
        <f t="shared" si="18"/>
        <v>221.184</v>
      </c>
      <c r="C47" s="7">
        <v>135</v>
      </c>
      <c r="E47" s="7"/>
      <c r="F47" s="7"/>
      <c r="G47" s="7" t="str">
        <f t="shared" si="19"/>
        <v>if (WindAnalog &lt; 221) return(135);</v>
      </c>
    </row>
    <row r="48" spans="1:15" x14ac:dyDescent="0.3">
      <c r="A48" s="7">
        <v>251.904</v>
      </c>
      <c r="B48">
        <f t="shared" si="18"/>
        <v>274.43200000000002</v>
      </c>
      <c r="C48" s="7">
        <v>202.5</v>
      </c>
      <c r="E48" s="7"/>
      <c r="F48" s="7"/>
      <c r="G48" s="7" t="str">
        <f t="shared" si="19"/>
        <v>if (WindAnalog &lt; 274) return(202,5);</v>
      </c>
    </row>
    <row r="49" spans="1:7" x14ac:dyDescent="0.3">
      <c r="A49" s="7">
        <v>296.95999999999998</v>
      </c>
      <c r="B49">
        <f t="shared" si="18"/>
        <v>359.42399999999998</v>
      </c>
      <c r="C49" s="7">
        <v>180</v>
      </c>
      <c r="E49" s="7"/>
      <c r="F49" s="7"/>
      <c r="G49" s="7" t="str">
        <f t="shared" si="19"/>
        <v>if (WindAnalog &lt; 359) return(180);</v>
      </c>
    </row>
    <row r="50" spans="1:7" x14ac:dyDescent="0.3">
      <c r="A50" s="7">
        <v>421.88800000000003</v>
      </c>
      <c r="B50">
        <f t="shared" si="18"/>
        <v>450.56</v>
      </c>
      <c r="C50" s="7">
        <v>22.5</v>
      </c>
      <c r="E50" s="7"/>
      <c r="F50" s="7"/>
      <c r="G50" s="7" t="str">
        <f t="shared" si="19"/>
        <v>if (WindAnalog &lt; 451) return(22,5);</v>
      </c>
    </row>
    <row r="51" spans="1:7" x14ac:dyDescent="0.3">
      <c r="A51" s="7">
        <v>479.23199999999997</v>
      </c>
      <c r="B51">
        <f t="shared" si="18"/>
        <v>550.91200000000003</v>
      </c>
      <c r="C51" s="7">
        <v>45</v>
      </c>
      <c r="E51" s="7"/>
      <c r="F51" s="7"/>
      <c r="G51" s="7" t="str">
        <f t="shared" si="19"/>
        <v>if (WindAnalog &lt; 551) return(45);</v>
      </c>
    </row>
    <row r="52" spans="1:7" x14ac:dyDescent="0.3">
      <c r="A52" s="7">
        <v>622.59199999999998</v>
      </c>
      <c r="B52">
        <f t="shared" si="18"/>
        <v>638.976</v>
      </c>
      <c r="C52" s="7">
        <v>247.5</v>
      </c>
      <c r="E52" s="7"/>
      <c r="F52" s="7"/>
      <c r="G52" s="7" t="str">
        <f t="shared" si="19"/>
        <v>if (WindAnalog &lt; 639) return(247,5);</v>
      </c>
    </row>
    <row r="53" spans="1:7" x14ac:dyDescent="0.3">
      <c r="A53" s="7">
        <v>655.36</v>
      </c>
      <c r="B53">
        <f t="shared" si="18"/>
        <v>693.24800000000005</v>
      </c>
      <c r="C53" s="7">
        <v>225</v>
      </c>
      <c r="E53" s="7"/>
      <c r="F53" s="7"/>
      <c r="G53" s="7" t="str">
        <f t="shared" si="19"/>
        <v>if (WindAnalog &lt; 693) return(225);</v>
      </c>
    </row>
    <row r="54" spans="1:7" x14ac:dyDescent="0.3">
      <c r="A54" s="7">
        <v>731.13599999999997</v>
      </c>
      <c r="B54">
        <f t="shared" si="18"/>
        <v>774.14400000000001</v>
      </c>
      <c r="C54" s="7">
        <v>337.5</v>
      </c>
      <c r="E54" s="7"/>
      <c r="F54" s="7"/>
      <c r="G54" s="7" t="str">
        <f t="shared" si="19"/>
        <v>if (WindAnalog &lt; 774) return(337,5);</v>
      </c>
    </row>
    <row r="55" spans="1:7" x14ac:dyDescent="0.3">
      <c r="A55" s="7">
        <v>817.15200000000004</v>
      </c>
      <c r="B55">
        <f t="shared" si="18"/>
        <v>838.65600000000006</v>
      </c>
      <c r="C55" s="7">
        <v>0</v>
      </c>
      <c r="E55" s="7"/>
      <c r="F55" s="7"/>
      <c r="G55" s="7" t="str">
        <f t="shared" si="19"/>
        <v>if (WindAnalog &lt; 839) return(0);</v>
      </c>
    </row>
    <row r="56" spans="1:7" x14ac:dyDescent="0.3">
      <c r="A56" s="7">
        <v>860.16000000000008</v>
      </c>
      <c r="B56">
        <f t="shared" si="18"/>
        <v>890.88000000000011</v>
      </c>
      <c r="C56" s="7">
        <v>292.5</v>
      </c>
      <c r="E56" s="7"/>
      <c r="F56" s="7"/>
      <c r="G56" s="7" t="str">
        <f t="shared" si="19"/>
        <v>if (WindAnalog &lt; 891) return(292,5);</v>
      </c>
    </row>
    <row r="57" spans="1:7" x14ac:dyDescent="0.3">
      <c r="A57" s="7">
        <v>921.6</v>
      </c>
      <c r="B57">
        <f t="shared" si="18"/>
        <v>951.29600000000005</v>
      </c>
      <c r="C57" s="7">
        <v>315</v>
      </c>
      <c r="E57" s="7"/>
      <c r="F57" s="7"/>
      <c r="G57" s="7" t="str">
        <f t="shared" si="19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9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BC03-784B-476F-A932-B0ED42D567EF}">
  <dimension ref="A1:F34"/>
  <sheetViews>
    <sheetView workbookViewId="0">
      <selection activeCell="C6" sqref="C6"/>
    </sheetView>
  </sheetViews>
  <sheetFormatPr baseColWidth="10" defaultRowHeight="14.4" x14ac:dyDescent="0.3"/>
  <cols>
    <col min="2" max="2" width="22.6640625" bestFit="1" customWidth="1"/>
    <col min="3" max="3" width="26.33203125" bestFit="1" customWidth="1"/>
    <col min="4" max="4" width="33.88671875" bestFit="1" customWidth="1"/>
    <col min="5" max="5" width="19.33203125" bestFit="1" customWidth="1"/>
    <col min="6" max="6" width="31" bestFit="1" customWidth="1"/>
  </cols>
  <sheetData>
    <row r="1" spans="1:6" x14ac:dyDescent="0.3">
      <c r="A1" t="s">
        <v>313</v>
      </c>
    </row>
    <row r="2" spans="1:6" x14ac:dyDescent="0.3">
      <c r="A2" t="s">
        <v>367</v>
      </c>
    </row>
    <row r="3" spans="1:6" ht="15.6" x14ac:dyDescent="0.3">
      <c r="A3" s="108">
        <v>1006</v>
      </c>
      <c r="B3" s="107" t="s">
        <v>369</v>
      </c>
    </row>
    <row r="4" spans="1:6" ht="15.6" x14ac:dyDescent="0.3">
      <c r="A4" s="108">
        <v>1013</v>
      </c>
      <c r="B4" s="107" t="s">
        <v>370</v>
      </c>
    </row>
    <row r="5" spans="1:6" ht="15.6" x14ac:dyDescent="0.3">
      <c r="A5" s="109">
        <v>1020</v>
      </c>
      <c r="B5" s="110" t="s">
        <v>371</v>
      </c>
      <c r="C5" s="105"/>
      <c r="D5" s="105"/>
      <c r="E5" s="105"/>
      <c r="F5" s="105"/>
    </row>
    <row r="6" spans="1:6" ht="43.2" customHeight="1" x14ac:dyDescent="0.3">
      <c r="A6" s="109" t="s">
        <v>368</v>
      </c>
      <c r="B6" s="110" t="s">
        <v>372</v>
      </c>
      <c r="C6" s="106"/>
      <c r="D6" s="106"/>
      <c r="E6" s="106"/>
      <c r="F6" s="104"/>
    </row>
    <row r="7" spans="1:6" ht="28.95" customHeight="1" x14ac:dyDescent="0.3">
      <c r="A7" s="106"/>
      <c r="B7" s="106"/>
      <c r="C7" s="104"/>
      <c r="D7" s="106"/>
      <c r="E7" s="106"/>
      <c r="F7" s="106"/>
    </row>
    <row r="8" spans="1:6" x14ac:dyDescent="0.3">
      <c r="A8" s="106"/>
      <c r="B8" s="106"/>
      <c r="C8" s="106"/>
      <c r="D8" s="106"/>
      <c r="E8" s="106"/>
      <c r="F8" s="106"/>
    </row>
    <row r="9" spans="1:6" x14ac:dyDescent="0.3">
      <c r="A9" s="106"/>
      <c r="B9" s="106"/>
      <c r="C9" s="106"/>
      <c r="D9" s="106"/>
      <c r="E9" s="106"/>
      <c r="F9" s="106"/>
    </row>
    <row r="11" spans="1:6" ht="18" x14ac:dyDescent="0.3">
      <c r="A11" s="103"/>
    </row>
    <row r="13" spans="1:6" x14ac:dyDescent="0.3">
      <c r="A13" s="105"/>
      <c r="B13" s="105"/>
      <c r="C13" s="105"/>
      <c r="D13" s="105"/>
      <c r="E13" s="105"/>
      <c r="F13" s="105"/>
    </row>
    <row r="14" spans="1:6" ht="28.95" customHeight="1" x14ac:dyDescent="0.3">
      <c r="A14" s="106"/>
      <c r="B14" s="106"/>
      <c r="C14" s="106"/>
      <c r="D14" s="104"/>
      <c r="E14" s="106"/>
      <c r="F14" s="106"/>
    </row>
    <row r="15" spans="1:6" ht="57.6" customHeight="1" x14ac:dyDescent="0.3">
      <c r="A15" s="106"/>
      <c r="B15" s="104"/>
      <c r="C15" s="104"/>
      <c r="D15" s="106"/>
      <c r="E15" s="104"/>
      <c r="F15" s="106"/>
    </row>
    <row r="16" spans="1:6" x14ac:dyDescent="0.3">
      <c r="A16" s="106"/>
      <c r="B16" s="106"/>
      <c r="C16" s="106"/>
      <c r="D16" s="106"/>
      <c r="E16" s="106"/>
      <c r="F16" s="106"/>
    </row>
    <row r="17" spans="1:6" x14ac:dyDescent="0.3">
      <c r="A17" s="106"/>
      <c r="B17" s="106"/>
      <c r="C17" s="106"/>
      <c r="D17" s="106"/>
      <c r="E17" s="106"/>
      <c r="F17" s="106"/>
    </row>
    <row r="19" spans="1:6" ht="18" x14ac:dyDescent="0.3">
      <c r="A19" s="103"/>
    </row>
    <row r="21" spans="1:6" x14ac:dyDescent="0.3">
      <c r="A21" s="105"/>
      <c r="B21" s="105"/>
      <c r="C21" s="105"/>
      <c r="D21" s="105"/>
      <c r="E21" s="105"/>
      <c r="F21" s="105"/>
    </row>
    <row r="22" spans="1:6" x14ac:dyDescent="0.3">
      <c r="A22" s="106"/>
      <c r="B22" s="104"/>
      <c r="C22" s="106"/>
      <c r="D22" s="106"/>
      <c r="E22" s="104"/>
      <c r="F22" s="106"/>
    </row>
    <row r="23" spans="1:6" x14ac:dyDescent="0.3">
      <c r="A23" s="106"/>
      <c r="B23" s="106"/>
      <c r="C23" s="106"/>
      <c r="D23" s="106"/>
      <c r="E23" s="106"/>
      <c r="F23" s="106"/>
    </row>
    <row r="24" spans="1:6" ht="28.95" customHeight="1" x14ac:dyDescent="0.3">
      <c r="A24" s="106"/>
      <c r="B24" s="106"/>
      <c r="C24" s="106"/>
      <c r="D24" s="104"/>
      <c r="E24" s="106"/>
      <c r="F24" s="106"/>
    </row>
    <row r="25" spans="1:6" x14ac:dyDescent="0.3">
      <c r="A25" s="106"/>
      <c r="B25" s="106"/>
      <c r="C25" s="106"/>
      <c r="D25" s="106"/>
      <c r="E25" s="106"/>
      <c r="F25" s="106"/>
    </row>
    <row r="28" spans="1:6" ht="18" x14ac:dyDescent="0.3">
      <c r="A28" s="103"/>
    </row>
    <row r="30" spans="1:6" x14ac:dyDescent="0.3">
      <c r="A30" s="105"/>
      <c r="B30" s="105"/>
      <c r="C30" s="105"/>
      <c r="D30" s="105"/>
      <c r="E30" s="105"/>
      <c r="F30" s="105"/>
    </row>
    <row r="31" spans="1:6" x14ac:dyDescent="0.3">
      <c r="A31" s="106"/>
      <c r="B31" s="106"/>
      <c r="C31" s="106"/>
      <c r="D31" s="106"/>
      <c r="E31" s="104"/>
      <c r="F31" s="104"/>
    </row>
    <row r="32" spans="1:6" ht="28.95" customHeight="1" x14ac:dyDescent="0.3">
      <c r="A32" s="106"/>
      <c r="B32" s="106"/>
      <c r="C32" s="106"/>
      <c r="D32" s="106"/>
      <c r="E32" s="106"/>
      <c r="F32" s="106"/>
    </row>
    <row r="33" spans="1:6" ht="28.95" customHeight="1" x14ac:dyDescent="0.3">
      <c r="A33" s="106"/>
      <c r="B33" s="106"/>
      <c r="C33" s="106"/>
      <c r="D33" s="106"/>
      <c r="E33" s="106"/>
      <c r="F33" s="106"/>
    </row>
    <row r="34" spans="1:6" ht="28.95" customHeight="1" x14ac:dyDescent="0.3">
      <c r="A34" s="106"/>
      <c r="B34" s="106"/>
      <c r="C34" s="106"/>
      <c r="D34" s="106"/>
      <c r="E34" s="106"/>
      <c r="F34" s="10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ColWidth="11.5546875" defaultRowHeight="14.4" x14ac:dyDescent="0.3"/>
  <cols>
    <col min="1" max="8" width="11.5546875" style="46"/>
    <col min="9" max="9" width="12.33203125" style="46" bestFit="1" customWidth="1"/>
    <col min="10" max="13" width="12.3320312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Achat</vt:lpstr>
      <vt:lpstr>Passage en feather ada</vt:lpstr>
      <vt:lpstr>Feuil1</vt:lpstr>
      <vt:lpstr>conso</vt:lpstr>
      <vt:lpstr>Liste connecteur</vt:lpstr>
      <vt:lpstr>Pin des Arduino</vt:lpstr>
      <vt:lpstr>Radio</vt:lpstr>
      <vt:lpstr>Transfert I2C</vt:lpstr>
      <vt:lpstr>Codage-décodage Radio</vt:lpstr>
      <vt:lpstr>Ordre execution tache</vt:lpstr>
      <vt:lpstr>Test mesure frequence</vt:lpstr>
      <vt:lpstr>Direction Vent</vt:lpstr>
      <vt:lpstr>Barometre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2021-04-24T20:20:38Z</dcterms:modified>
</cp:coreProperties>
</file>