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/Users/brick/Downloads/project1/"/>
    </mc:Choice>
  </mc:AlternateContent>
  <bookViews>
    <workbookView xWindow="28360" yWindow="860" windowWidth="27720" windowHeight="18020" tabRatio="500"/>
  </bookViews>
  <sheets>
    <sheet name="stroopdata" sheetId="1" r:id="rId1"/>
    <sheet name="Congruent" sheetId="2" r:id="rId2"/>
    <sheet name="Incongruen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V28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8" i="1"/>
  <c r="W29" i="1"/>
  <c r="D26" i="3"/>
  <c r="C19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G2" i="1" a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B29" i="1"/>
  <c r="C2" i="3"/>
  <c r="C3" i="3"/>
  <c r="C4" i="3"/>
  <c r="C5" i="3"/>
  <c r="C6" i="3"/>
  <c r="C7" i="3"/>
  <c r="C8" i="3"/>
  <c r="C9" i="3"/>
  <c r="C10" i="3"/>
  <c r="C11" i="3"/>
  <c r="C1" i="3"/>
  <c r="A29" i="1"/>
  <c r="C2" i="2"/>
  <c r="C3" i="2"/>
  <c r="C4" i="2"/>
  <c r="C5" i="2"/>
  <c r="C6" i="2"/>
  <c r="C7" i="2"/>
  <c r="C8" i="2"/>
  <c r="C9" i="2"/>
  <c r="C1" i="2"/>
  <c r="D1" i="3" a="1"/>
  <c r="D1" i="3"/>
  <c r="D2" i="3"/>
  <c r="D3" i="3"/>
  <c r="D4" i="3"/>
  <c r="D5" i="3"/>
  <c r="D6" i="3"/>
  <c r="D7" i="3"/>
  <c r="D8" i="3"/>
  <c r="D9" i="3"/>
  <c r="D10" i="3"/>
  <c r="D11" i="3"/>
  <c r="D1" i="2" a="1"/>
  <c r="D1" i="2"/>
  <c r="D2" i="2"/>
  <c r="D3" i="2"/>
  <c r="D4" i="2"/>
  <c r="D5" i="2"/>
  <c r="D6" i="2"/>
  <c r="D7" i="2"/>
  <c r="D8" i="2"/>
  <c r="D9" i="2"/>
  <c r="A28" i="1"/>
  <c r="B28" i="1"/>
  <c r="F28" i="1"/>
  <c r="F29" i="1"/>
  <c r="F32" i="1"/>
  <c r="F31" i="1"/>
</calcChain>
</file>

<file path=xl/sharedStrings.xml><?xml version="1.0" encoding="utf-8"?>
<sst xmlns="http://schemas.openxmlformats.org/spreadsheetml/2006/main" count="8" uniqueCount="8">
  <si>
    <t>Congruent</t>
  </si>
  <si>
    <t>Incongruent</t>
  </si>
  <si>
    <t>s</t>
    <phoneticPr fontId="1" type="noConversion"/>
  </si>
  <si>
    <t>n</t>
    <phoneticPr fontId="1" type="noConversion"/>
  </si>
  <si>
    <t>t</t>
    <phoneticPr fontId="1" type="noConversion"/>
  </si>
  <si>
    <t>Md</t>
    <phoneticPr fontId="1" type="noConversion"/>
  </si>
  <si>
    <t>cohensd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</si>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</sst>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81" formatCode="0.000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81" fontId="0" fillId="0" borderId="0" xfId="0" applyNumberFormat="1"/>
  </cellXfs>
  <cellStyles count="1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差值曲线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240839038258102"/>
          <c:y val="0.0135011506731905"/>
          <c:w val="0.943188336272138"/>
          <c:h val="0.84501132700737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stroopdata!$E$2:$E$24</c:f>
              <c:numCache>
                <c:formatCode>General</c:formatCode>
                <c:ptCount val="23"/>
                <c:pt idx="0">
                  <c:v>0.0</c:v>
                </c:pt>
                <c:pt idx="1">
                  <c:v>-1.0</c:v>
                </c:pt>
                <c:pt idx="2">
                  <c:v>-2.0</c:v>
                </c:pt>
                <c:pt idx="3">
                  <c:v>-3.0</c:v>
                </c:pt>
                <c:pt idx="4">
                  <c:v>-4.0</c:v>
                </c:pt>
                <c:pt idx="5">
                  <c:v>-5.0</c:v>
                </c:pt>
                <c:pt idx="6">
                  <c:v>-6.0</c:v>
                </c:pt>
                <c:pt idx="7">
                  <c:v>-7.0</c:v>
                </c:pt>
                <c:pt idx="8">
                  <c:v>-8.0</c:v>
                </c:pt>
                <c:pt idx="9">
                  <c:v>-9.0</c:v>
                </c:pt>
                <c:pt idx="10">
                  <c:v>-10.0</c:v>
                </c:pt>
                <c:pt idx="11">
                  <c:v>-11.0</c:v>
                </c:pt>
                <c:pt idx="12">
                  <c:v>-12.0</c:v>
                </c:pt>
                <c:pt idx="13">
                  <c:v>-13.0</c:v>
                </c:pt>
                <c:pt idx="14">
                  <c:v>-14.0</c:v>
                </c:pt>
                <c:pt idx="15">
                  <c:v>-15.0</c:v>
                </c:pt>
                <c:pt idx="16">
                  <c:v>-16.0</c:v>
                </c:pt>
                <c:pt idx="17">
                  <c:v>-17.0</c:v>
                </c:pt>
                <c:pt idx="18">
                  <c:v>-18.0</c:v>
                </c:pt>
                <c:pt idx="19">
                  <c:v>-19.0</c:v>
                </c:pt>
                <c:pt idx="20">
                  <c:v>-20.0</c:v>
                </c:pt>
                <c:pt idx="21">
                  <c:v>-21.0</c:v>
                </c:pt>
                <c:pt idx="22">
                  <c:v>-22.0</c:v>
                </c:pt>
              </c:numCache>
            </c:numRef>
          </c:xVal>
          <c:yVal>
            <c:numRef>
              <c:f>stroopdata!$F$2:$F$24</c:f>
              <c:numCache>
                <c:formatCode>General</c:formatCode>
                <c:ptCount val="23"/>
                <c:pt idx="0">
                  <c:v>0.0226436732992184</c:v>
                </c:pt>
                <c:pt idx="1">
                  <c:v>0.030881990200214</c:v>
                </c:pt>
                <c:pt idx="2">
                  <c:v>0.040361551387649</c:v>
                </c:pt>
                <c:pt idx="3">
                  <c:v>0.0505515633167012</c:v>
                </c:pt>
                <c:pt idx="4">
                  <c:v>0.0606744013768742</c:v>
                </c:pt>
                <c:pt idx="5">
                  <c:v>0.0697879721812984</c:v>
                </c:pt>
                <c:pt idx="6">
                  <c:v>0.0769236402251273</c:v>
                </c:pt>
                <c:pt idx="7">
                  <c:v>0.081253718715241</c:v>
                </c:pt>
                <c:pt idx="8">
                  <c:v>0.082249039374126</c:v>
                </c:pt>
                <c:pt idx="9">
                  <c:v>0.0797852466451552</c:v>
                </c:pt>
                <c:pt idx="10">
                  <c:v>0.0741683332112492</c:v>
                </c:pt>
                <c:pt idx="11">
                  <c:v>0.066072176933513</c:v>
                </c:pt>
                <c:pt idx="12">
                  <c:v>0.0564056856355297</c:v>
                </c:pt>
                <c:pt idx="13">
                  <c:v>0.0461457085499384</c:v>
                </c:pt>
                <c:pt idx="14">
                  <c:v>0.0361779475346204</c:v>
                </c:pt>
                <c:pt idx="15">
                  <c:v>0.0271807039357334</c:v>
                </c:pt>
                <c:pt idx="16">
                  <c:v>0.0195695863157506</c:v>
                </c:pt>
                <c:pt idx="17">
                  <c:v>0.0135022691200133</c:v>
                </c:pt>
                <c:pt idx="18">
                  <c:v>0.00892762714918333</c:v>
                </c:pt>
                <c:pt idx="19">
                  <c:v>0.00565678272833585</c:v>
                </c:pt>
                <c:pt idx="20">
                  <c:v>0.00343484482511431</c:v>
                </c:pt>
                <c:pt idx="21">
                  <c:v>0.00199870599508899</c:v>
                </c:pt>
                <c:pt idx="22">
                  <c:v>0.00111453799426741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14118368"/>
        <c:axId val="-873369104"/>
      </c:scatterChart>
      <c:valAx>
        <c:axId val="-9141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73369104"/>
        <c:crosses val="autoZero"/>
        <c:crossBetween val="midCat"/>
        <c:majorUnit val="7.79"/>
        <c:minorUnit val="5.79"/>
      </c:valAx>
      <c:valAx>
        <c:axId val="-8733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1411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>
                <a:effectLst/>
              </a:rPr>
              <a:t>一致文字条件下的反应时间数据分布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直方图</c:v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Congruent!$B$1:$B$9</c:f>
              <c:numCache>
                <c:formatCode>General</c:formatCode>
                <c:ptCount val="9"/>
                <c:pt idx="0">
                  <c:v>8.0</c:v>
                </c:pt>
                <c:pt idx="1">
                  <c:v>10.0</c:v>
                </c:pt>
                <c:pt idx="2">
                  <c:v>12.0</c:v>
                </c:pt>
                <c:pt idx="3">
                  <c:v>14.0</c:v>
                </c:pt>
                <c:pt idx="4">
                  <c:v>16.0</c:v>
                </c:pt>
                <c:pt idx="5">
                  <c:v>18.0</c:v>
                </c:pt>
                <c:pt idx="6">
                  <c:v>20.0</c:v>
                </c:pt>
                <c:pt idx="7">
                  <c:v>22.0</c:v>
                </c:pt>
                <c:pt idx="8">
                  <c:v>24.0</c:v>
                </c:pt>
              </c:numCache>
            </c:numRef>
          </c:cat>
          <c:val>
            <c:numRef>
              <c:f>Congruent!$D$1:$D$9</c:f>
              <c:numCache>
                <c:formatCode>General</c:formatCode>
                <c:ptCount val="9"/>
                <c:pt idx="0">
                  <c:v>0.0</c:v>
                </c:pt>
                <c:pt idx="1">
                  <c:v>4.0</c:v>
                </c:pt>
                <c:pt idx="2">
                  <c:v>2.0</c:v>
                </c:pt>
                <c:pt idx="3">
                  <c:v>5.0</c:v>
                </c:pt>
                <c:pt idx="4">
                  <c:v>7.0</c:v>
                </c:pt>
                <c:pt idx="5">
                  <c:v>3.0</c:v>
                </c:pt>
                <c:pt idx="6">
                  <c:v>3.0</c:v>
                </c:pt>
                <c:pt idx="7">
                  <c:v>0.0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939995888"/>
        <c:axId val="-907208512"/>
      </c:barChart>
      <c:catAx>
        <c:axId val="-9399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07208512"/>
        <c:crosses val="autoZero"/>
        <c:auto val="1"/>
        <c:lblAlgn val="ctr"/>
        <c:lblOffset val="100"/>
        <c:noMultiLvlLbl val="0"/>
      </c:catAx>
      <c:valAx>
        <c:axId val="-9072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3999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非一致文字条件下的反应时间数据分布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直方图</c:v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numRef>
              <c:f>Incongruent!$B$1:$B$11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20.0</c:v>
                </c:pt>
                <c:pt idx="3">
                  <c:v>22.0</c:v>
                </c:pt>
                <c:pt idx="4">
                  <c:v>24.0</c:v>
                </c:pt>
                <c:pt idx="5">
                  <c:v>26.0</c:v>
                </c:pt>
                <c:pt idx="6">
                  <c:v>28.0</c:v>
                </c:pt>
                <c:pt idx="7">
                  <c:v>30.0</c:v>
                </c:pt>
                <c:pt idx="8">
                  <c:v>32.0</c:v>
                </c:pt>
                <c:pt idx="9">
                  <c:v>34.0</c:v>
                </c:pt>
                <c:pt idx="10">
                  <c:v>36.0</c:v>
                </c:pt>
              </c:numCache>
            </c:numRef>
          </c:cat>
          <c:val>
            <c:numRef>
              <c:f>Incongruent!$D$1:$D$11</c:f>
              <c:numCache>
                <c:formatCode>General</c:formatCode>
                <c:ptCount val="11"/>
                <c:pt idx="0">
                  <c:v>1.0</c:v>
                </c:pt>
                <c:pt idx="1">
                  <c:v>4.0</c:v>
                </c:pt>
                <c:pt idx="2">
                  <c:v>4.0</c:v>
                </c:pt>
                <c:pt idx="3">
                  <c:v>6.0</c:v>
                </c:pt>
                <c:pt idx="4">
                  <c:v>4.0</c:v>
                </c:pt>
                <c:pt idx="5">
                  <c:v>3.0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879199136"/>
        <c:axId val="-909839424"/>
      </c:barChart>
      <c:catAx>
        <c:axId val="-8791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09839424"/>
        <c:crosses val="autoZero"/>
        <c:auto val="1"/>
        <c:lblAlgn val="ctr"/>
        <c:lblOffset val="100"/>
        <c:noMultiLvlLbl val="0"/>
      </c:catAx>
      <c:valAx>
        <c:axId val="-9098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7919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521641</xdr:colOff>
      <xdr:row>2</xdr:row>
      <xdr:rowOff>28692</xdr:rowOff>
    </xdr:from>
    <xdr:to>
      <xdr:col>19</xdr:col>
      <xdr:colOff>362185</xdr:colOff>
      <xdr:row>17</xdr:row>
      <xdr:rowOff>55974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12700</xdr:colOff>
      <xdr:row>22</xdr:row>
      <xdr:rowOff>12700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190500</xdr:rowOff>
    </xdr:from>
    <xdr:to>
      <xdr:col>13</xdr:col>
      <xdr:colOff>812800</xdr:colOff>
      <xdr:row>22</xdr:row>
      <xdr:rowOff>12700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E1" zoomScale="108" workbookViewId="0">
      <selection activeCell="O22" sqref="O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</row>
    <row r="2" spans="1:23" x14ac:dyDescent="0.2">
      <c r="A2">
        <v>12.079000000000001</v>
      </c>
      <c r="B2">
        <v>19.277999999999999</v>
      </c>
      <c r="C2">
        <f>A2-B2</f>
        <v>-7.1989999999999981</v>
      </c>
      <c r="E2">
        <v>0</v>
      </c>
      <c r="F2">
        <f>_xlfn.NORM.DIST(E2,$C$28,$C$29,FALSE)</f>
        <v>2.2643673299218452E-2</v>
      </c>
      <c r="G2">
        <f t="array" ref="G2:G24">FREQUENCY(C2:C26,E2:E24)</f>
        <v>0</v>
      </c>
      <c r="V2">
        <v>-7.1989999999999981</v>
      </c>
      <c r="W2">
        <f>(V2-$V$28)^2</f>
        <v>0.34442813439999875</v>
      </c>
    </row>
    <row r="3" spans="1:23" x14ac:dyDescent="0.2">
      <c r="A3">
        <v>16.791</v>
      </c>
      <c r="B3">
        <v>18.741</v>
      </c>
      <c r="C3">
        <f>A3-B3</f>
        <v>-1.9499999999999993</v>
      </c>
      <c r="E3">
        <v>-1</v>
      </c>
      <c r="F3">
        <f t="shared" ref="F3:F24" si="0">_xlfn.NORM.DIST(E3,$C$28,$C$29,FALSE)</f>
        <v>3.0881990200213982E-2</v>
      </c>
      <c r="G3">
        <v>1</v>
      </c>
      <c r="V3">
        <v>-1.9499999999999993</v>
      </c>
      <c r="W3">
        <f t="shared" ref="W3:W26" si="1">(V3-$V$28)^2</f>
        <v>34.057495374399977</v>
      </c>
    </row>
    <row r="4" spans="1:23" x14ac:dyDescent="0.2">
      <c r="A4">
        <v>9.5640000000000001</v>
      </c>
      <c r="B4">
        <v>21.213999999999999</v>
      </c>
      <c r="C4">
        <f>A4-B4</f>
        <v>-11.649999999999999</v>
      </c>
      <c r="E4">
        <v>-2</v>
      </c>
      <c r="F4">
        <f t="shared" si="0"/>
        <v>4.0361551387649006E-2</v>
      </c>
      <c r="G4">
        <v>3</v>
      </c>
      <c r="V4">
        <v>-11.649999999999999</v>
      </c>
      <c r="W4">
        <f t="shared" si="1"/>
        <v>14.931423374400012</v>
      </c>
    </row>
    <row r="5" spans="1:23" x14ac:dyDescent="0.2">
      <c r="A5">
        <v>8.6300000000000008</v>
      </c>
      <c r="B5">
        <v>15.686999999999999</v>
      </c>
      <c r="C5">
        <f>A5-B5</f>
        <v>-7.0569999999999986</v>
      </c>
      <c r="E5">
        <v>-3</v>
      </c>
      <c r="F5">
        <f t="shared" si="0"/>
        <v>5.0551563316701228E-2</v>
      </c>
      <c r="G5">
        <v>4</v>
      </c>
      <c r="V5">
        <v>-7.0569999999999986</v>
      </c>
      <c r="W5">
        <f t="shared" si="1"/>
        <v>0.53126605439999774</v>
      </c>
    </row>
    <row r="6" spans="1:23" x14ac:dyDescent="0.2">
      <c r="A6">
        <v>14.669</v>
      </c>
      <c r="B6">
        <v>22.803000000000001</v>
      </c>
      <c r="C6">
        <f>A6-B6</f>
        <v>-8.1340000000000003</v>
      </c>
      <c r="E6">
        <v>-4</v>
      </c>
      <c r="F6">
        <f t="shared" si="0"/>
        <v>6.0674401376874174E-2</v>
      </c>
      <c r="G6">
        <v>0</v>
      </c>
      <c r="V6">
        <v>-8.1340000000000003</v>
      </c>
      <c r="W6">
        <f t="shared" si="1"/>
        <v>0.12118753440000231</v>
      </c>
    </row>
    <row r="7" spans="1:23" x14ac:dyDescent="0.2">
      <c r="A7">
        <v>12.238</v>
      </c>
      <c r="B7">
        <v>20.878</v>
      </c>
      <c r="C7">
        <f>A7-B7</f>
        <v>-8.64</v>
      </c>
      <c r="E7">
        <v>-5</v>
      </c>
      <c r="F7">
        <f t="shared" si="0"/>
        <v>6.9787972181298369E-2</v>
      </c>
      <c r="G7">
        <v>1</v>
      </c>
      <c r="V7">
        <v>-8.64</v>
      </c>
      <c r="W7">
        <f t="shared" si="1"/>
        <v>0.72952097440000607</v>
      </c>
    </row>
    <row r="8" spans="1:23" x14ac:dyDescent="0.2">
      <c r="A8">
        <v>14.692</v>
      </c>
      <c r="B8">
        <v>24.571999999999999</v>
      </c>
      <c r="C8">
        <f>A8-B8</f>
        <v>-9.879999999999999</v>
      </c>
      <c r="E8">
        <v>-6</v>
      </c>
      <c r="F8">
        <f t="shared" si="0"/>
        <v>7.6923640225127266E-2</v>
      </c>
      <c r="G8">
        <v>2</v>
      </c>
      <c r="V8">
        <v>-9.879999999999999</v>
      </c>
      <c r="W8">
        <f t="shared" si="1"/>
        <v>4.3853385744000084</v>
      </c>
    </row>
    <row r="9" spans="1:23" x14ac:dyDescent="0.2">
      <c r="A9">
        <v>8.9870000000000001</v>
      </c>
      <c r="B9">
        <v>17.393999999999998</v>
      </c>
      <c r="C9">
        <f>A9-B9</f>
        <v>-8.4069999999999983</v>
      </c>
      <c r="E9">
        <v>-7</v>
      </c>
      <c r="F9">
        <f t="shared" si="0"/>
        <v>8.1253718715240994E-2</v>
      </c>
      <c r="G9">
        <v>2</v>
      </c>
      <c r="V9">
        <v>-8.4069999999999983</v>
      </c>
      <c r="W9">
        <f t="shared" si="1"/>
        <v>0.38579005440000153</v>
      </c>
    </row>
    <row r="10" spans="1:23" x14ac:dyDescent="0.2">
      <c r="A10">
        <v>9.4009999999999998</v>
      </c>
      <c r="B10">
        <v>20.762</v>
      </c>
      <c r="C10">
        <f>A10-B10</f>
        <v>-11.361000000000001</v>
      </c>
      <c r="E10">
        <v>-8</v>
      </c>
      <c r="F10">
        <f t="shared" si="0"/>
        <v>8.2249039374126018E-2</v>
      </c>
      <c r="G10">
        <v>3</v>
      </c>
      <c r="V10">
        <v>-11.361000000000001</v>
      </c>
      <c r="W10">
        <f t="shared" si="1"/>
        <v>12.781483014400026</v>
      </c>
    </row>
    <row r="11" spans="1:23" x14ac:dyDescent="0.2">
      <c r="A11">
        <v>14.48</v>
      </c>
      <c r="B11">
        <v>26.282</v>
      </c>
      <c r="C11">
        <f>A11-B11</f>
        <v>-11.802</v>
      </c>
      <c r="E11">
        <v>-9</v>
      </c>
      <c r="F11">
        <f t="shared" si="0"/>
        <v>7.9785246645155183E-2</v>
      </c>
      <c r="G11">
        <v>2</v>
      </c>
      <c r="V11">
        <v>-11.802</v>
      </c>
      <c r="W11">
        <f t="shared" si="1"/>
        <v>16.12921985440002</v>
      </c>
    </row>
    <row r="12" spans="1:23" x14ac:dyDescent="0.2">
      <c r="A12">
        <v>22.327999999999999</v>
      </c>
      <c r="B12">
        <v>24.524000000000001</v>
      </c>
      <c r="C12">
        <f>A12-B12</f>
        <v>-2.1960000000000015</v>
      </c>
      <c r="E12">
        <v>-10</v>
      </c>
      <c r="F12">
        <f t="shared" si="0"/>
        <v>7.4168333211249216E-2</v>
      </c>
      <c r="G12">
        <v>2</v>
      </c>
      <c r="V12">
        <v>-2.1960000000000015</v>
      </c>
      <c r="W12">
        <f t="shared" si="1"/>
        <v>31.246758414399949</v>
      </c>
    </row>
    <row r="13" spans="1:23" x14ac:dyDescent="0.2">
      <c r="A13">
        <v>15.298</v>
      </c>
      <c r="B13">
        <v>18.643999999999998</v>
      </c>
      <c r="C13">
        <f>A13-B13</f>
        <v>-3.3459999999999983</v>
      </c>
      <c r="E13">
        <v>-11</v>
      </c>
      <c r="F13">
        <f t="shared" si="0"/>
        <v>6.6072176933512972E-2</v>
      </c>
      <c r="G13">
        <v>3</v>
      </c>
      <c r="V13">
        <v>-3.3459999999999983</v>
      </c>
      <c r="W13">
        <f t="shared" si="1"/>
        <v>19.71253441439999</v>
      </c>
    </row>
    <row r="14" spans="1:23" x14ac:dyDescent="0.2">
      <c r="A14">
        <v>15.073</v>
      </c>
      <c r="B14">
        <v>17.510000000000002</v>
      </c>
      <c r="C14">
        <f>A14-B14</f>
        <v>-2.4370000000000012</v>
      </c>
      <c r="E14">
        <v>-12</v>
      </c>
      <c r="F14">
        <f t="shared" si="0"/>
        <v>5.6405685635529702E-2</v>
      </c>
      <c r="G14">
        <v>0</v>
      </c>
      <c r="V14">
        <v>-2.4370000000000012</v>
      </c>
      <c r="W14">
        <f t="shared" si="1"/>
        <v>28.610517254399955</v>
      </c>
    </row>
    <row r="15" spans="1:23" x14ac:dyDescent="0.2">
      <c r="A15">
        <v>16.928999999999998</v>
      </c>
      <c r="B15">
        <v>20.329999999999998</v>
      </c>
      <c r="C15">
        <f>A15-B15</f>
        <v>-3.4009999999999998</v>
      </c>
      <c r="E15">
        <v>-13</v>
      </c>
      <c r="F15">
        <f t="shared" si="0"/>
        <v>4.614570854993845E-2</v>
      </c>
      <c r="G15">
        <v>0</v>
      </c>
      <c r="V15">
        <v>-3.4009999999999998</v>
      </c>
      <c r="W15">
        <f t="shared" si="1"/>
        <v>19.227172614399976</v>
      </c>
    </row>
    <row r="16" spans="1:23" x14ac:dyDescent="0.2">
      <c r="A16">
        <v>18.2</v>
      </c>
      <c r="B16">
        <v>35.255000000000003</v>
      </c>
      <c r="C16">
        <f>A16-B16</f>
        <v>-17.055000000000003</v>
      </c>
      <c r="E16">
        <v>-14</v>
      </c>
      <c r="F16">
        <f t="shared" si="0"/>
        <v>3.6177947534620412E-2</v>
      </c>
      <c r="G16">
        <v>0</v>
      </c>
      <c r="V16">
        <v>-17.055000000000003</v>
      </c>
      <c r="W16">
        <f t="shared" si="1"/>
        <v>85.916585574400116</v>
      </c>
    </row>
    <row r="17" spans="1:23" x14ac:dyDescent="0.2">
      <c r="A17">
        <v>12.13</v>
      </c>
      <c r="B17">
        <v>22.158000000000001</v>
      </c>
      <c r="C17">
        <f>A17-B17</f>
        <v>-10.028</v>
      </c>
      <c r="E17">
        <v>-15</v>
      </c>
      <c r="F17">
        <f t="shared" si="0"/>
        <v>2.718070393573338E-2</v>
      </c>
      <c r="G17">
        <v>0</v>
      </c>
      <c r="V17">
        <v>-10.028</v>
      </c>
      <c r="W17">
        <f t="shared" si="1"/>
        <v>5.0271020944000151</v>
      </c>
    </row>
    <row r="18" spans="1:23" x14ac:dyDescent="0.2">
      <c r="A18">
        <v>18.495000000000001</v>
      </c>
      <c r="B18">
        <v>25.138999999999999</v>
      </c>
      <c r="C18">
        <f>A18-B18</f>
        <v>-6.6439999999999984</v>
      </c>
      <c r="E18">
        <v>-16</v>
      </c>
      <c r="F18">
        <f t="shared" si="0"/>
        <v>1.956958631575063E-2</v>
      </c>
      <c r="G18">
        <v>0</v>
      </c>
      <c r="V18">
        <v>-6.6439999999999984</v>
      </c>
      <c r="W18">
        <f t="shared" si="1"/>
        <v>1.303889934399997</v>
      </c>
    </row>
    <row r="19" spans="1:23" x14ac:dyDescent="0.2">
      <c r="A19">
        <v>10.638999999999999</v>
      </c>
      <c r="B19">
        <v>20.428999999999998</v>
      </c>
      <c r="C19">
        <f>A19-B19</f>
        <v>-9.7899999999999991</v>
      </c>
      <c r="E19">
        <v>-17</v>
      </c>
      <c r="F19">
        <f t="shared" si="0"/>
        <v>1.3502269120013316E-2</v>
      </c>
      <c r="G19">
        <v>1</v>
      </c>
      <c r="V19">
        <v>-9.7899999999999991</v>
      </c>
      <c r="W19">
        <f t="shared" si="1"/>
        <v>4.0164969744000087</v>
      </c>
    </row>
    <row r="20" spans="1:23" x14ac:dyDescent="0.2">
      <c r="A20">
        <v>11.343999999999999</v>
      </c>
      <c r="B20">
        <v>17.425000000000001</v>
      </c>
      <c r="C20">
        <f>A20-B20</f>
        <v>-6.0810000000000013</v>
      </c>
      <c r="E20">
        <v>-18</v>
      </c>
      <c r="F20">
        <f t="shared" si="0"/>
        <v>8.9276271491833363E-3</v>
      </c>
      <c r="G20">
        <v>0</v>
      </c>
      <c r="V20">
        <v>-6.0810000000000013</v>
      </c>
      <c r="W20">
        <f t="shared" si="1"/>
        <v>2.9066158143999856</v>
      </c>
    </row>
    <row r="21" spans="1:23" x14ac:dyDescent="0.2">
      <c r="A21">
        <v>12.369</v>
      </c>
      <c r="B21">
        <v>34.287999999999997</v>
      </c>
      <c r="C21">
        <f>A21-B21</f>
        <v>-21.918999999999997</v>
      </c>
      <c r="E21">
        <v>-19</v>
      </c>
      <c r="F21">
        <f t="shared" si="0"/>
        <v>5.6567827283358534E-3</v>
      </c>
      <c r="G21">
        <v>0</v>
      </c>
      <c r="V21">
        <v>-21.918999999999997</v>
      </c>
      <c r="W21">
        <f t="shared" si="1"/>
        <v>199.74508093439999</v>
      </c>
    </row>
    <row r="22" spans="1:23" x14ac:dyDescent="0.2">
      <c r="A22">
        <v>12.944000000000001</v>
      </c>
      <c r="B22">
        <v>23.893999999999998</v>
      </c>
      <c r="C22">
        <f>A22-B22</f>
        <v>-10.949999999999998</v>
      </c>
      <c r="E22">
        <v>-20</v>
      </c>
      <c r="F22">
        <f t="shared" si="0"/>
        <v>3.4348448251143061E-3</v>
      </c>
      <c r="G22">
        <v>0</v>
      </c>
      <c r="V22">
        <v>-10.949999999999998</v>
      </c>
      <c r="W22">
        <f t="shared" si="1"/>
        <v>10.011655374400004</v>
      </c>
    </row>
    <row r="23" spans="1:23" x14ac:dyDescent="0.2">
      <c r="A23">
        <v>14.233000000000001</v>
      </c>
      <c r="B23">
        <v>17.96</v>
      </c>
      <c r="C23">
        <f>A23-B23</f>
        <v>-3.7270000000000003</v>
      </c>
      <c r="E23">
        <v>-21</v>
      </c>
      <c r="F23">
        <f t="shared" si="0"/>
        <v>1.9987059950889942E-3</v>
      </c>
      <c r="G23">
        <v>1</v>
      </c>
      <c r="V23">
        <v>-3.7270000000000003</v>
      </c>
      <c r="W23">
        <f t="shared" si="1"/>
        <v>16.474506854399973</v>
      </c>
    </row>
    <row r="24" spans="1:23" x14ac:dyDescent="0.2">
      <c r="A24">
        <v>19.71</v>
      </c>
      <c r="B24">
        <v>22.058</v>
      </c>
      <c r="C24">
        <f>A24-B24</f>
        <v>-2.347999999999999</v>
      </c>
      <c r="E24">
        <v>-22</v>
      </c>
      <c r="F24">
        <f t="shared" si="0"/>
        <v>1.1145379942674126E-3</v>
      </c>
      <c r="G24">
        <v>0</v>
      </c>
      <c r="V24">
        <v>-2.347999999999999</v>
      </c>
      <c r="W24">
        <f t="shared" si="1"/>
        <v>29.570538894399977</v>
      </c>
    </row>
    <row r="25" spans="1:23" x14ac:dyDescent="0.2">
      <c r="A25">
        <v>16.004000000000001</v>
      </c>
      <c r="B25">
        <v>21.157</v>
      </c>
      <c r="C25">
        <f>A25-B25</f>
        <v>-5.1529999999999987</v>
      </c>
      <c r="V25">
        <v>-5.1529999999999987</v>
      </c>
      <c r="W25">
        <f t="shared" si="1"/>
        <v>6.9320570943999913</v>
      </c>
    </row>
    <row r="26" spans="1:23" x14ac:dyDescent="0.2">
      <c r="A26">
        <v>14.618</v>
      </c>
      <c r="B26">
        <v>18.11</v>
      </c>
      <c r="C26">
        <f>A26-B26</f>
        <v>-3.4919999999999991</v>
      </c>
      <c r="V26">
        <v>-3.4919999999999991</v>
      </c>
      <c r="W26">
        <f t="shared" si="1"/>
        <v>18.437405454399983</v>
      </c>
    </row>
    <row r="28" spans="1:23" x14ac:dyDescent="0.2">
      <c r="A28" s="1">
        <f>AVERAGE(A2:A26)</f>
        <v>14.0738</v>
      </c>
      <c r="B28" s="1">
        <f>AVERAGE(B2:B26)</f>
        <v>21.859680000000004</v>
      </c>
      <c r="C28" s="1">
        <f>AVERAGE(C2:C26)</f>
        <v>-7.785879999999997</v>
      </c>
      <c r="E28" t="s">
        <v>5</v>
      </c>
      <c r="F28" s="2">
        <f>A28-B28</f>
        <v>-7.7858800000000041</v>
      </c>
      <c r="V28">
        <f>AVERAGE(V2:V26)</f>
        <v>-7.785879999999997</v>
      </c>
      <c r="W28">
        <f>SUM(W2:W26)/24</f>
        <v>23.480669609999993</v>
      </c>
    </row>
    <row r="29" spans="1:23" x14ac:dyDescent="0.2">
      <c r="A29" s="1">
        <f>_xlfn.STDEV.S(A2:A26)</f>
        <v>3.4862597077670463</v>
      </c>
      <c r="B29" s="1">
        <f>_xlfn.STDEV.S(B2:B26)</f>
        <v>4.7605862272063293</v>
      </c>
      <c r="C29" s="1">
        <f>_xlfn.STDEV.S(C2:C26)</f>
        <v>4.8456856697478852</v>
      </c>
      <c r="E29" t="s">
        <v>2</v>
      </c>
      <c r="F29" s="1">
        <f>_xlfn.STDEV.S(C2:C26)</f>
        <v>4.8456856697478852</v>
      </c>
      <c r="W29">
        <f>SQRT(W28)</f>
        <v>4.8456856697478834</v>
      </c>
    </row>
    <row r="30" spans="1:23" x14ac:dyDescent="0.2">
      <c r="B30" s="3"/>
      <c r="E30" t="s">
        <v>3</v>
      </c>
      <c r="F30">
        <v>25</v>
      </c>
    </row>
    <row r="31" spans="1:23" x14ac:dyDescent="0.2">
      <c r="E31" t="s">
        <v>4</v>
      </c>
      <c r="F31" s="1">
        <f>F28/(F29/SQRT(F30))</f>
        <v>-8.0338269242349494</v>
      </c>
    </row>
    <row r="32" spans="1:23" x14ac:dyDescent="0.2">
      <c r="E32" t="s">
        <v>6</v>
      </c>
      <c r="F32" s="1">
        <f>F28/F29</f>
        <v>-1.6067653848469898</v>
      </c>
    </row>
    <row r="33" spans="5:6" x14ac:dyDescent="0.2">
      <c r="E33" t="s">
        <v>7</v>
      </c>
      <c r="F33" s="1">
        <f>F31^2/(F31^2+24)</f>
        <v>0.72894334507249392</v>
      </c>
    </row>
  </sheetData>
  <sortState ref="I2:I26">
    <sortCondition descending="1" ref="I2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9" sqref="C19"/>
    </sheetView>
  </sheetViews>
  <sheetFormatPr baseColWidth="10" defaultRowHeight="16" x14ac:dyDescent="0.2"/>
  <cols>
    <col min="3" max="3" width="14.33203125" customWidth="1"/>
  </cols>
  <sheetData>
    <row r="1" spans="1:4" x14ac:dyDescent="0.2">
      <c r="A1">
        <v>12.079000000000001</v>
      </c>
      <c r="B1">
        <v>8</v>
      </c>
      <c r="C1">
        <f>_xlfn.NORM.DIST(B1,AVERAGE($B$1:$B$9),_xlfn.STDEV.S($B$1:$B$9),FALSE)</f>
        <v>2.5066978648141818E-2</v>
      </c>
      <c r="D1">
        <f t="array" ref="D1:D9">FREQUENCY(A1:A25,B1:B9)</f>
        <v>0</v>
      </c>
    </row>
    <row r="2" spans="1:4" x14ac:dyDescent="0.2">
      <c r="A2">
        <v>16.791</v>
      </c>
      <c r="B2">
        <v>10</v>
      </c>
      <c r="C2">
        <f>_xlfn.NORM.DIST(B2,AVERAGE($B$1:$B$9),_xlfn.STDEV.S($B$1:$B$9),FALSE)</f>
        <v>3.9973552780346658E-2</v>
      </c>
      <c r="D2">
        <v>4</v>
      </c>
    </row>
    <row r="3" spans="1:4" x14ac:dyDescent="0.2">
      <c r="A3">
        <v>9.5640000000000001</v>
      </c>
      <c r="B3">
        <v>12</v>
      </c>
      <c r="C3">
        <f>_xlfn.NORM.DIST(B3,AVERAGE($B$1:$B$9),_xlfn.STDEV.S($B$1:$B$9),FALSE)</f>
        <v>5.578758693508639E-2</v>
      </c>
      <c r="D3">
        <v>2</v>
      </c>
    </row>
    <row r="4" spans="1:4" x14ac:dyDescent="0.2">
      <c r="A4">
        <v>8.6300000000000008</v>
      </c>
      <c r="B4">
        <v>14</v>
      </c>
      <c r="C4">
        <f>_xlfn.NORM.DIST(B4,AVERAGE($B$1:$B$9),_xlfn.STDEV.S($B$1:$B$9),FALSE)</f>
        <v>6.8139112553614781E-2</v>
      </c>
      <c r="D4">
        <v>5</v>
      </c>
    </row>
    <row r="5" spans="1:4" x14ac:dyDescent="0.2">
      <c r="A5">
        <v>14.669</v>
      </c>
      <c r="B5">
        <v>16</v>
      </c>
      <c r="C5">
        <f>_xlfn.NORM.DIST(B5,AVERAGE($B$1:$B$9),_xlfn.STDEV.S($B$1:$B$9),FALSE)</f>
        <v>7.2836562039471933E-2</v>
      </c>
      <c r="D5">
        <v>7</v>
      </c>
    </row>
    <row r="6" spans="1:4" x14ac:dyDescent="0.2">
      <c r="A6">
        <v>12.238</v>
      </c>
      <c r="B6">
        <v>18</v>
      </c>
      <c r="C6">
        <f>_xlfn.NORM.DIST(B6,AVERAGE($B$1:$B$9),_xlfn.STDEV.S($B$1:$B$9),FALSE)</f>
        <v>6.8139112553614781E-2</v>
      </c>
      <c r="D6">
        <v>3</v>
      </c>
    </row>
    <row r="7" spans="1:4" x14ac:dyDescent="0.2">
      <c r="A7">
        <v>14.692</v>
      </c>
      <c r="B7">
        <v>20</v>
      </c>
      <c r="C7">
        <f>_xlfn.NORM.DIST(B7,AVERAGE($B$1:$B$9),_xlfn.STDEV.S($B$1:$B$9),FALSE)</f>
        <v>5.578758693508639E-2</v>
      </c>
      <c r="D7">
        <v>3</v>
      </c>
    </row>
    <row r="8" spans="1:4" x14ac:dyDescent="0.2">
      <c r="A8">
        <v>8.9870000000000001</v>
      </c>
      <c r="B8">
        <v>22</v>
      </c>
      <c r="C8">
        <f>_xlfn.NORM.DIST(B8,AVERAGE($B$1:$B$9),_xlfn.STDEV.S($B$1:$B$9),FALSE)</f>
        <v>3.9973552780346658E-2</v>
      </c>
      <c r="D8">
        <v>0</v>
      </c>
    </row>
    <row r="9" spans="1:4" x14ac:dyDescent="0.2">
      <c r="A9">
        <v>9.4009999999999998</v>
      </c>
      <c r="B9">
        <v>24</v>
      </c>
      <c r="C9">
        <f>_xlfn.NORM.DIST(B9,AVERAGE($B$1:$B$9),_xlfn.STDEV.S($B$1:$B$9),FALSE)</f>
        <v>2.5066978648141818E-2</v>
      </c>
      <c r="D9">
        <v>1</v>
      </c>
    </row>
    <row r="10" spans="1:4" x14ac:dyDescent="0.2">
      <c r="A10">
        <v>14.48</v>
      </c>
    </row>
    <row r="11" spans="1:4" x14ac:dyDescent="0.2">
      <c r="A11">
        <v>22.327999999999999</v>
      </c>
    </row>
    <row r="12" spans="1:4" x14ac:dyDescent="0.2">
      <c r="A12">
        <v>15.298</v>
      </c>
    </row>
    <row r="13" spans="1:4" x14ac:dyDescent="0.2">
      <c r="A13">
        <v>15.073</v>
      </c>
    </row>
    <row r="14" spans="1:4" x14ac:dyDescent="0.2">
      <c r="A14">
        <v>16.928999999999998</v>
      </c>
    </row>
    <row r="15" spans="1:4" x14ac:dyDescent="0.2">
      <c r="A15">
        <v>18.2</v>
      </c>
    </row>
    <row r="16" spans="1:4" x14ac:dyDescent="0.2">
      <c r="A16">
        <v>12.13</v>
      </c>
    </row>
    <row r="17" spans="1:3" x14ac:dyDescent="0.2">
      <c r="A17">
        <v>18.495000000000001</v>
      </c>
    </row>
    <row r="18" spans="1:3" x14ac:dyDescent="0.2">
      <c r="A18">
        <v>10.638999999999999</v>
      </c>
    </row>
    <row r="19" spans="1:3" x14ac:dyDescent="0.2">
      <c r="A19">
        <v>11.343999999999999</v>
      </c>
      <c r="C19">
        <f>MEDIAN(A1:A25)</f>
        <v>14.48</v>
      </c>
    </row>
    <row r="20" spans="1:3" x14ac:dyDescent="0.2">
      <c r="A20">
        <v>12.369</v>
      </c>
    </row>
    <row r="21" spans="1:3" x14ac:dyDescent="0.2">
      <c r="A21">
        <v>12.944000000000001</v>
      </c>
    </row>
    <row r="22" spans="1:3" x14ac:dyDescent="0.2">
      <c r="A22">
        <v>14.233000000000001</v>
      </c>
    </row>
    <row r="23" spans="1:3" x14ac:dyDescent="0.2">
      <c r="A23">
        <v>19.71</v>
      </c>
    </row>
    <row r="24" spans="1:3" x14ac:dyDescent="0.2">
      <c r="A24">
        <v>16.004000000000001</v>
      </c>
    </row>
    <row r="25" spans="1:3" x14ac:dyDescent="0.2">
      <c r="A25">
        <v>14.618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27" sqref="F27"/>
    </sheetView>
  </sheetViews>
  <sheetFormatPr baseColWidth="10" defaultRowHeight="16" x14ac:dyDescent="0.2"/>
  <sheetData>
    <row r="1" spans="1:16" x14ac:dyDescent="0.2">
      <c r="A1">
        <v>19.277999999999999</v>
      </c>
      <c r="B1">
        <v>16</v>
      </c>
      <c r="C1">
        <f>_xlfn.NORM.DIST(B1,AVERAGE($B$1:$B$11),_xlfn.STDEV.S($B$1:$B$11),FALSE)</f>
        <v>1.9304887311995596E-2</v>
      </c>
      <c r="D1">
        <f t="array" ref="D1:D11">FREQUENCY(A1:A25,B1:B11)</f>
        <v>1</v>
      </c>
      <c r="P1">
        <v>15.686999999999999</v>
      </c>
    </row>
    <row r="2" spans="1:16" x14ac:dyDescent="0.2">
      <c r="A2">
        <v>18.741</v>
      </c>
      <c r="B2">
        <v>18</v>
      </c>
      <c r="C2">
        <f t="shared" ref="C2:C11" si="0">_xlfn.NORM.DIST(B2,AVERAGE($B$1:$B$11),_xlfn.STDEV.S($B$1:$B$11),FALSE)</f>
        <v>2.906251506013419E-2</v>
      </c>
      <c r="D2">
        <v>4</v>
      </c>
      <c r="P2">
        <v>17.393999999999998</v>
      </c>
    </row>
    <row r="3" spans="1:16" x14ac:dyDescent="0.2">
      <c r="A3">
        <v>21.213999999999999</v>
      </c>
      <c r="B3">
        <v>20</v>
      </c>
      <c r="C3">
        <f t="shared" si="0"/>
        <v>3.9950093783339961E-2</v>
      </c>
      <c r="D3">
        <v>4</v>
      </c>
      <c r="P3">
        <v>17.425000000000001</v>
      </c>
    </row>
    <row r="4" spans="1:16" x14ac:dyDescent="0.2">
      <c r="A4">
        <v>15.686999999999999</v>
      </c>
      <c r="B4">
        <v>22</v>
      </c>
      <c r="C4">
        <f t="shared" si="0"/>
        <v>5.0144244744763387E-2</v>
      </c>
      <c r="D4">
        <v>6</v>
      </c>
      <c r="P4">
        <v>17.510000000000002</v>
      </c>
    </row>
    <row r="5" spans="1:16" x14ac:dyDescent="0.2">
      <c r="A5">
        <v>22.803000000000001</v>
      </c>
      <c r="B5">
        <v>24</v>
      </c>
      <c r="C5">
        <f t="shared" si="0"/>
        <v>5.7470247744746614E-2</v>
      </c>
      <c r="D5">
        <v>4</v>
      </c>
      <c r="P5">
        <v>17.96</v>
      </c>
    </row>
    <row r="6" spans="1:16" x14ac:dyDescent="0.2">
      <c r="A6">
        <v>20.878</v>
      </c>
      <c r="B6">
        <v>26</v>
      </c>
      <c r="C6">
        <f t="shared" si="0"/>
        <v>6.0142811686377584E-2</v>
      </c>
      <c r="D6">
        <v>3</v>
      </c>
      <c r="P6">
        <v>18.11</v>
      </c>
    </row>
    <row r="7" spans="1:16" x14ac:dyDescent="0.2">
      <c r="A7">
        <v>24.571999999999999</v>
      </c>
      <c r="B7">
        <v>28</v>
      </c>
      <c r="C7">
        <f t="shared" si="0"/>
        <v>5.7470247744746614E-2</v>
      </c>
      <c r="D7">
        <v>1</v>
      </c>
      <c r="P7">
        <v>18.643999999999998</v>
      </c>
    </row>
    <row r="8" spans="1:16" x14ac:dyDescent="0.2">
      <c r="A8">
        <v>17.393999999999998</v>
      </c>
      <c r="B8">
        <v>30</v>
      </c>
      <c r="C8">
        <f t="shared" si="0"/>
        <v>5.0144244744763387E-2</v>
      </c>
      <c r="D8">
        <v>0</v>
      </c>
      <c r="P8">
        <v>18.741</v>
      </c>
    </row>
    <row r="9" spans="1:16" x14ac:dyDescent="0.2">
      <c r="A9">
        <v>20.762</v>
      </c>
      <c r="B9">
        <v>32</v>
      </c>
      <c r="C9">
        <f t="shared" si="0"/>
        <v>3.9950093783339961E-2</v>
      </c>
      <c r="D9">
        <v>0</v>
      </c>
      <c r="P9">
        <v>19.277999999999999</v>
      </c>
    </row>
    <row r="10" spans="1:16" x14ac:dyDescent="0.2">
      <c r="A10">
        <v>26.282</v>
      </c>
      <c r="B10">
        <v>34</v>
      </c>
      <c r="C10">
        <f t="shared" si="0"/>
        <v>2.906251506013419E-2</v>
      </c>
      <c r="D10">
        <v>0</v>
      </c>
      <c r="P10">
        <v>20.329999999999998</v>
      </c>
    </row>
    <row r="11" spans="1:16" x14ac:dyDescent="0.2">
      <c r="A11">
        <v>24.524000000000001</v>
      </c>
      <c r="B11">
        <v>36</v>
      </c>
      <c r="C11">
        <f t="shared" si="0"/>
        <v>1.9304887311995596E-2</v>
      </c>
      <c r="D11">
        <v>2</v>
      </c>
      <c r="P11">
        <v>20.428999999999998</v>
      </c>
    </row>
    <row r="12" spans="1:16" x14ac:dyDescent="0.2">
      <c r="A12">
        <v>18.643999999999998</v>
      </c>
      <c r="P12">
        <v>20.762</v>
      </c>
    </row>
    <row r="13" spans="1:16" x14ac:dyDescent="0.2">
      <c r="A13">
        <v>17.510000000000002</v>
      </c>
      <c r="P13">
        <v>20.878</v>
      </c>
    </row>
    <row r="14" spans="1:16" x14ac:dyDescent="0.2">
      <c r="A14">
        <v>20.329999999999998</v>
      </c>
      <c r="P14">
        <v>21.157</v>
      </c>
    </row>
    <row r="15" spans="1:16" x14ac:dyDescent="0.2">
      <c r="A15">
        <v>35.255000000000003</v>
      </c>
      <c r="P15">
        <v>21.213999999999999</v>
      </c>
    </row>
    <row r="16" spans="1:16" x14ac:dyDescent="0.2">
      <c r="A16">
        <v>22.158000000000001</v>
      </c>
      <c r="P16">
        <v>22.058</v>
      </c>
    </row>
    <row r="17" spans="1:16" x14ac:dyDescent="0.2">
      <c r="A17">
        <v>25.138999999999999</v>
      </c>
      <c r="P17">
        <v>22.158000000000001</v>
      </c>
    </row>
    <row r="18" spans="1:16" x14ac:dyDescent="0.2">
      <c r="A18">
        <v>20.428999999999998</v>
      </c>
      <c r="P18">
        <v>22.803000000000001</v>
      </c>
    </row>
    <row r="19" spans="1:16" x14ac:dyDescent="0.2">
      <c r="A19">
        <v>17.425000000000001</v>
      </c>
      <c r="P19">
        <v>23.893999999999998</v>
      </c>
    </row>
    <row r="20" spans="1:16" x14ac:dyDescent="0.2">
      <c r="A20">
        <v>34.287999999999997</v>
      </c>
      <c r="P20">
        <v>24.524000000000001</v>
      </c>
    </row>
    <row r="21" spans="1:16" x14ac:dyDescent="0.2">
      <c r="A21">
        <v>23.893999999999998</v>
      </c>
      <c r="P21">
        <v>24.571999999999999</v>
      </c>
    </row>
    <row r="22" spans="1:16" x14ac:dyDescent="0.2">
      <c r="A22">
        <v>17.96</v>
      </c>
      <c r="P22">
        <v>25.138999999999999</v>
      </c>
    </row>
    <row r="23" spans="1:16" x14ac:dyDescent="0.2">
      <c r="A23">
        <v>22.058</v>
      </c>
      <c r="P23">
        <v>26.282</v>
      </c>
    </row>
    <row r="24" spans="1:16" x14ac:dyDescent="0.2">
      <c r="A24">
        <v>21.157</v>
      </c>
      <c r="P24">
        <v>34.287999999999997</v>
      </c>
    </row>
    <row r="25" spans="1:16" x14ac:dyDescent="0.2">
      <c r="A25">
        <v>18.11</v>
      </c>
      <c r="P25">
        <v>35.255000000000003</v>
      </c>
    </row>
    <row r="26" spans="1:16" x14ac:dyDescent="0.2">
      <c r="D26">
        <f>MEDIAN(A1:A25)</f>
        <v>20.878</v>
      </c>
    </row>
  </sheetData>
  <sortState ref="P1:P25">
    <sortCondition ref="P1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stroopdata</vt:lpstr>
      <vt:lpstr>Congruent</vt:lpstr>
      <vt:lpstr>Incongruent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Brick Yang</dc:creator>
  <cp:lastModifiedBy>Brick Yang</cp:lastModifiedBy>
  <dcterms:created xsi:type="dcterms:W3CDTF">2017-08-12T08:38:08Z</dcterms:created>
  <dcterms:modified xsi:type="dcterms:W3CDTF">2017-08-12T12:15:48Z</dcterms:modified>
</cp:coreProperties>
</file>